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<sst xmlns="http://schemas.openxmlformats.org/spreadsheetml/2006/main" count="2991" uniqueCount="592">
  <si>
    <t>File opened</t>
  </si>
  <si>
    <t>2023-08-31 09:21:59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</si>
  <si>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</si>
  <si>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</si>
  <si>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</si>
  <si>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</si>
  <si>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</si>
  <si>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</si>
  <si>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</si>
  <si>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</si>
  <si>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</si>
  <si>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</si>
  <si>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</si>
  <si>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</si>
  <si>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</si>
  <si>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Thu Aug 24 09:57</t>
  </si>
  <si>
    <t>H2O rangematch</t>
  </si>
  <si>
    <t>Thu Aug 24 10:17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</si>
  <si>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</si>
  <si>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</si>
  <si>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</si>
  <si>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</si>
  <si>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</si>
  <si>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</si>
  <si>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</si>
  <si>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</si>
  <si>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</si>
  <si>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09:21:59</t>
  </si>
  <si>
    <t>Stability Definition:	A (GasEx): Slp&lt;1 Per=15	gsw (GasEx): Per=15	E (GasEx): Per=15</t>
  </si>
  <si>
    <t>09:29:48</t>
  </si>
  <si>
    <t>Stability Definition:	A (GasEx): Slp&lt;1 Per=15	gsw (GasEx): Per=15	E (GasEx): Slp&lt;1 Per=15</t>
  </si>
  <si>
    <t>09:29:49</t>
  </si>
  <si>
    <t>Stability Definition:	A (GasEx): Slp&lt;1 Per=15	gsw (GasEx): Slp&lt;1 Per=15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</si>
  <si>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</si>
  <si>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</si>
  <si>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</si>
  <si>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</si>
  <si>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</si>
  <si>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</si>
  <si>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</si>
  <si>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</si>
  <si>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</si>
  <si>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</si>
  <si>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</si>
  <si>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</si>
  <si>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</si>
  <si>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</si>
  <si>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</si>
  <si>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</si>
  <si>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</si>
  <si>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</si>
  <si>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</si>
  <si>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</si>
  <si>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</si>
  <si>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</si>
  <si>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</si>
  <si>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</si>
  <si>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</si>
  <si>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</si>
  <si>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</si>
  <si>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</si>
  <si>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</si>
  <si>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</si>
  <si>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</si>
  <si>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</si>
  <si>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</si>
  <si>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</si>
  <si>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</si>
  <si>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</si>
  <si>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</si>
  <si>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</si>
  <si>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</si>
  <si>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</si>
  <si>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</si>
  <si>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</si>
  <si>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</si>
  <si>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</si>
  <si>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</si>
  <si>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</si>
  <si>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</si>
  <si>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</si>
  <si>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</si>
  <si>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</si>
  <si>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</si>
  <si>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</si>
  <si>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1.57489 185.925 338.582 581.137 860.091 1085.56 1299.83 1489.94</t>
  </si>
  <si>
    <t>Fs_true</t>
  </si>
  <si>
    <t>-0.547894 233.941 386.375 588.083 806.09 1001.37 1201.45 1401.04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</si>
  <si>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</si>
  <si>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</si>
  <si>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</si>
  <si>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</si>
  <si>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</si>
  <si>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</si>
  <si>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</si>
  <si>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</si>
  <si>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</si>
  <si>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</si>
  <si>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</si>
  <si>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</si>
  <si>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</si>
  <si>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</si>
  <si>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</si>
  <si>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</si>
  <si>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</si>
  <si>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</si>
  <si>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</si>
  <si>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</si>
  <si>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</si>
  <si>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</si>
  <si>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</si>
  <si>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</si>
  <si>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vine ID</t>
  </si>
  <si>
    <t>replicate#</t>
  </si>
  <si>
    <t>Treatment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</si>
  <si>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</si>
  <si>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</si>
  <si>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</si>
  <si>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</si>
  <si>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</si>
  <si>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</si>
  <si>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</si>
  <si>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</si>
  <si>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</si>
  <si>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</si>
  <si>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</si>
  <si>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</si>
  <si>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</si>
  <si>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</si>
  <si>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</si>
  <si>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</si>
  <si>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</si>
  <si>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</si>
  <si>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</si>
  <si>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</si>
  <si>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</si>
  <si>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</si>
  <si>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</si>
  <si>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</si>
  <si>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</si>
  <si>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</si>
  <si>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</si>
  <si>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</si>
  <si>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</si>
  <si>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</si>
  <si>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</si>
  <si>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</si>
  <si>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</si>
  <si>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</si>
  <si>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</si>
  <si>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</si>
  <si>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</si>
  <si>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</si>
  <si>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</si>
  <si>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</si>
  <si>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</si>
  <si>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</si>
  <si>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</si>
  <si>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</si>
  <si>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</si>
  <si>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</si>
  <si>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</si>
  <si>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</si>
  <si>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</si>
  <si>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</si>
  <si>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</si>
  <si>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</si>
  <si>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</si>
  <si>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</si>
  <si>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</si>
  <si>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</si>
  <si>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</si>
  <si>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</si>
  <si>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</si>
  <si>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</si>
  <si>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</si>
  <si>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</si>
  <si>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</si>
  <si>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</si>
  <si>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</si>
  <si>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</si>
  <si>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</si>
  <si>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</si>
  <si>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</si>
  <si>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</si>
  <si>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</si>
  <si>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</si>
  <si>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</si>
  <si>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</si>
  <si>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</si>
  <si>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</si>
  <si>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</si>
  <si>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</si>
  <si>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</si>
  <si>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</si>
  <si>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</si>
  <si>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</si>
  <si>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</si>
  <si>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</si>
  <si>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</si>
  <si>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</si>
  <si>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</si>
  <si>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</si>
  <si>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</si>
  <si>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</si>
  <si>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</si>
  <si>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</si>
  <si>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</si>
  <si>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</si>
  <si>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</si>
  <si>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</si>
  <si>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</si>
  <si>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</si>
  <si>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</si>
  <si>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</si>
  <si>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</si>
  <si>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</si>
  <si>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</si>
  <si>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</si>
  <si>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</si>
  <si>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</si>
  <si>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</si>
  <si>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</si>
  <si>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</si>
  <si>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</si>
  <si>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</si>
  <si>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</si>
  <si>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</si>
  <si>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</si>
  <si>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</si>
  <si>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</si>
  <si>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</si>
  <si>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</si>
  <si>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</si>
  <si>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</si>
  <si>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</si>
  <si>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</si>
  <si>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</si>
  <si>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</si>
  <si>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</si>
  <si>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</si>
  <si>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</si>
  <si>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</si>
  <si>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</si>
  <si>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</si>
  <si>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</si>
  <si>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</si>
  <si>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</si>
  <si>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</si>
  <si>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</si>
  <si>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</si>
  <si>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</si>
  <si>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</si>
  <si>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</si>
  <si>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</si>
  <si>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</si>
  <si>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</si>
  <si>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</si>
  <si>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</si>
  <si>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</si>
  <si>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</si>
  <si>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</si>
  <si>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</si>
  <si>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</si>
  <si>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</si>
  <si>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</si>
  <si>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</si>
  <si>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</si>
  <si>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</si>
  <si>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</si>
  <si>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</si>
  <si>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</si>
  <si>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</si>
  <si>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</si>
  <si>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</si>
  <si>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</si>
  <si>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</si>
  <si>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</si>
  <si>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</si>
  <si>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</si>
  <si>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</si>
  <si>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</si>
  <si>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</si>
  <si>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</si>
  <si>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</si>
  <si>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</si>
  <si>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</si>
  <si>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</si>
  <si>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</si>
  <si>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</si>
  <si>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</si>
  <si>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</si>
  <si>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</si>
  <si>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</si>
  <si>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</si>
  <si>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</si>
  <si>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</si>
  <si>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</si>
  <si>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</si>
  <si>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</si>
  <si>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</si>
  <si>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</si>
  <si>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</si>
  <si>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</si>
  <si>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</si>
  <si>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</si>
  <si>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</si>
  <si>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</si>
  <si>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</si>
  <si>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</si>
  <si>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</si>
  <si>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</si>
  <si>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</si>
  <si>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</si>
  <si>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</si>
  <si>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</si>
  <si>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</si>
  <si>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</si>
  <si>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</si>
  <si>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</si>
  <si>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</si>
  <si>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</si>
  <si>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</si>
  <si>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</si>
  <si>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</si>
  <si>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</si>
  <si>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</si>
  <si>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</si>
  <si>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</si>
  <si>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</si>
  <si>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</si>
  <si>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</si>
  <si>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</si>
  <si>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</si>
  <si>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</si>
  <si>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</si>
  <si>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</si>
  <si>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</si>
  <si>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</si>
  <si>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</si>
  <si>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</si>
  <si>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</si>
  <si>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</si>
  <si>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</si>
  <si>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20230901 09:38:51</t>
  </si>
  <si>
    <t>09:38:51</t>
  </si>
  <si>
    <t>none</t>
  </si>
  <si>
    <t>0: Broadleaf</t>
  </si>
  <si>
    <t>09:25:57</t>
  </si>
  <si>
    <t>3/3</t>
  </si>
  <si>
    <t>11111111</t>
  </si>
  <si>
    <t>oooooooo</t>
  </si>
  <si>
    <t>on</t>
  </si>
  <si>
    <t>20230901 09:41:04</t>
  </si>
  <si>
    <t>09:41:04</t>
  </si>
  <si>
    <t>20230901 09:42:57</t>
  </si>
  <si>
    <t>09:42:57</t>
  </si>
  <si>
    <t>20230901 09:44:31</t>
  </si>
  <si>
    <t>09:44:31</t>
  </si>
  <si>
    <t>20230901 09:46:32</t>
  </si>
  <si>
    <t>09:46:32</t>
  </si>
  <si>
    <t>20230901 09:49:17</t>
  </si>
  <si>
    <t>09:49:17</t>
  </si>
  <si>
    <t>20230901 09:51:05</t>
  </si>
  <si>
    <t>09:51:05</t>
  </si>
  <si>
    <t>20230901 09:52:22</t>
  </si>
  <si>
    <t>09:52:22</t>
  </si>
  <si>
    <t>20230901 09:53:48</t>
  </si>
  <si>
    <t>09:53:48</t>
  </si>
  <si>
    <t>20230901 09:55:34</t>
  </si>
  <si>
    <t>09:55:34</t>
  </si>
  <si>
    <t>20230901 09:58:11</t>
  </si>
  <si>
    <t>09:58:11</t>
  </si>
  <si>
    <t>20230901 09:59:49</t>
  </si>
  <si>
    <t>09:59:49</t>
  </si>
  <si>
    <t>2/3</t>
  </si>
  <si>
    <t>20230901 10:01:01</t>
  </si>
  <si>
    <t>10:01:01</t>
  </si>
  <si>
    <t>20230901 10:02:19</t>
  </si>
  <si>
    <t>10:02:19</t>
  </si>
  <si>
    <t>20230901 10:03:46</t>
  </si>
  <si>
    <t>10:03:46</t>
  </si>
  <si>
    <t>20230901 10:07:20</t>
  </si>
  <si>
    <t>10:07:20</t>
  </si>
  <si>
    <t>20230901 10:08:55</t>
  </si>
  <si>
    <t>10:08:55</t>
  </si>
  <si>
    <t>20230901 10:12:46</t>
  </si>
  <si>
    <t>10:12:46</t>
  </si>
  <si>
    <t>20230901 10:16:32</t>
  </si>
  <si>
    <t>10:16:32</t>
  </si>
  <si>
    <t>20230901 10:18:33</t>
  </si>
  <si>
    <t>10:18:33</t>
  </si>
  <si>
    <t>20230901 10:20:33</t>
  </si>
  <si>
    <t>10:20:33</t>
  </si>
  <si>
    <t>20230901 10:21:47</t>
  </si>
  <si>
    <t>10:21:47</t>
  </si>
  <si>
    <t>20230901 10:23:09</t>
  </si>
  <si>
    <t>10:23:09</t>
  </si>
  <si>
    <t>20230901 10:24:31</t>
  </si>
  <si>
    <t>10:24:31</t>
  </si>
  <si>
    <t>20230901 10:26:01</t>
  </si>
  <si>
    <t>10:26:01</t>
  </si>
  <si>
    <t>20230901 10:28:26</t>
  </si>
  <si>
    <t>10:28:26</t>
  </si>
  <si>
    <t>20230901 10:30:23</t>
  </si>
  <si>
    <t>10:30:23</t>
  </si>
  <si>
    <t>20230901 10:31:35</t>
  </si>
  <si>
    <t>10:31:35</t>
  </si>
  <si>
    <t>20230901 10:33:51</t>
  </si>
  <si>
    <t>10:33:51</t>
  </si>
  <si>
    <t>20230901 10:35:51</t>
  </si>
  <si>
    <t>10:35:51</t>
  </si>
  <si>
    <t>20230901 10:37:32</t>
  </si>
  <si>
    <t>10:37:32</t>
  </si>
  <si>
    <t>20230901 10:39:16</t>
  </si>
  <si>
    <t>10:39:16</t>
  </si>
  <si>
    <t>20230901 10:40:41</t>
  </si>
  <si>
    <t>10:40:41</t>
  </si>
  <si>
    <t>20230901 10:42:15</t>
  </si>
  <si>
    <t>10:42:15</t>
  </si>
  <si>
    <t>20230901 10:43:41</t>
  </si>
  <si>
    <t>10:43:41</t>
  </si>
  <si>
    <t>20230901 10:45:21</t>
  </si>
  <si>
    <t>10:45:21</t>
  </si>
  <si>
    <t>20230901 10:46:58</t>
  </si>
  <si>
    <t>10:46:58</t>
  </si>
  <si>
    <t>20230901 10:48:01</t>
  </si>
  <si>
    <t>10:48:01</t>
  </si>
  <si>
    <t>20230901 10:49:45</t>
  </si>
  <si>
    <t>10:49:45</t>
  </si>
  <si>
    <t>20230901 10:50:53</t>
  </si>
  <si>
    <t>10:50:53</t>
  </si>
  <si>
    <t>20230901 10:52:21</t>
  </si>
  <si>
    <t>10:52:21</t>
  </si>
  <si>
    <t>20230901 10:54:14</t>
  </si>
  <si>
    <t>10:54:14</t>
  </si>
  <si>
    <t>20230901 10:55:25</t>
  </si>
  <si>
    <t>10:55:25</t>
  </si>
  <si>
    <t>20230901 10:56:41</t>
  </si>
  <si>
    <t>10:56:41</t>
  </si>
  <si>
    <t>20230901 10:57:51</t>
  </si>
  <si>
    <t>10:57:51</t>
  </si>
  <si>
    <t>20230901 11:00:48</t>
  </si>
  <si>
    <t>11:00:48</t>
  </si>
  <si>
    <t>20230901 11:02:16</t>
  </si>
  <si>
    <t>11:02:16</t>
  </si>
  <si>
    <t>20230901 11:03:52</t>
  </si>
  <si>
    <t>11:03:52</t>
  </si>
  <si>
    <t>20230901 11:05:23</t>
  </si>
  <si>
    <t>11:05:23</t>
  </si>
  <si>
    <t>20230901 11:07:02</t>
  </si>
  <si>
    <t>11:07:02</t>
  </si>
  <si>
    <t>20230901 11:09:37</t>
  </si>
  <si>
    <t>11:09:37</t>
  </si>
  <si>
    <t>20230901 11:11:04</t>
  </si>
  <si>
    <t>11:11:04</t>
  </si>
  <si>
    <t>20230901 11:12:27</t>
  </si>
  <si>
    <t>11:12:27</t>
  </si>
  <si>
    <t>20230901 11:14:51</t>
  </si>
  <si>
    <t>11:14:51</t>
  </si>
  <si>
    <t>20230901 11:16:34</t>
  </si>
  <si>
    <t>11:16:34</t>
  </si>
  <si>
    <t>20230901 11:18:10</t>
  </si>
  <si>
    <t>11:18:10</t>
  </si>
  <si>
    <t>20230901 11:19:24</t>
  </si>
  <si>
    <t>11:19:24</t>
  </si>
  <si>
    <t>20230901 11:20:55</t>
  </si>
  <si>
    <t>11:20:55</t>
  </si>
  <si>
    <t>20230901 11:22:22</t>
  </si>
  <si>
    <t>11:22:22</t>
  </si>
  <si>
    <t>20230901 11:23:11</t>
  </si>
  <si>
    <t>11:23:11</t>
  </si>
  <si>
    <t>20230901 11:46:42</t>
  </si>
  <si>
    <t>11:46:42</t>
  </si>
  <si>
    <t>11:44:49</t>
  </si>
  <si>
    <t>20230901 11:48:43</t>
  </si>
  <si>
    <t>11:48:43</t>
  </si>
  <si>
    <t>20230901 11:51:29</t>
  </si>
  <si>
    <t>11:51:29</t>
  </si>
  <si>
    <t>20230901 11:52:46</t>
  </si>
  <si>
    <t>11:52:46</t>
  </si>
  <si>
    <t>20230901 11:55:20</t>
  </si>
  <si>
    <t>11:55:20</t>
  </si>
  <si>
    <t>20230901 11:58:14</t>
  </si>
  <si>
    <t>11:58:14</t>
  </si>
  <si>
    <t>20230901 11:59:32</t>
  </si>
  <si>
    <t>11:59:32</t>
  </si>
  <si>
    <t>20230901 12:00:26</t>
  </si>
  <si>
    <t>12:00:26</t>
  </si>
  <si>
    <t>20230901 12:02:05</t>
  </si>
  <si>
    <t>12:02:05</t>
  </si>
  <si>
    <t>20230901 12:03:33</t>
  </si>
  <si>
    <t>12:03:33</t>
  </si>
  <si>
    <t>20230901 12:05:15</t>
  </si>
  <si>
    <t>12:05:15</t>
  </si>
  <si>
    <t>20230901 12:07:36</t>
  </si>
  <si>
    <t>12:07:36</t>
  </si>
  <si>
    <t>20230901 12:09:38</t>
  </si>
  <si>
    <t>12:09:38</t>
  </si>
  <si>
    <t>20230901 12:10:40</t>
  </si>
  <si>
    <t>12:10:40</t>
  </si>
  <si>
    <t>20230901 12:11:20</t>
  </si>
  <si>
    <t>12:11:20</t>
  </si>
  <si>
    <t>20230901 12:12:16</t>
  </si>
  <si>
    <t>12:12:16</t>
  </si>
  <si>
    <t>20230901 12:14:36</t>
  </si>
  <si>
    <t>12:14:36</t>
  </si>
  <si>
    <t>20230901 12:15:33</t>
  </si>
  <si>
    <t>12:15:33</t>
  </si>
  <si>
    <t>20230901 12:17:10</t>
  </si>
  <si>
    <t>12:17:10</t>
  </si>
  <si>
    <t>20230901 12:18:20</t>
  </si>
  <si>
    <t>12:18:20</t>
  </si>
  <si>
    <t>20230901 12:19:46</t>
  </si>
  <si>
    <t>12:19:46</t>
  </si>
  <si>
    <t>20230901 12:21:42</t>
  </si>
  <si>
    <t>12:21:42</t>
  </si>
  <si>
    <t>20230901 12:22:45</t>
  </si>
  <si>
    <t>12:22:45</t>
  </si>
  <si>
    <t>20230901 12:24:32</t>
  </si>
  <si>
    <t>12:24:32</t>
  </si>
  <si>
    <t>20230901 12:25:59</t>
  </si>
  <si>
    <t>12:25:59</t>
  </si>
  <si>
    <t>20230901 12:28:04</t>
  </si>
  <si>
    <t>12:28:04</t>
  </si>
  <si>
    <t>20230901 12:32:39</t>
  </si>
  <si>
    <t>12:32:39</t>
  </si>
  <si>
    <t>20230901 12:35:25</t>
  </si>
  <si>
    <t>12:35:25</t>
  </si>
  <si>
    <t>20230901 12:37:15</t>
  </si>
  <si>
    <t>12:37:15</t>
  </si>
  <si>
    <t>20230901 12:38:35</t>
  </si>
  <si>
    <t>12:38:35</t>
  </si>
  <si>
    <t>20230901 12:39:54</t>
  </si>
  <si>
    <t>12:39:54</t>
  </si>
  <si>
    <t>20230901 12:42:51</t>
  </si>
  <si>
    <t>12:42:51</t>
  </si>
  <si>
    <t>12:40:48</t>
  </si>
  <si>
    <t>20230901 12:44:20</t>
  </si>
  <si>
    <t>12:44:20</t>
  </si>
  <si>
    <t>20230901 12:46:27</t>
  </si>
  <si>
    <t>12:46:27</t>
  </si>
  <si>
    <t>20230901 12:47:45</t>
  </si>
  <si>
    <t>12:47:45</t>
  </si>
  <si>
    <t>20230901 12:49:07</t>
  </si>
  <si>
    <t>12:49:07</t>
  </si>
  <si>
    <t>20230901 12:51:23</t>
  </si>
  <si>
    <t>12:51:23</t>
  </si>
  <si>
    <t>20230901 12:53:32</t>
  </si>
  <si>
    <t>12:53:32</t>
  </si>
  <si>
    <t>20230901 12:55:27</t>
  </si>
  <si>
    <t>12:55:27</t>
  </si>
  <si>
    <t>20230901 12:57:24</t>
  </si>
  <si>
    <t>12:57:24</t>
  </si>
  <si>
    <t>20230901 12:59:09</t>
  </si>
  <si>
    <t>12:59:09</t>
  </si>
  <si>
    <t>20230901 13:01:09</t>
  </si>
  <si>
    <t>13:01:09</t>
  </si>
  <si>
    <t>20230901 13:02:32</t>
  </si>
  <si>
    <t>13:02:32</t>
  </si>
  <si>
    <t>20230901 13:03:46</t>
  </si>
  <si>
    <t>13:03:46</t>
  </si>
  <si>
    <t>20230901 13:05:17</t>
  </si>
  <si>
    <t>13:05:17</t>
  </si>
  <si>
    <t>20230901 13:06:18</t>
  </si>
  <si>
    <t>13:06:18</t>
  </si>
  <si>
    <t>20230901 13:08:21</t>
  </si>
  <si>
    <t>13:08:21</t>
  </si>
  <si>
    <t>20230901 13:10:16</t>
  </si>
  <si>
    <t>13:10:16</t>
  </si>
  <si>
    <t>20230901 13:11:54</t>
  </si>
  <si>
    <t>13:11:54</t>
  </si>
  <si>
    <t>20230901 13:14:27</t>
  </si>
  <si>
    <t>13:14:27</t>
  </si>
  <si>
    <t>20230901 13:15:51</t>
  </si>
  <si>
    <t>13:15:51</t>
  </si>
  <si>
    <t>20230901 13:18:11</t>
  </si>
  <si>
    <t>13:18:11</t>
  </si>
  <si>
    <t>20230901 13:19:31</t>
  </si>
  <si>
    <t>13:19:31</t>
  </si>
  <si>
    <t>20230901 13:21:00</t>
  </si>
  <si>
    <t>13:21:00</t>
  </si>
  <si>
    <t>20230901 13:22:49</t>
  </si>
  <si>
    <t>13:22:49</t>
  </si>
  <si>
    <t>20230901 13:24:45</t>
  </si>
  <si>
    <t>13:24:45</t>
  </si>
  <si>
    <t>20230901 13:26:01</t>
  </si>
  <si>
    <t>13:26:01</t>
  </si>
  <si>
    <t>20230901 13:27:34</t>
  </si>
  <si>
    <t>13:27:34</t>
  </si>
  <si>
    <t>20230901 13:31:13</t>
  </si>
  <si>
    <t>13:31:13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</si>
</sst>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J146"/>
  <sheetViews>
    <sheetView tabSelected="1" workbookViewId="0"/>
  </sheetViews>
  <sheetFormatPr defaultRowHeight="15"/>
  <sheetData>
    <row r="2" spans="1:218">
      <c r="A2" t="s">
        <v>33</v>
      </c>
      <c r="B2" t="s">
        <v>34</v>
      </c>
      <c r="C2" t="s">
        <v>36</v>
      </c>
    </row>
    <row r="3" spans="1:218">
      <c r="B3" t="s">
        <v>35</v>
      </c>
      <c r="C3">
        <v>21</v>
      </c>
    </row>
    <row r="4" spans="1:218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8">
      <c r="B5" t="s">
        <v>19</v>
      </c>
      <c r="C5" t="s">
        <v>40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8">
      <c r="A6" t="s">
        <v>49</v>
      </c>
      <c r="B6" t="s">
        <v>50</v>
      </c>
      <c r="C6" t="s">
        <v>51</v>
      </c>
      <c r="D6" t="s">
        <v>52</v>
      </c>
      <c r="E6" t="s">
        <v>53</v>
      </c>
    </row>
    <row r="7" spans="1:218">
      <c r="B7">
        <v>0</v>
      </c>
      <c r="C7">
        <v>1</v>
      </c>
      <c r="D7">
        <v>0</v>
      </c>
      <c r="E7">
        <v>0</v>
      </c>
    </row>
    <row r="8" spans="1:218">
      <c r="A8" t="s">
        <v>54</v>
      </c>
      <c r="B8" t="s">
        <v>55</v>
      </c>
      <c r="C8" t="s">
        <v>57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</row>
    <row r="9" spans="1:218">
      <c r="B9" t="s">
        <v>56</v>
      </c>
      <c r="C9" t="s">
        <v>58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8">
      <c r="A10" t="s">
        <v>73</v>
      </c>
      <c r="B10" t="s">
        <v>74</v>
      </c>
      <c r="C10" t="s">
        <v>75</v>
      </c>
      <c r="D10" t="s">
        <v>76</v>
      </c>
      <c r="E10" t="s">
        <v>77</v>
      </c>
      <c r="F10" t="s">
        <v>78</v>
      </c>
    </row>
    <row r="11" spans="1:218">
      <c r="B11">
        <v>0</v>
      </c>
      <c r="C11">
        <v>0</v>
      </c>
      <c r="D11">
        <v>0</v>
      </c>
      <c r="E11">
        <v>0</v>
      </c>
      <c r="F11">
        <v>1</v>
      </c>
    </row>
    <row r="12" spans="1:218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t="s">
        <v>86</v>
      </c>
      <c r="H12" t="s">
        <v>88</v>
      </c>
    </row>
    <row r="13" spans="1:218">
      <c r="B13">
        <v>-6276</v>
      </c>
      <c r="C13">
        <v>6.6</v>
      </c>
      <c r="D13">
        <v>1.709E-05</v>
      </c>
      <c r="E13">
        <v>3.11</v>
      </c>
      <c r="F13" t="s">
        <v>85</v>
      </c>
      <c r="G13" t="s">
        <v>87</v>
      </c>
      <c r="H13">
        <v>0</v>
      </c>
    </row>
    <row r="14" spans="1:218">
      <c r="A14" t="s">
        <v>89</v>
      </c>
      <c r="B14" t="s">
        <v>89</v>
      </c>
      <c r="C14" t="s">
        <v>89</v>
      </c>
      <c r="D14" t="s">
        <v>89</v>
      </c>
      <c r="E14" t="s">
        <v>89</v>
      </c>
      <c r="F14" t="s">
        <v>89</v>
      </c>
      <c r="G14" t="s">
        <v>90</v>
      </c>
      <c r="H14" t="s">
        <v>90</v>
      </c>
      <c r="I14" t="s">
        <v>90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92</v>
      </c>
      <c r="AI14" t="s">
        <v>92</v>
      </c>
      <c r="AJ14" t="s">
        <v>92</v>
      </c>
      <c r="AK14" t="s">
        <v>92</v>
      </c>
      <c r="AL14" t="s">
        <v>92</v>
      </c>
      <c r="AM14" t="s">
        <v>93</v>
      </c>
      <c r="AN14" t="s">
        <v>93</v>
      </c>
      <c r="AO14" t="s">
        <v>93</v>
      </c>
      <c r="AP14" t="s">
        <v>93</v>
      </c>
      <c r="AQ14" t="s">
        <v>94</v>
      </c>
      <c r="AR14" t="s">
        <v>94</v>
      </c>
      <c r="AS14" t="s">
        <v>94</v>
      </c>
      <c r="AT14" t="s">
        <v>94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96</v>
      </c>
      <c r="BN14" t="s">
        <v>96</v>
      </c>
      <c r="BO14" t="s">
        <v>96</v>
      </c>
      <c r="BP14" t="s">
        <v>96</v>
      </c>
      <c r="BQ14" t="s">
        <v>96</v>
      </c>
      <c r="BR14" t="s">
        <v>96</v>
      </c>
      <c r="BS14" t="s">
        <v>96</v>
      </c>
      <c r="BT14" t="s">
        <v>96</v>
      </c>
      <c r="BU14" t="s">
        <v>96</v>
      </c>
      <c r="BV14" t="s">
        <v>96</v>
      </c>
      <c r="BW14" t="s">
        <v>97</v>
      </c>
      <c r="BX14" t="s">
        <v>97</v>
      </c>
      <c r="BY14" t="s">
        <v>97</v>
      </c>
      <c r="BZ14" t="s">
        <v>97</v>
      </c>
      <c r="CA14" t="s">
        <v>97</v>
      </c>
      <c r="CB14" t="s">
        <v>97</v>
      </c>
      <c r="CC14" t="s">
        <v>97</v>
      </c>
      <c r="CD14" t="s">
        <v>97</v>
      </c>
      <c r="CE14" t="s">
        <v>97</v>
      </c>
      <c r="CF14" t="s">
        <v>97</v>
      </c>
      <c r="CG14" t="s">
        <v>97</v>
      </c>
      <c r="CH14" t="s">
        <v>97</v>
      </c>
      <c r="CI14" t="s">
        <v>97</v>
      </c>
      <c r="CJ14" t="s">
        <v>97</v>
      </c>
      <c r="CK14" t="s">
        <v>97</v>
      </c>
      <c r="CL14" t="s">
        <v>97</v>
      </c>
      <c r="CM14" t="s">
        <v>97</v>
      </c>
      <c r="CN14" t="s">
        <v>97</v>
      </c>
      <c r="CO14" t="s">
        <v>98</v>
      </c>
      <c r="CP14" t="s">
        <v>98</v>
      </c>
      <c r="CQ14" t="s">
        <v>98</v>
      </c>
      <c r="CR14" t="s">
        <v>98</v>
      </c>
      <c r="CS14" t="s">
        <v>98</v>
      </c>
      <c r="CT14" t="s">
        <v>98</v>
      </c>
      <c r="CU14" t="s">
        <v>98</v>
      </c>
      <c r="CV14" t="s">
        <v>98</v>
      </c>
      <c r="CW14" t="s">
        <v>98</v>
      </c>
      <c r="CX14" t="s">
        <v>98</v>
      </c>
      <c r="CY14" t="s">
        <v>98</v>
      </c>
      <c r="CZ14" t="s">
        <v>98</v>
      </c>
      <c r="DA14" t="s">
        <v>98</v>
      </c>
      <c r="DB14" t="s">
        <v>99</v>
      </c>
      <c r="DC14" t="s">
        <v>99</v>
      </c>
      <c r="DD14" t="s">
        <v>99</v>
      </c>
      <c r="DE14" t="s">
        <v>99</v>
      </c>
      <c r="DF14" t="s">
        <v>99</v>
      </c>
      <c r="DG14" t="s">
        <v>99</v>
      </c>
      <c r="DH14" t="s">
        <v>99</v>
      </c>
      <c r="DI14" t="s">
        <v>99</v>
      </c>
      <c r="DJ14" t="s">
        <v>99</v>
      </c>
      <c r="DK14" t="s">
        <v>99</v>
      </c>
      <c r="DL14" t="s">
        <v>99</v>
      </c>
      <c r="DM14" t="s">
        <v>99</v>
      </c>
      <c r="DN14" t="s">
        <v>99</v>
      </c>
      <c r="DO14" t="s">
        <v>99</v>
      </c>
      <c r="DP14" t="s">
        <v>99</v>
      </c>
      <c r="DQ14" t="s">
        <v>100</v>
      </c>
      <c r="DR14" t="s">
        <v>100</v>
      </c>
      <c r="DS14" t="s">
        <v>100</v>
      </c>
      <c r="DT14" t="s">
        <v>100</v>
      </c>
      <c r="DU14" t="s">
        <v>100</v>
      </c>
      <c r="DV14" t="s">
        <v>100</v>
      </c>
      <c r="DW14" t="s">
        <v>100</v>
      </c>
      <c r="DX14" t="s">
        <v>100</v>
      </c>
      <c r="DY14" t="s">
        <v>100</v>
      </c>
      <c r="DZ14" t="s">
        <v>100</v>
      </c>
      <c r="EA14" t="s">
        <v>100</v>
      </c>
      <c r="EB14" t="s">
        <v>100</v>
      </c>
      <c r="EC14" t="s">
        <v>100</v>
      </c>
      <c r="ED14" t="s">
        <v>100</v>
      </c>
      <c r="EE14" t="s">
        <v>100</v>
      </c>
      <c r="EF14" t="s">
        <v>100</v>
      </c>
      <c r="EG14" t="s">
        <v>100</v>
      </c>
      <c r="EH14" t="s">
        <v>100</v>
      </c>
      <c r="EI14" t="s">
        <v>101</v>
      </c>
      <c r="EJ14" t="s">
        <v>101</v>
      </c>
      <c r="EK14" t="s">
        <v>101</v>
      </c>
      <c r="EL14" t="s">
        <v>101</v>
      </c>
      <c r="EM14" t="s">
        <v>101</v>
      </c>
      <c r="EN14" t="s">
        <v>101</v>
      </c>
      <c r="EO14" t="s">
        <v>101</v>
      </c>
      <c r="EP14" t="s">
        <v>101</v>
      </c>
      <c r="EQ14" t="s">
        <v>101</v>
      </c>
      <c r="ER14" t="s">
        <v>101</v>
      </c>
      <c r="ES14" t="s">
        <v>101</v>
      </c>
      <c r="ET14" t="s">
        <v>101</v>
      </c>
      <c r="EU14" t="s">
        <v>101</v>
      </c>
      <c r="EV14" t="s">
        <v>101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102</v>
      </c>
      <c r="FC14" t="s">
        <v>102</v>
      </c>
      <c r="FD14" t="s">
        <v>102</v>
      </c>
      <c r="FE14" t="s">
        <v>102</v>
      </c>
      <c r="FF14" t="s">
        <v>102</v>
      </c>
      <c r="FG14" t="s">
        <v>102</v>
      </c>
      <c r="FH14" t="s">
        <v>102</v>
      </c>
      <c r="FI14" t="s">
        <v>102</v>
      </c>
      <c r="FJ14" t="s">
        <v>102</v>
      </c>
      <c r="FK14" t="s">
        <v>102</v>
      </c>
      <c r="FL14" t="s">
        <v>102</v>
      </c>
      <c r="FM14" t="s">
        <v>102</v>
      </c>
      <c r="FN14" t="s">
        <v>102</v>
      </c>
      <c r="FO14" t="s">
        <v>102</v>
      </c>
      <c r="FP14" t="s">
        <v>102</v>
      </c>
      <c r="FQ14" t="s">
        <v>102</v>
      </c>
      <c r="FR14" t="s">
        <v>102</v>
      </c>
      <c r="FS14" t="s">
        <v>102</v>
      </c>
      <c r="FT14" t="s">
        <v>102</v>
      </c>
      <c r="FU14" t="s">
        <v>103</v>
      </c>
      <c r="FV14" t="s">
        <v>103</v>
      </c>
      <c r="FW14" t="s">
        <v>103</v>
      </c>
      <c r="FX14" t="s">
        <v>103</v>
      </c>
      <c r="FY14" t="s">
        <v>103</v>
      </c>
      <c r="FZ14" t="s">
        <v>103</v>
      </c>
      <c r="GA14" t="s">
        <v>103</v>
      </c>
      <c r="GB14" t="s">
        <v>103</v>
      </c>
      <c r="GC14" t="s">
        <v>103</v>
      </c>
      <c r="GD14" t="s">
        <v>103</v>
      </c>
      <c r="GE14" t="s">
        <v>103</v>
      </c>
      <c r="GF14" t="s">
        <v>103</v>
      </c>
      <c r="GG14" t="s">
        <v>103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104</v>
      </c>
      <c r="GN14" t="s">
        <v>104</v>
      </c>
      <c r="GO14" t="s">
        <v>104</v>
      </c>
      <c r="GP14" t="s">
        <v>104</v>
      </c>
      <c r="GQ14" t="s">
        <v>104</v>
      </c>
      <c r="GR14" t="s">
        <v>104</v>
      </c>
      <c r="GS14" t="s">
        <v>104</v>
      </c>
      <c r="GT14" t="s">
        <v>104</v>
      </c>
      <c r="GU14" t="s">
        <v>105</v>
      </c>
      <c r="GV14" t="s">
        <v>105</v>
      </c>
      <c r="GW14" t="s">
        <v>105</v>
      </c>
      <c r="GX14" t="s">
        <v>105</v>
      </c>
      <c r="GY14" t="s">
        <v>105</v>
      </c>
      <c r="GZ14" t="s">
        <v>105</v>
      </c>
      <c r="HA14" t="s">
        <v>105</v>
      </c>
      <c r="HB14" t="s">
        <v>105</v>
      </c>
      <c r="HC14" t="s">
        <v>105</v>
      </c>
      <c r="HD14" t="s">
        <v>105</v>
      </c>
      <c r="HE14" t="s">
        <v>105</v>
      </c>
      <c r="HF14" t="s">
        <v>105</v>
      </c>
      <c r="HG14" t="s">
        <v>105</v>
      </c>
      <c r="HH14" t="s">
        <v>105</v>
      </c>
      <c r="HI14" t="s">
        <v>105</v>
      </c>
      <c r="HJ14" t="s">
        <v>105</v>
      </c>
    </row>
    <row r="15" spans="1:218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92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115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107</v>
      </c>
      <c r="CP15" t="s">
        <v>110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</row>
    <row r="16" spans="1:218">
      <c r="B16" t="s">
        <v>320</v>
      </c>
      <c r="C16" t="s">
        <v>320</v>
      </c>
      <c r="F16" t="s">
        <v>320</v>
      </c>
      <c r="J16" t="s">
        <v>320</v>
      </c>
      <c r="K16" t="s">
        <v>321</v>
      </c>
      <c r="L16" t="s">
        <v>322</v>
      </c>
      <c r="M16" t="s">
        <v>323</v>
      </c>
      <c r="N16" t="s">
        <v>324</v>
      </c>
      <c r="O16" t="s">
        <v>324</v>
      </c>
      <c r="P16" t="s">
        <v>158</v>
      </c>
      <c r="Q16" t="s">
        <v>158</v>
      </c>
      <c r="R16" t="s">
        <v>321</v>
      </c>
      <c r="S16" t="s">
        <v>321</v>
      </c>
      <c r="T16" t="s">
        <v>321</v>
      </c>
      <c r="U16" t="s">
        <v>321</v>
      </c>
      <c r="V16" t="s">
        <v>325</v>
      </c>
      <c r="W16" t="s">
        <v>326</v>
      </c>
      <c r="X16" t="s">
        <v>326</v>
      </c>
      <c r="Y16" t="s">
        <v>327</v>
      </c>
      <c r="Z16" t="s">
        <v>328</v>
      </c>
      <c r="AA16" t="s">
        <v>327</v>
      </c>
      <c r="AB16" t="s">
        <v>327</v>
      </c>
      <c r="AC16" t="s">
        <v>327</v>
      </c>
      <c r="AD16" t="s">
        <v>325</v>
      </c>
      <c r="AE16" t="s">
        <v>325</v>
      </c>
      <c r="AF16" t="s">
        <v>325</v>
      </c>
      <c r="AG16" t="s">
        <v>325</v>
      </c>
      <c r="AH16" t="s">
        <v>329</v>
      </c>
      <c r="AI16" t="s">
        <v>328</v>
      </c>
      <c r="AK16" t="s">
        <v>328</v>
      </c>
      <c r="AL16" t="s">
        <v>329</v>
      </c>
      <c r="AM16" t="s">
        <v>323</v>
      </c>
      <c r="AN16" t="s">
        <v>323</v>
      </c>
      <c r="AP16" t="s">
        <v>330</v>
      </c>
      <c r="AQ16" t="s">
        <v>331</v>
      </c>
      <c r="AT16" t="s">
        <v>321</v>
      </c>
      <c r="AU16" t="s">
        <v>320</v>
      </c>
      <c r="AV16" t="s">
        <v>324</v>
      </c>
      <c r="AW16" t="s">
        <v>324</v>
      </c>
      <c r="AX16" t="s">
        <v>332</v>
      </c>
      <c r="AY16" t="s">
        <v>332</v>
      </c>
      <c r="AZ16" t="s">
        <v>324</v>
      </c>
      <c r="BA16" t="s">
        <v>332</v>
      </c>
      <c r="BB16" t="s">
        <v>329</v>
      </c>
      <c r="BC16" t="s">
        <v>327</v>
      </c>
      <c r="BD16" t="s">
        <v>327</v>
      </c>
      <c r="BE16" t="s">
        <v>326</v>
      </c>
      <c r="BF16" t="s">
        <v>326</v>
      </c>
      <c r="BG16" t="s">
        <v>326</v>
      </c>
      <c r="BH16" t="s">
        <v>326</v>
      </c>
      <c r="BI16" t="s">
        <v>326</v>
      </c>
      <c r="BJ16" t="s">
        <v>333</v>
      </c>
      <c r="BK16" t="s">
        <v>323</v>
      </c>
      <c r="BL16" t="s">
        <v>323</v>
      </c>
      <c r="BM16" t="s">
        <v>324</v>
      </c>
      <c r="BN16" t="s">
        <v>324</v>
      </c>
      <c r="BO16" t="s">
        <v>324</v>
      </c>
      <c r="BP16" t="s">
        <v>332</v>
      </c>
      <c r="BQ16" t="s">
        <v>324</v>
      </c>
      <c r="BR16" t="s">
        <v>332</v>
      </c>
      <c r="BS16" t="s">
        <v>327</v>
      </c>
      <c r="BT16" t="s">
        <v>327</v>
      </c>
      <c r="BU16" t="s">
        <v>326</v>
      </c>
      <c r="BV16" t="s">
        <v>326</v>
      </c>
      <c r="BW16" t="s">
        <v>323</v>
      </c>
      <c r="CB16" t="s">
        <v>323</v>
      </c>
      <c r="CE16" t="s">
        <v>326</v>
      </c>
      <c r="CF16" t="s">
        <v>326</v>
      </c>
      <c r="CG16" t="s">
        <v>326</v>
      </c>
      <c r="CH16" t="s">
        <v>326</v>
      </c>
      <c r="CI16" t="s">
        <v>326</v>
      </c>
      <c r="CJ16" t="s">
        <v>323</v>
      </c>
      <c r="CK16" t="s">
        <v>323</v>
      </c>
      <c r="CL16" t="s">
        <v>323</v>
      </c>
      <c r="CM16" t="s">
        <v>320</v>
      </c>
      <c r="CO16" t="s">
        <v>334</v>
      </c>
      <c r="CQ16" t="s">
        <v>320</v>
      </c>
      <c r="CR16" t="s">
        <v>320</v>
      </c>
      <c r="CT16" t="s">
        <v>335</v>
      </c>
      <c r="CU16" t="s">
        <v>336</v>
      </c>
      <c r="CV16" t="s">
        <v>335</v>
      </c>
      <c r="CW16" t="s">
        <v>336</v>
      </c>
      <c r="CX16" t="s">
        <v>335</v>
      </c>
      <c r="CY16" t="s">
        <v>336</v>
      </c>
      <c r="CZ16" t="s">
        <v>328</v>
      </c>
      <c r="DA16" t="s">
        <v>328</v>
      </c>
      <c r="DB16" t="s">
        <v>323</v>
      </c>
      <c r="DC16" t="s">
        <v>337</v>
      </c>
      <c r="DD16" t="s">
        <v>323</v>
      </c>
      <c r="DF16" t="s">
        <v>321</v>
      </c>
      <c r="DG16" t="s">
        <v>338</v>
      </c>
      <c r="DH16" t="s">
        <v>321</v>
      </c>
      <c r="DJ16" t="s">
        <v>321</v>
      </c>
      <c r="DK16" t="s">
        <v>338</v>
      </c>
      <c r="DL16" t="s">
        <v>321</v>
      </c>
      <c r="DQ16" t="s">
        <v>339</v>
      </c>
      <c r="DR16" t="s">
        <v>339</v>
      </c>
      <c r="EE16" t="s">
        <v>339</v>
      </c>
      <c r="EF16" t="s">
        <v>339</v>
      </c>
      <c r="EG16" t="s">
        <v>340</v>
      </c>
      <c r="EH16" t="s">
        <v>340</v>
      </c>
      <c r="EI16" t="s">
        <v>326</v>
      </c>
      <c r="EJ16" t="s">
        <v>326</v>
      </c>
      <c r="EK16" t="s">
        <v>328</v>
      </c>
      <c r="EL16" t="s">
        <v>326</v>
      </c>
      <c r="EM16" t="s">
        <v>332</v>
      </c>
      <c r="EN16" t="s">
        <v>328</v>
      </c>
      <c r="EO16" t="s">
        <v>328</v>
      </c>
      <c r="EQ16" t="s">
        <v>339</v>
      </c>
      <c r="ER16" t="s">
        <v>339</v>
      </c>
      <c r="ES16" t="s">
        <v>339</v>
      </c>
      <c r="ET16" t="s">
        <v>339</v>
      </c>
      <c r="EU16" t="s">
        <v>339</v>
      </c>
      <c r="EV16" t="s">
        <v>339</v>
      </c>
      <c r="EW16" t="s">
        <v>339</v>
      </c>
      <c r="EX16" t="s">
        <v>341</v>
      </c>
      <c r="EY16" t="s">
        <v>341</v>
      </c>
      <c r="EZ16" t="s">
        <v>341</v>
      </c>
      <c r="FA16" t="s">
        <v>342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G16" t="s">
        <v>339</v>
      </c>
      <c r="FH16" t="s">
        <v>339</v>
      </c>
      <c r="FI16" t="s">
        <v>339</v>
      </c>
      <c r="FJ16" t="s">
        <v>339</v>
      </c>
      <c r="FK16" t="s">
        <v>339</v>
      </c>
      <c r="FL16" t="s">
        <v>339</v>
      </c>
      <c r="FM16" t="s">
        <v>339</v>
      </c>
      <c r="FT16" t="s">
        <v>339</v>
      </c>
      <c r="FU16" t="s">
        <v>328</v>
      </c>
      <c r="FV16" t="s">
        <v>328</v>
      </c>
      <c r="FW16" t="s">
        <v>335</v>
      </c>
      <c r="FX16" t="s">
        <v>336</v>
      </c>
      <c r="FY16" t="s">
        <v>336</v>
      </c>
      <c r="GC16" t="s">
        <v>336</v>
      </c>
      <c r="GG16" t="s">
        <v>324</v>
      </c>
      <c r="GH16" t="s">
        <v>324</v>
      </c>
      <c r="GI16" t="s">
        <v>332</v>
      </c>
      <c r="GJ16" t="s">
        <v>332</v>
      </c>
      <c r="GK16" t="s">
        <v>343</v>
      </c>
      <c r="GL16" t="s">
        <v>343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326</v>
      </c>
      <c r="GT16" t="s">
        <v>339</v>
      </c>
      <c r="GV16" t="s">
        <v>329</v>
      </c>
      <c r="GW16" t="s">
        <v>329</v>
      </c>
      <c r="GX16" t="s">
        <v>326</v>
      </c>
      <c r="GY16" t="s">
        <v>326</v>
      </c>
      <c r="GZ16" t="s">
        <v>326</v>
      </c>
      <c r="HA16" t="s">
        <v>326</v>
      </c>
      <c r="HB16" t="s">
        <v>326</v>
      </c>
      <c r="HC16" t="s">
        <v>328</v>
      </c>
      <c r="HD16" t="s">
        <v>328</v>
      </c>
      <c r="HE16" t="s">
        <v>328</v>
      </c>
      <c r="HF16" t="s">
        <v>326</v>
      </c>
      <c r="HG16" t="s">
        <v>324</v>
      </c>
      <c r="HH16" t="s">
        <v>332</v>
      </c>
      <c r="HI16" t="s">
        <v>328</v>
      </c>
      <c r="HJ16" t="s">
        <v>328</v>
      </c>
    </row>
    <row r="17" spans="1:218">
      <c r="A17">
        <v>1</v>
      </c>
      <c r="B17">
        <v>1693579131.5</v>
      </c>
      <c r="C17">
        <v>0</v>
      </c>
      <c r="D17" t="s">
        <v>344</v>
      </c>
      <c r="E17" t="s">
        <v>345</v>
      </c>
      <c r="F17" t="s">
        <v>346</v>
      </c>
      <c r="J17">
        <v>1693579131.5</v>
      </c>
      <c r="K17">
        <f>(L17)/1000</f>
        <v>0</v>
      </c>
      <c r="L17">
        <f>1000*BB17*AJ17*(AX17-AY17)/(100*AQ17*(1000-AJ17*AX17))</f>
        <v>0</v>
      </c>
      <c r="M17">
        <f>BB17*AJ17*(AW17-AV17*(1000-AJ17*AY17)/(1000-AJ17*AX17))/(100*AQ17)</f>
        <v>0</v>
      </c>
      <c r="N17">
        <f>AV17 - IF(AJ17&gt;1, M17*AQ17*100.0/(AL17*BJ17), 0)</f>
        <v>0</v>
      </c>
      <c r="O17">
        <f>((U17-K17/2)*N17-M17)/(U17+K17/2)</f>
        <v>0</v>
      </c>
      <c r="P17">
        <f>O17*(BC17+BD17)/1000.0</f>
        <v>0</v>
      </c>
      <c r="Q17">
        <f>(AV17 - IF(AJ17&gt;1, M17*AQ17*100.0/(AL17*BJ17), 0))*(BC17+BD17)/1000.0</f>
        <v>0</v>
      </c>
      <c r="R17">
        <f>2.0/((1/T17-1/S17)+SIGN(T17)*SQRT((1/T17-1/S17)*(1/T17-1/S17) + 4*AR17/((AR17+1)*(AR17+1))*(2*1/T17*1/S17-1/S17*1/S17)))</f>
        <v>0</v>
      </c>
      <c r="S17">
        <f>IF(LEFT(AS17,1)&lt;&gt;"0",IF(LEFT(AS17,1)="1",3.0,AT17),$D$5+$E$5*(BJ17*BC17/($K$5*1000))+$F$5*(BJ17*BC17/($K$5*1000))*MAX(MIN(AQ17,$J$5),$I$5)*MAX(MIN(AQ17,$J$5),$I$5)+$G$5*MAX(MIN(AQ17,$J$5),$I$5)*(BJ17*BC17/($K$5*1000))+$H$5*(BJ17*BC17/($K$5*1000))*(BJ17*BC17/($K$5*1000)))</f>
        <v>0</v>
      </c>
      <c r="T17">
        <f>K17*(1000-(1000*0.61365*exp(17.502*X17/(240.97+X17))/(BC17+BD17)+AX17)/2)/(1000*0.61365*exp(17.502*X17/(240.97+X17))/(BC17+BD17)-AX17)</f>
        <v>0</v>
      </c>
      <c r="U17">
        <f>1/((AR17+1)/(R17/1.6)+1/(S17/1.37)) + AR17/((AR17+1)/(R17/1.6) + AR17/(S17/1.37))</f>
        <v>0</v>
      </c>
      <c r="V17">
        <f>(AM17*AP17)</f>
        <v>0</v>
      </c>
      <c r="W17">
        <f>(BE17+(V17+2*0.95*5.67E-8*(((BE17+$B$7)+273)^4-(BE17+273)^4)-44100*K17)/(1.84*29.3*S17+8*0.95*5.67E-8*(BE17+273)^3))</f>
        <v>0</v>
      </c>
      <c r="X17">
        <f>($C$7*BF17+$D$7*BG17+$E$7*W17)</f>
        <v>0</v>
      </c>
      <c r="Y17">
        <f>0.61365*exp(17.502*X17/(240.97+X17))</f>
        <v>0</v>
      </c>
      <c r="Z17">
        <f>(AA17/AB17*100)</f>
        <v>0</v>
      </c>
      <c r="AA17">
        <f>AX17*(BC17+BD17)/1000</f>
        <v>0</v>
      </c>
      <c r="AB17">
        <f>0.61365*exp(17.502*BE17/(240.97+BE17))</f>
        <v>0</v>
      </c>
      <c r="AC17">
        <f>(Y17-AX17*(BC17+BD17)/1000)</f>
        <v>0</v>
      </c>
      <c r="AD17">
        <f>(-K17*44100)</f>
        <v>0</v>
      </c>
      <c r="AE17">
        <f>2*29.3*S17*0.92*(BE17-X17)</f>
        <v>0</v>
      </c>
      <c r="AF17">
        <f>2*0.95*5.67E-8*(((BE17+$B$7)+273)^4-(X17+273)^4)</f>
        <v>0</v>
      </c>
      <c r="AG17">
        <f>V17+AF17+AD17+AE17</f>
        <v>0</v>
      </c>
      <c r="AH17">
        <v>9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MAX(0,($B$13+$C$13*BJ17)/(1+$D$13*BJ17)*BC17/(BE17+273)*$E$13)</f>
        <v>0</v>
      </c>
      <c r="AM17">
        <f>$B$11*BK17+$C$11*BL17+$F$11*BW17*(1-BZ17)</f>
        <v>0</v>
      </c>
      <c r="AN17">
        <f>AM17*AO17</f>
        <v>0</v>
      </c>
      <c r="AO17">
        <f>($B$11*$D$9+$C$11*$D$9+$F$11*((CJ17+CB17)/MAX(CJ17+CB17+CK17, 0.1)*$I$9+CK17/MAX(CJ17+CB17+CK17, 0.1)*$J$9))/($B$11+$C$11+$F$11)</f>
        <v>0</v>
      </c>
      <c r="AP17">
        <f>($B$11*$K$9+$C$11*$K$9+$F$11*((CJ17+CB17)/MAX(CJ17+CB17+CK17, 0.1)*$P$9+CK17/MAX(CJ17+CB17+CK17, 0.1)*$Q$9))/($B$11+$C$11+$F$11)</f>
        <v>0</v>
      </c>
      <c r="AQ17">
        <v>6</v>
      </c>
      <c r="AR17">
        <v>0.5</v>
      </c>
      <c r="AS17" t="s">
        <v>347</v>
      </c>
      <c r="AT17">
        <v>2</v>
      </c>
      <c r="AU17">
        <v>1693579131.5</v>
      </c>
      <c r="AV17">
        <v>409.77</v>
      </c>
      <c r="AW17">
        <v>419.957</v>
      </c>
      <c r="AX17">
        <v>13.3525</v>
      </c>
      <c r="AY17">
        <v>10.1796</v>
      </c>
      <c r="AZ17">
        <v>408.416</v>
      </c>
      <c r="BA17">
        <v>13.2724</v>
      </c>
      <c r="BB17">
        <v>500.059</v>
      </c>
      <c r="BC17">
        <v>100.581</v>
      </c>
      <c r="BD17">
        <v>0.029914</v>
      </c>
      <c r="BE17">
        <v>22.4209</v>
      </c>
      <c r="BF17">
        <v>22.2377</v>
      </c>
      <c r="BG17">
        <v>999.9</v>
      </c>
      <c r="BH17">
        <v>0</v>
      </c>
      <c r="BI17">
        <v>0</v>
      </c>
      <c r="BJ17">
        <v>10022.5</v>
      </c>
      <c r="BK17">
        <v>0</v>
      </c>
      <c r="BL17">
        <v>169.183</v>
      </c>
      <c r="BM17">
        <v>-10.1872</v>
      </c>
      <c r="BN17">
        <v>415.316</v>
      </c>
      <c r="BO17">
        <v>424.276</v>
      </c>
      <c r="BP17">
        <v>3.17284</v>
      </c>
      <c r="BQ17">
        <v>419.957</v>
      </c>
      <c r="BR17">
        <v>10.1796</v>
      </c>
      <c r="BS17">
        <v>1.34301</v>
      </c>
      <c r="BT17">
        <v>1.02388</v>
      </c>
      <c r="BU17">
        <v>11.289</v>
      </c>
      <c r="BV17">
        <v>7.2607</v>
      </c>
      <c r="BW17">
        <v>2499.86</v>
      </c>
      <c r="BX17">
        <v>0.9</v>
      </c>
      <c r="BY17">
        <v>0.0999997</v>
      </c>
      <c r="BZ17">
        <v>0</v>
      </c>
      <c r="CA17">
        <v>2.5508</v>
      </c>
      <c r="CB17">
        <v>0</v>
      </c>
      <c r="CC17">
        <v>21829.7</v>
      </c>
      <c r="CD17">
        <v>22322.5</v>
      </c>
      <c r="CE17">
        <v>42</v>
      </c>
      <c r="CF17">
        <v>41.187</v>
      </c>
      <c r="CG17">
        <v>41.187</v>
      </c>
      <c r="CH17">
        <v>40.312</v>
      </c>
      <c r="CI17">
        <v>40.5</v>
      </c>
      <c r="CJ17">
        <v>2249.87</v>
      </c>
      <c r="CK17">
        <v>249.99</v>
      </c>
      <c r="CL17">
        <v>0</v>
      </c>
      <c r="CM17">
        <v>1693579124.5</v>
      </c>
      <c r="CN17">
        <v>0</v>
      </c>
      <c r="CO17">
        <v>1693578357.1</v>
      </c>
      <c r="CP17" t="s">
        <v>348</v>
      </c>
      <c r="CQ17">
        <v>1693578354.1</v>
      </c>
      <c r="CR17">
        <v>1693578357.1</v>
      </c>
      <c r="CS17">
        <v>1</v>
      </c>
      <c r="CT17">
        <v>0.139</v>
      </c>
      <c r="CU17">
        <v>-0.016</v>
      </c>
      <c r="CV17">
        <v>1.377</v>
      </c>
      <c r="CW17">
        <v>0.081</v>
      </c>
      <c r="CX17">
        <v>420</v>
      </c>
      <c r="CY17">
        <v>14</v>
      </c>
      <c r="CZ17">
        <v>0.24</v>
      </c>
      <c r="DA17">
        <v>0.1</v>
      </c>
      <c r="DB17">
        <v>7.369214854685139</v>
      </c>
      <c r="DC17">
        <v>0.5983874510878482</v>
      </c>
      <c r="DD17">
        <v>0.05056303988174266</v>
      </c>
      <c r="DE17">
        <v>1</v>
      </c>
      <c r="DF17">
        <v>0.002721232345771117</v>
      </c>
      <c r="DG17">
        <v>-0.0005194986729153248</v>
      </c>
      <c r="DH17">
        <v>4.007041927769142E-05</v>
      </c>
      <c r="DI17">
        <v>1</v>
      </c>
      <c r="DJ17">
        <v>0.2073018164525953</v>
      </c>
      <c r="DK17">
        <v>-0.04832753078539354</v>
      </c>
      <c r="DL17">
        <v>0.003702725953710362</v>
      </c>
      <c r="DM17">
        <v>1</v>
      </c>
      <c r="DN17">
        <v>3</v>
      </c>
      <c r="DO17">
        <v>3</v>
      </c>
      <c r="DP17" t="s">
        <v>349</v>
      </c>
      <c r="DQ17">
        <v>3.10249</v>
      </c>
      <c r="DR17">
        <v>2.66374</v>
      </c>
      <c r="DS17">
        <v>0.0992315</v>
      </c>
      <c r="DT17">
        <v>0.102074</v>
      </c>
      <c r="DU17">
        <v>0.0690553</v>
      </c>
      <c r="DV17">
        <v>0.057776</v>
      </c>
      <c r="DW17">
        <v>26408.8</v>
      </c>
      <c r="DX17">
        <v>28628.1</v>
      </c>
      <c r="DY17">
        <v>27747.9</v>
      </c>
      <c r="DZ17">
        <v>29960.2</v>
      </c>
      <c r="EA17">
        <v>32348.7</v>
      </c>
      <c r="EB17">
        <v>34858.3</v>
      </c>
      <c r="EC17">
        <v>38065.9</v>
      </c>
      <c r="ED17">
        <v>41117.5</v>
      </c>
      <c r="EE17">
        <v>2.19482</v>
      </c>
      <c r="EF17">
        <v>2.22253</v>
      </c>
      <c r="EG17">
        <v>0.11389</v>
      </c>
      <c r="EH17">
        <v>0</v>
      </c>
      <c r="EI17">
        <v>20.3577</v>
      </c>
      <c r="EJ17">
        <v>999.9</v>
      </c>
      <c r="EK17">
        <v>61.1</v>
      </c>
      <c r="EL17">
        <v>25</v>
      </c>
      <c r="EM17">
        <v>19.3161</v>
      </c>
      <c r="EN17">
        <v>65.3797</v>
      </c>
      <c r="EO17">
        <v>8.076919999999999</v>
      </c>
      <c r="EP17">
        <v>1</v>
      </c>
      <c r="EQ17">
        <v>-0.389022</v>
      </c>
      <c r="ER17">
        <v>0.718785</v>
      </c>
      <c r="ES17">
        <v>20.2028</v>
      </c>
      <c r="ET17">
        <v>5.25548</v>
      </c>
      <c r="EU17">
        <v>12.0571</v>
      </c>
      <c r="EV17">
        <v>4.97085</v>
      </c>
      <c r="EW17">
        <v>3.293</v>
      </c>
      <c r="EX17">
        <v>9999</v>
      </c>
      <c r="EY17">
        <v>9999</v>
      </c>
      <c r="EZ17">
        <v>9999</v>
      </c>
      <c r="FA17">
        <v>163.9</v>
      </c>
      <c r="FB17">
        <v>4.97197</v>
      </c>
      <c r="FC17">
        <v>1.87042</v>
      </c>
      <c r="FD17">
        <v>1.87668</v>
      </c>
      <c r="FE17">
        <v>1.86967</v>
      </c>
      <c r="FF17">
        <v>1.87287</v>
      </c>
      <c r="FG17">
        <v>1.8745</v>
      </c>
      <c r="FH17">
        <v>1.87381</v>
      </c>
      <c r="FI17">
        <v>1.87531</v>
      </c>
      <c r="FJ17">
        <v>0</v>
      </c>
      <c r="FK17">
        <v>0</v>
      </c>
      <c r="FL17">
        <v>0</v>
      </c>
      <c r="FM17">
        <v>0</v>
      </c>
      <c r="FN17" t="s">
        <v>350</v>
      </c>
      <c r="FO17" t="s">
        <v>351</v>
      </c>
      <c r="FP17" t="s">
        <v>352</v>
      </c>
      <c r="FQ17" t="s">
        <v>352</v>
      </c>
      <c r="FR17" t="s">
        <v>352</v>
      </c>
      <c r="FS17" t="s">
        <v>352</v>
      </c>
      <c r="FT17">
        <v>0</v>
      </c>
      <c r="FU17">
        <v>100</v>
      </c>
      <c r="FV17">
        <v>100</v>
      </c>
      <c r="FW17">
        <v>1.354</v>
      </c>
      <c r="FX17">
        <v>0.0801</v>
      </c>
      <c r="FY17">
        <v>0.3605918236120723</v>
      </c>
      <c r="FZ17">
        <v>0.002616612134532941</v>
      </c>
      <c r="GA17">
        <v>-4.519413631873513E-07</v>
      </c>
      <c r="GB17">
        <v>9.831233035137328E-12</v>
      </c>
      <c r="GC17">
        <v>-0.01406867637782118</v>
      </c>
      <c r="GD17">
        <v>0.01128715920374445</v>
      </c>
      <c r="GE17">
        <v>-0.0004913425133041084</v>
      </c>
      <c r="GF17">
        <v>1.320148971478439E-05</v>
      </c>
      <c r="GG17">
        <v>-1</v>
      </c>
      <c r="GH17">
        <v>2093</v>
      </c>
      <c r="GI17">
        <v>1</v>
      </c>
      <c r="GJ17">
        <v>22</v>
      </c>
      <c r="GK17">
        <v>13</v>
      </c>
      <c r="GL17">
        <v>12.9</v>
      </c>
      <c r="GM17">
        <v>1.07544</v>
      </c>
      <c r="GN17">
        <v>2.50854</v>
      </c>
      <c r="GO17">
        <v>1.39893</v>
      </c>
      <c r="GP17">
        <v>2.29248</v>
      </c>
      <c r="GQ17">
        <v>1.44897</v>
      </c>
      <c r="GR17">
        <v>2.33032</v>
      </c>
      <c r="GS17">
        <v>28.7745</v>
      </c>
      <c r="GT17">
        <v>16.0058</v>
      </c>
      <c r="GU17">
        <v>18</v>
      </c>
      <c r="GV17">
        <v>464.494</v>
      </c>
      <c r="GW17">
        <v>551.045</v>
      </c>
      <c r="GX17">
        <v>20.005</v>
      </c>
      <c r="GY17">
        <v>22.0266</v>
      </c>
      <c r="GZ17">
        <v>30.0005</v>
      </c>
      <c r="HA17">
        <v>22.055</v>
      </c>
      <c r="HB17">
        <v>22.0356</v>
      </c>
      <c r="HC17">
        <v>21.5064</v>
      </c>
      <c r="HD17">
        <v>45.2703</v>
      </c>
      <c r="HE17">
        <v>53.3224</v>
      </c>
      <c r="HF17">
        <v>20</v>
      </c>
      <c r="HG17">
        <v>420</v>
      </c>
      <c r="HH17">
        <v>10.2866</v>
      </c>
      <c r="HI17">
        <v>102.684</v>
      </c>
      <c r="HJ17">
        <v>102.723</v>
      </c>
    </row>
    <row r="18" spans="1:218">
      <c r="A18">
        <v>2</v>
      </c>
      <c r="B18">
        <v>1693579264.5</v>
      </c>
      <c r="C18">
        <v>133</v>
      </c>
      <c r="D18" t="s">
        <v>353</v>
      </c>
      <c r="E18" t="s">
        <v>354</v>
      </c>
      <c r="F18" t="s">
        <v>346</v>
      </c>
      <c r="J18">
        <v>1693579264.5</v>
      </c>
      <c r="K18">
        <f>(L18)/1000</f>
        <v>0</v>
      </c>
      <c r="L18">
        <f>1000*BB18*AJ18*(AX18-AY18)/(100*AQ18*(1000-AJ18*AX18))</f>
        <v>0</v>
      </c>
      <c r="M18">
        <f>BB18*AJ18*(AW18-AV18*(1000-AJ18*AY18)/(1000-AJ18*AX18))/(100*AQ18)</f>
        <v>0</v>
      </c>
      <c r="N18">
        <f>AV18 - IF(AJ18&gt;1, M18*AQ18*100.0/(AL18*BJ18), 0)</f>
        <v>0</v>
      </c>
      <c r="O18">
        <f>((U18-K18/2)*N18-M18)/(U18+K18/2)</f>
        <v>0</v>
      </c>
      <c r="P18">
        <f>O18*(BC18+BD18)/1000.0</f>
        <v>0</v>
      </c>
      <c r="Q18">
        <f>(AV18 - IF(AJ18&gt;1, M18*AQ18*100.0/(AL18*BJ18), 0))*(BC18+BD18)/1000.0</f>
        <v>0</v>
      </c>
      <c r="R18">
        <f>2.0/((1/T18-1/S18)+SIGN(T18)*SQRT((1/T18-1/S18)*(1/T18-1/S18) + 4*AR18/((AR18+1)*(AR18+1))*(2*1/T18*1/S18-1/S18*1/S18)))</f>
        <v>0</v>
      </c>
      <c r="S18">
        <f>IF(LEFT(AS18,1)&lt;&gt;"0",IF(LEFT(AS18,1)="1",3.0,AT18),$D$5+$E$5*(BJ18*BC18/($K$5*1000))+$F$5*(BJ18*BC18/($K$5*1000))*MAX(MIN(AQ18,$J$5),$I$5)*MAX(MIN(AQ18,$J$5),$I$5)+$G$5*MAX(MIN(AQ18,$J$5),$I$5)*(BJ18*BC18/($K$5*1000))+$H$5*(BJ18*BC18/($K$5*1000))*(BJ18*BC18/($K$5*1000)))</f>
        <v>0</v>
      </c>
      <c r="T18">
        <f>K18*(1000-(1000*0.61365*exp(17.502*X18/(240.97+X18))/(BC18+BD18)+AX18)/2)/(1000*0.61365*exp(17.502*X18/(240.97+X18))/(BC18+BD18)-AX18)</f>
        <v>0</v>
      </c>
      <c r="U18">
        <f>1/((AR18+1)/(R18/1.6)+1/(S18/1.37)) + AR18/((AR18+1)/(R18/1.6) + AR18/(S18/1.37))</f>
        <v>0</v>
      </c>
      <c r="V18">
        <f>(AM18*AP18)</f>
        <v>0</v>
      </c>
      <c r="W18">
        <f>(BE18+(V18+2*0.95*5.67E-8*(((BE18+$B$7)+273)^4-(BE18+273)^4)-44100*K18)/(1.84*29.3*S18+8*0.95*5.67E-8*(BE18+273)^3))</f>
        <v>0</v>
      </c>
      <c r="X18">
        <f>($C$7*BF18+$D$7*BG18+$E$7*W18)</f>
        <v>0</v>
      </c>
      <c r="Y18">
        <f>0.61365*exp(17.502*X18/(240.97+X18))</f>
        <v>0</v>
      </c>
      <c r="Z18">
        <f>(AA18/AB18*100)</f>
        <v>0</v>
      </c>
      <c r="AA18">
        <f>AX18*(BC18+BD18)/1000</f>
        <v>0</v>
      </c>
      <c r="AB18">
        <f>0.61365*exp(17.502*BE18/(240.97+BE18))</f>
        <v>0</v>
      </c>
      <c r="AC18">
        <f>(Y18-AX18*(BC18+BD18)/1000)</f>
        <v>0</v>
      </c>
      <c r="AD18">
        <f>(-K18*44100)</f>
        <v>0</v>
      </c>
      <c r="AE18">
        <f>2*29.3*S18*0.92*(BE18-X18)</f>
        <v>0</v>
      </c>
      <c r="AF18">
        <f>2*0.95*5.67E-8*(((BE18+$B$7)+273)^4-(X18+273)^4)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MAX(0,($B$13+$C$13*BJ18)/(1+$D$13*BJ18)*BC18/(BE18+273)*$E$13)</f>
        <v>0</v>
      </c>
      <c r="AM18">
        <f>$B$11*BK18+$C$11*BL18+$F$11*BW18*(1-BZ18)</f>
        <v>0</v>
      </c>
      <c r="AN18">
        <f>AM18*AO18</f>
        <v>0</v>
      </c>
      <c r="AO18">
        <f>($B$11*$D$9+$C$11*$D$9+$F$11*((CJ18+CB18)/MAX(CJ18+CB18+CK18, 0.1)*$I$9+CK18/MAX(CJ18+CB18+CK18, 0.1)*$J$9))/($B$11+$C$11+$F$11)</f>
        <v>0</v>
      </c>
      <c r="AP18">
        <f>($B$11*$K$9+$C$11*$K$9+$F$11*((CJ18+CB18)/MAX(CJ18+CB18+CK18, 0.1)*$P$9+CK18/MAX(CJ18+CB18+CK18, 0.1)*$Q$9))/($B$11+$C$11+$F$11)</f>
        <v>0</v>
      </c>
      <c r="AQ18">
        <v>6</v>
      </c>
      <c r="AR18">
        <v>0.5</v>
      </c>
      <c r="AS18" t="s">
        <v>347</v>
      </c>
      <c r="AT18">
        <v>2</v>
      </c>
      <c r="AU18">
        <v>1693579264.5</v>
      </c>
      <c r="AV18">
        <v>409.624</v>
      </c>
      <c r="AW18">
        <v>419.992</v>
      </c>
      <c r="AX18">
        <v>13.3255</v>
      </c>
      <c r="AY18">
        <v>10.3813</v>
      </c>
      <c r="AZ18">
        <v>408.27</v>
      </c>
      <c r="BA18">
        <v>13.2456</v>
      </c>
      <c r="BB18">
        <v>500.09</v>
      </c>
      <c r="BC18">
        <v>100.584</v>
      </c>
      <c r="BD18">
        <v>0.0294294</v>
      </c>
      <c r="BE18">
        <v>22.389</v>
      </c>
      <c r="BF18">
        <v>23.3476</v>
      </c>
      <c r="BG18">
        <v>999.9</v>
      </c>
      <c r="BH18">
        <v>0</v>
      </c>
      <c r="BI18">
        <v>0</v>
      </c>
      <c r="BJ18">
        <v>9997.5</v>
      </c>
      <c r="BK18">
        <v>0</v>
      </c>
      <c r="BL18">
        <v>120.835</v>
      </c>
      <c r="BM18">
        <v>-10.3679</v>
      </c>
      <c r="BN18">
        <v>415.156</v>
      </c>
      <c r="BO18">
        <v>424.397</v>
      </c>
      <c r="BP18">
        <v>2.94422</v>
      </c>
      <c r="BQ18">
        <v>419.992</v>
      </c>
      <c r="BR18">
        <v>10.3813</v>
      </c>
      <c r="BS18">
        <v>1.34034</v>
      </c>
      <c r="BT18">
        <v>1.04419</v>
      </c>
      <c r="BU18">
        <v>11.2589</v>
      </c>
      <c r="BV18">
        <v>7.54806</v>
      </c>
      <c r="BW18">
        <v>2500.14</v>
      </c>
      <c r="BX18">
        <v>0.900007</v>
      </c>
      <c r="BY18">
        <v>0.0999931</v>
      </c>
      <c r="BZ18">
        <v>0</v>
      </c>
      <c r="CA18">
        <v>2.9119</v>
      </c>
      <c r="CB18">
        <v>0</v>
      </c>
      <c r="CC18">
        <v>36810</v>
      </c>
      <c r="CD18">
        <v>22325</v>
      </c>
      <c r="CE18">
        <v>39</v>
      </c>
      <c r="CF18">
        <v>38.375</v>
      </c>
      <c r="CG18">
        <v>38.812</v>
      </c>
      <c r="CH18">
        <v>36.875</v>
      </c>
      <c r="CI18">
        <v>37.812</v>
      </c>
      <c r="CJ18">
        <v>2250.14</v>
      </c>
      <c r="CK18">
        <v>250</v>
      </c>
      <c r="CL18">
        <v>0</v>
      </c>
      <c r="CM18">
        <v>1693579257.7</v>
      </c>
      <c r="CN18">
        <v>0</v>
      </c>
      <c r="CO18">
        <v>1693578357.1</v>
      </c>
      <c r="CP18" t="s">
        <v>348</v>
      </c>
      <c r="CQ18">
        <v>1693578354.1</v>
      </c>
      <c r="CR18">
        <v>1693578357.1</v>
      </c>
      <c r="CS18">
        <v>1</v>
      </c>
      <c r="CT18">
        <v>0.139</v>
      </c>
      <c r="CU18">
        <v>-0.016</v>
      </c>
      <c r="CV18">
        <v>1.377</v>
      </c>
      <c r="CW18">
        <v>0.081</v>
      </c>
      <c r="CX18">
        <v>420</v>
      </c>
      <c r="CY18">
        <v>14</v>
      </c>
      <c r="CZ18">
        <v>0.24</v>
      </c>
      <c r="DA18">
        <v>0.1</v>
      </c>
      <c r="DB18">
        <v>7.626599531289336</v>
      </c>
      <c r="DC18">
        <v>-0.1278235657325133</v>
      </c>
      <c r="DD18">
        <v>0.02338344543053938</v>
      </c>
      <c r="DE18">
        <v>1</v>
      </c>
      <c r="DF18">
        <v>0.002497402026400182</v>
      </c>
      <c r="DG18">
        <v>-6.703402818306955E-05</v>
      </c>
      <c r="DH18">
        <v>1.498980001864204E-05</v>
      </c>
      <c r="DI18">
        <v>1</v>
      </c>
      <c r="DJ18">
        <v>0.1646963116483733</v>
      </c>
      <c r="DK18">
        <v>-0.002909974382868689</v>
      </c>
      <c r="DL18">
        <v>0.0009722864062556908</v>
      </c>
      <c r="DM18">
        <v>1</v>
      </c>
      <c r="DN18">
        <v>3</v>
      </c>
      <c r="DO18">
        <v>3</v>
      </c>
      <c r="DP18" t="s">
        <v>349</v>
      </c>
      <c r="DQ18">
        <v>3.10256</v>
      </c>
      <c r="DR18">
        <v>2.66304</v>
      </c>
      <c r="DS18">
        <v>0.09918109999999999</v>
      </c>
      <c r="DT18">
        <v>0.102062</v>
      </c>
      <c r="DU18">
        <v>0.0689333</v>
      </c>
      <c r="DV18">
        <v>0.0586517</v>
      </c>
      <c r="DW18">
        <v>26394.2</v>
      </c>
      <c r="DX18">
        <v>28614.1</v>
      </c>
      <c r="DY18">
        <v>27731.6</v>
      </c>
      <c r="DZ18">
        <v>29945.4</v>
      </c>
      <c r="EA18">
        <v>32335.4</v>
      </c>
      <c r="EB18">
        <v>34807.1</v>
      </c>
      <c r="EC18">
        <v>38045.7</v>
      </c>
      <c r="ED18">
        <v>41095.4</v>
      </c>
      <c r="EE18">
        <v>2.21308</v>
      </c>
      <c r="EF18">
        <v>2.21925</v>
      </c>
      <c r="EG18">
        <v>0.191979</v>
      </c>
      <c r="EH18">
        <v>0</v>
      </c>
      <c r="EI18">
        <v>20.1808</v>
      </c>
      <c r="EJ18">
        <v>999.9</v>
      </c>
      <c r="EK18">
        <v>59.3</v>
      </c>
      <c r="EL18">
        <v>25.1</v>
      </c>
      <c r="EM18">
        <v>18.8576</v>
      </c>
      <c r="EN18">
        <v>65.5797</v>
      </c>
      <c r="EO18">
        <v>8.349360000000001</v>
      </c>
      <c r="EP18">
        <v>1</v>
      </c>
      <c r="EQ18">
        <v>-0.377746</v>
      </c>
      <c r="ER18">
        <v>0.6120100000000001</v>
      </c>
      <c r="ES18">
        <v>20.2021</v>
      </c>
      <c r="ET18">
        <v>5.25742</v>
      </c>
      <c r="EU18">
        <v>12.0577</v>
      </c>
      <c r="EV18">
        <v>4.97315</v>
      </c>
      <c r="EW18">
        <v>3.293</v>
      </c>
      <c r="EX18">
        <v>9999</v>
      </c>
      <c r="EY18">
        <v>9999</v>
      </c>
      <c r="EZ18">
        <v>9999</v>
      </c>
      <c r="FA18">
        <v>163.9</v>
      </c>
      <c r="FB18">
        <v>4.97195</v>
      </c>
      <c r="FC18">
        <v>1.87042</v>
      </c>
      <c r="FD18">
        <v>1.87666</v>
      </c>
      <c r="FE18">
        <v>1.86968</v>
      </c>
      <c r="FF18">
        <v>1.87286</v>
      </c>
      <c r="FG18">
        <v>1.87447</v>
      </c>
      <c r="FH18">
        <v>1.8738</v>
      </c>
      <c r="FI18">
        <v>1.87531</v>
      </c>
      <c r="FJ18">
        <v>0</v>
      </c>
      <c r="FK18">
        <v>0</v>
      </c>
      <c r="FL18">
        <v>0</v>
      </c>
      <c r="FM18">
        <v>0</v>
      </c>
      <c r="FN18" t="s">
        <v>350</v>
      </c>
      <c r="FO18" t="s">
        <v>351</v>
      </c>
      <c r="FP18" t="s">
        <v>352</v>
      </c>
      <c r="FQ18" t="s">
        <v>352</v>
      </c>
      <c r="FR18" t="s">
        <v>352</v>
      </c>
      <c r="FS18" t="s">
        <v>352</v>
      </c>
      <c r="FT18">
        <v>0</v>
      </c>
      <c r="FU18">
        <v>100</v>
      </c>
      <c r="FV18">
        <v>100</v>
      </c>
      <c r="FW18">
        <v>1.354</v>
      </c>
      <c r="FX18">
        <v>0.0799</v>
      </c>
      <c r="FY18">
        <v>0.3605918236120723</v>
      </c>
      <c r="FZ18">
        <v>0.002616612134532941</v>
      </c>
      <c r="GA18">
        <v>-4.519413631873513E-07</v>
      </c>
      <c r="GB18">
        <v>9.831233035137328E-12</v>
      </c>
      <c r="GC18">
        <v>-0.01406867637782118</v>
      </c>
      <c r="GD18">
        <v>0.01128715920374445</v>
      </c>
      <c r="GE18">
        <v>-0.0004913425133041084</v>
      </c>
      <c r="GF18">
        <v>1.320148971478439E-05</v>
      </c>
      <c r="GG18">
        <v>-1</v>
      </c>
      <c r="GH18">
        <v>2093</v>
      </c>
      <c r="GI18">
        <v>1</v>
      </c>
      <c r="GJ18">
        <v>22</v>
      </c>
      <c r="GK18">
        <v>15.2</v>
      </c>
      <c r="GL18">
        <v>15.1</v>
      </c>
      <c r="GM18">
        <v>1.07666</v>
      </c>
      <c r="GN18">
        <v>2.51221</v>
      </c>
      <c r="GO18">
        <v>1.39893</v>
      </c>
      <c r="GP18">
        <v>2.29126</v>
      </c>
      <c r="GQ18">
        <v>1.44897</v>
      </c>
      <c r="GR18">
        <v>2.48535</v>
      </c>
      <c r="GS18">
        <v>28.7956</v>
      </c>
      <c r="GT18">
        <v>15.997</v>
      </c>
      <c r="GU18">
        <v>18</v>
      </c>
      <c r="GV18">
        <v>476.31</v>
      </c>
      <c r="GW18">
        <v>549.759</v>
      </c>
      <c r="GX18">
        <v>19.9995</v>
      </c>
      <c r="GY18">
        <v>22.161</v>
      </c>
      <c r="GZ18">
        <v>30.0003</v>
      </c>
      <c r="HA18">
        <v>22.1572</v>
      </c>
      <c r="HB18">
        <v>22.127</v>
      </c>
      <c r="HC18">
        <v>21.514</v>
      </c>
      <c r="HD18">
        <v>43.0837</v>
      </c>
      <c r="HE18">
        <v>47.5244</v>
      </c>
      <c r="HF18">
        <v>20</v>
      </c>
      <c r="HG18">
        <v>420</v>
      </c>
      <c r="HH18">
        <v>10.4612</v>
      </c>
      <c r="HI18">
        <v>102.627</v>
      </c>
      <c r="HJ18">
        <v>102.67</v>
      </c>
    </row>
    <row r="19" spans="1:218">
      <c r="A19">
        <v>3</v>
      </c>
      <c r="B19">
        <v>1693579377</v>
      </c>
      <c r="C19">
        <v>245.5</v>
      </c>
      <c r="D19" t="s">
        <v>355</v>
      </c>
      <c r="E19" t="s">
        <v>356</v>
      </c>
      <c r="F19" t="s">
        <v>346</v>
      </c>
      <c r="J19">
        <v>1693579377</v>
      </c>
      <c r="K19">
        <f>(L19)/1000</f>
        <v>0</v>
      </c>
      <c r="L19">
        <f>1000*BB19*AJ19*(AX19-AY19)/(100*AQ19*(1000-AJ19*AX19))</f>
        <v>0</v>
      </c>
      <c r="M19">
        <f>BB19*AJ19*(AW19-AV19*(1000-AJ19*AY19)/(1000-AJ19*AX19))/(100*AQ19)</f>
        <v>0</v>
      </c>
      <c r="N19">
        <f>AV19 - IF(AJ19&gt;1, M19*AQ19*100.0/(AL19*BJ19), 0)</f>
        <v>0</v>
      </c>
      <c r="O19">
        <f>((U19-K19/2)*N19-M19)/(U19+K19/2)</f>
        <v>0</v>
      </c>
      <c r="P19">
        <f>O19*(BC19+BD19)/1000.0</f>
        <v>0</v>
      </c>
      <c r="Q19">
        <f>(AV19 - IF(AJ19&gt;1, M19*AQ19*100.0/(AL19*BJ19), 0))*(BC19+BD19)/1000.0</f>
        <v>0</v>
      </c>
      <c r="R19">
        <f>2.0/((1/T19-1/S19)+SIGN(T19)*SQRT((1/T19-1/S19)*(1/T19-1/S19) + 4*AR19/((AR19+1)*(AR19+1))*(2*1/T19*1/S19-1/S19*1/S19)))</f>
        <v>0</v>
      </c>
      <c r="S19">
        <f>IF(LEFT(AS19,1)&lt;&gt;"0",IF(LEFT(AS19,1)="1",3.0,AT19),$D$5+$E$5*(BJ19*BC19/($K$5*1000))+$F$5*(BJ19*BC19/($K$5*1000))*MAX(MIN(AQ19,$J$5),$I$5)*MAX(MIN(AQ19,$J$5),$I$5)+$G$5*MAX(MIN(AQ19,$J$5),$I$5)*(BJ19*BC19/($K$5*1000))+$H$5*(BJ19*BC19/($K$5*1000))*(BJ19*BC19/($K$5*1000)))</f>
        <v>0</v>
      </c>
      <c r="T19">
        <f>K19*(1000-(1000*0.61365*exp(17.502*X19/(240.97+X19))/(BC19+BD19)+AX19)/2)/(1000*0.61365*exp(17.502*X19/(240.97+X19))/(BC19+BD19)-AX19)</f>
        <v>0</v>
      </c>
      <c r="U19">
        <f>1/((AR19+1)/(R19/1.6)+1/(S19/1.37)) + AR19/((AR19+1)/(R19/1.6) + AR19/(S19/1.37))</f>
        <v>0</v>
      </c>
      <c r="V19">
        <f>(AM19*AP19)</f>
        <v>0</v>
      </c>
      <c r="W19">
        <f>(BE19+(V19+2*0.95*5.67E-8*(((BE19+$B$7)+273)^4-(BE19+273)^4)-44100*K19)/(1.84*29.3*S19+8*0.95*5.67E-8*(BE19+273)^3))</f>
        <v>0</v>
      </c>
      <c r="X19">
        <f>($C$7*BF19+$D$7*BG19+$E$7*W19)</f>
        <v>0</v>
      </c>
      <c r="Y19">
        <f>0.61365*exp(17.502*X19/(240.97+X19))</f>
        <v>0</v>
      </c>
      <c r="Z19">
        <f>(AA19/AB19*100)</f>
        <v>0</v>
      </c>
      <c r="AA19">
        <f>AX19*(BC19+BD19)/1000</f>
        <v>0</v>
      </c>
      <c r="AB19">
        <f>0.61365*exp(17.502*BE19/(240.97+BE19))</f>
        <v>0</v>
      </c>
      <c r="AC19">
        <f>(Y19-AX19*(BC19+BD19)/1000)</f>
        <v>0</v>
      </c>
      <c r="AD19">
        <f>(-K19*44100)</f>
        <v>0</v>
      </c>
      <c r="AE19">
        <f>2*29.3*S19*0.92*(BE19-X19)</f>
        <v>0</v>
      </c>
      <c r="AF19">
        <f>2*0.95*5.67E-8*(((BE19+$B$7)+273)^4-(X19+273)^4)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MAX(0,($B$13+$C$13*BJ19)/(1+$D$13*BJ19)*BC19/(BE19+273)*$E$13)</f>
        <v>0</v>
      </c>
      <c r="AM19">
        <f>$B$11*BK19+$C$11*BL19+$F$11*BW19*(1-BZ19)</f>
        <v>0</v>
      </c>
      <c r="AN19">
        <f>AM19*AO19</f>
        <v>0</v>
      </c>
      <c r="AO19">
        <f>($B$11*$D$9+$C$11*$D$9+$F$11*((CJ19+CB19)/MAX(CJ19+CB19+CK19, 0.1)*$I$9+CK19/MAX(CJ19+CB19+CK19, 0.1)*$J$9))/($B$11+$C$11+$F$11)</f>
        <v>0</v>
      </c>
      <c r="AP19">
        <f>($B$11*$K$9+$C$11*$K$9+$F$11*((CJ19+CB19)/MAX(CJ19+CB19+CK19, 0.1)*$P$9+CK19/MAX(CJ19+CB19+CK19, 0.1)*$Q$9))/($B$11+$C$11+$F$11)</f>
        <v>0</v>
      </c>
      <c r="AQ19">
        <v>6</v>
      </c>
      <c r="AR19">
        <v>0.5</v>
      </c>
      <c r="AS19" t="s">
        <v>347</v>
      </c>
      <c r="AT19">
        <v>2</v>
      </c>
      <c r="AU19">
        <v>1693579377</v>
      </c>
      <c r="AV19">
        <v>412.808</v>
      </c>
      <c r="AW19">
        <v>419.949</v>
      </c>
      <c r="AX19">
        <v>13.1653</v>
      </c>
      <c r="AY19">
        <v>11.3128</v>
      </c>
      <c r="AZ19">
        <v>411.447</v>
      </c>
      <c r="BA19">
        <v>13.0862</v>
      </c>
      <c r="BB19">
        <v>500.041</v>
      </c>
      <c r="BC19">
        <v>100.586</v>
      </c>
      <c r="BD19">
        <v>0.030133</v>
      </c>
      <c r="BE19">
        <v>22.3062</v>
      </c>
      <c r="BF19">
        <v>22.8146</v>
      </c>
      <c r="BG19">
        <v>999.9</v>
      </c>
      <c r="BH19">
        <v>0</v>
      </c>
      <c r="BI19">
        <v>0</v>
      </c>
      <c r="BJ19">
        <v>10008.8</v>
      </c>
      <c r="BK19">
        <v>0</v>
      </c>
      <c r="BL19">
        <v>108.899</v>
      </c>
      <c r="BM19">
        <v>-7.14124</v>
      </c>
      <c r="BN19">
        <v>418.315</v>
      </c>
      <c r="BO19">
        <v>424.754</v>
      </c>
      <c r="BP19">
        <v>1.85243</v>
      </c>
      <c r="BQ19">
        <v>419.949</v>
      </c>
      <c r="BR19">
        <v>11.3128</v>
      </c>
      <c r="BS19">
        <v>1.32424</v>
      </c>
      <c r="BT19">
        <v>1.13791</v>
      </c>
      <c r="BU19">
        <v>11.0769</v>
      </c>
      <c r="BV19">
        <v>8.81315</v>
      </c>
      <c r="BW19">
        <v>2500.11</v>
      </c>
      <c r="BX19">
        <v>0.9</v>
      </c>
      <c r="BY19">
        <v>0.1</v>
      </c>
      <c r="BZ19">
        <v>0</v>
      </c>
      <c r="CA19">
        <v>2.8521</v>
      </c>
      <c r="CB19">
        <v>0</v>
      </c>
      <c r="CC19">
        <v>37800.8</v>
      </c>
      <c r="CD19">
        <v>22324.7</v>
      </c>
      <c r="CE19">
        <v>39.062</v>
      </c>
      <c r="CF19">
        <v>38.937</v>
      </c>
      <c r="CG19">
        <v>38.75</v>
      </c>
      <c r="CH19">
        <v>37.312</v>
      </c>
      <c r="CI19">
        <v>37.937</v>
      </c>
      <c r="CJ19">
        <v>2250.1</v>
      </c>
      <c r="CK19">
        <v>250.01</v>
      </c>
      <c r="CL19">
        <v>0</v>
      </c>
      <c r="CM19">
        <v>1693579369.9</v>
      </c>
      <c r="CN19">
        <v>0</v>
      </c>
      <c r="CO19">
        <v>1693578357.1</v>
      </c>
      <c r="CP19" t="s">
        <v>348</v>
      </c>
      <c r="CQ19">
        <v>1693578354.1</v>
      </c>
      <c r="CR19">
        <v>1693578357.1</v>
      </c>
      <c r="CS19">
        <v>1</v>
      </c>
      <c r="CT19">
        <v>0.139</v>
      </c>
      <c r="CU19">
        <v>-0.016</v>
      </c>
      <c r="CV19">
        <v>1.377</v>
      </c>
      <c r="CW19">
        <v>0.081</v>
      </c>
      <c r="CX19">
        <v>420</v>
      </c>
      <c r="CY19">
        <v>14</v>
      </c>
      <c r="CZ19">
        <v>0.24</v>
      </c>
      <c r="DA19">
        <v>0.1</v>
      </c>
      <c r="DB19">
        <v>5.239846841242107</v>
      </c>
      <c r="DC19">
        <v>0.1441198998606226</v>
      </c>
      <c r="DD19">
        <v>0.04212296858997629</v>
      </c>
      <c r="DE19">
        <v>1</v>
      </c>
      <c r="DF19">
        <v>0.001608265087773521</v>
      </c>
      <c r="DG19">
        <v>-0.0001890975396359593</v>
      </c>
      <c r="DH19">
        <v>1.5833902201182E-05</v>
      </c>
      <c r="DI19">
        <v>1</v>
      </c>
      <c r="DJ19">
        <v>0.1102999676689748</v>
      </c>
      <c r="DK19">
        <v>-0.01145615229608121</v>
      </c>
      <c r="DL19">
        <v>0.0009855491481876066</v>
      </c>
      <c r="DM19">
        <v>1</v>
      </c>
      <c r="DN19">
        <v>3</v>
      </c>
      <c r="DO19">
        <v>3</v>
      </c>
      <c r="DP19" t="s">
        <v>349</v>
      </c>
      <c r="DQ19">
        <v>3.10272</v>
      </c>
      <c r="DR19">
        <v>2.66385</v>
      </c>
      <c r="DS19">
        <v>0.0997567</v>
      </c>
      <c r="DT19">
        <v>0.102055</v>
      </c>
      <c r="DU19">
        <v>0.0682971</v>
      </c>
      <c r="DV19">
        <v>0.0626741</v>
      </c>
      <c r="DW19">
        <v>26373</v>
      </c>
      <c r="DX19">
        <v>28611.7</v>
      </c>
      <c r="DY19">
        <v>27727.1</v>
      </c>
      <c r="DZ19">
        <v>29942.8</v>
      </c>
      <c r="EA19">
        <v>32354.1</v>
      </c>
      <c r="EB19">
        <v>34656.3</v>
      </c>
      <c r="EC19">
        <v>38041.7</v>
      </c>
      <c r="ED19">
        <v>41092.7</v>
      </c>
      <c r="EE19">
        <v>2.21</v>
      </c>
      <c r="EF19">
        <v>2.22078</v>
      </c>
      <c r="EG19">
        <v>0.165176</v>
      </c>
      <c r="EH19">
        <v>0</v>
      </c>
      <c r="EI19">
        <v>20.0885</v>
      </c>
      <c r="EJ19">
        <v>999.9</v>
      </c>
      <c r="EK19">
        <v>57.9</v>
      </c>
      <c r="EL19">
        <v>25.2</v>
      </c>
      <c r="EM19">
        <v>18.5207</v>
      </c>
      <c r="EN19">
        <v>65.3497</v>
      </c>
      <c r="EO19">
        <v>8.20513</v>
      </c>
      <c r="EP19">
        <v>1</v>
      </c>
      <c r="EQ19">
        <v>-0.376151</v>
      </c>
      <c r="ER19">
        <v>0.492726</v>
      </c>
      <c r="ES19">
        <v>20.2042</v>
      </c>
      <c r="ET19">
        <v>5.25473</v>
      </c>
      <c r="EU19">
        <v>12.0571</v>
      </c>
      <c r="EV19">
        <v>4.97265</v>
      </c>
      <c r="EW19">
        <v>3.29225</v>
      </c>
      <c r="EX19">
        <v>9999</v>
      </c>
      <c r="EY19">
        <v>9999</v>
      </c>
      <c r="EZ19">
        <v>9999</v>
      </c>
      <c r="FA19">
        <v>163.9</v>
      </c>
      <c r="FB19">
        <v>4.97196</v>
      </c>
      <c r="FC19">
        <v>1.87042</v>
      </c>
      <c r="FD19">
        <v>1.87665</v>
      </c>
      <c r="FE19">
        <v>1.86967</v>
      </c>
      <c r="FF19">
        <v>1.87286</v>
      </c>
      <c r="FG19">
        <v>1.87446</v>
      </c>
      <c r="FH19">
        <v>1.87381</v>
      </c>
      <c r="FI19">
        <v>1.87531</v>
      </c>
      <c r="FJ19">
        <v>0</v>
      </c>
      <c r="FK19">
        <v>0</v>
      </c>
      <c r="FL19">
        <v>0</v>
      </c>
      <c r="FM19">
        <v>0</v>
      </c>
      <c r="FN19" t="s">
        <v>350</v>
      </c>
      <c r="FO19" t="s">
        <v>351</v>
      </c>
      <c r="FP19" t="s">
        <v>352</v>
      </c>
      <c r="FQ19" t="s">
        <v>352</v>
      </c>
      <c r="FR19" t="s">
        <v>352</v>
      </c>
      <c r="FS19" t="s">
        <v>352</v>
      </c>
      <c r="FT19">
        <v>0</v>
      </c>
      <c r="FU19">
        <v>100</v>
      </c>
      <c r="FV19">
        <v>100</v>
      </c>
      <c r="FW19">
        <v>1.361</v>
      </c>
      <c r="FX19">
        <v>0.0791</v>
      </c>
      <c r="FY19">
        <v>0.3605918236120723</v>
      </c>
      <c r="FZ19">
        <v>0.002616612134532941</v>
      </c>
      <c r="GA19">
        <v>-4.519413631873513E-07</v>
      </c>
      <c r="GB19">
        <v>9.831233035137328E-12</v>
      </c>
      <c r="GC19">
        <v>-0.01406867637782118</v>
      </c>
      <c r="GD19">
        <v>0.01128715920374445</v>
      </c>
      <c r="GE19">
        <v>-0.0004913425133041084</v>
      </c>
      <c r="GF19">
        <v>1.320148971478439E-05</v>
      </c>
      <c r="GG19">
        <v>-1</v>
      </c>
      <c r="GH19">
        <v>2093</v>
      </c>
      <c r="GI19">
        <v>1</v>
      </c>
      <c r="GJ19">
        <v>22</v>
      </c>
      <c r="GK19">
        <v>17</v>
      </c>
      <c r="GL19">
        <v>17</v>
      </c>
      <c r="GM19">
        <v>1.07788</v>
      </c>
      <c r="GN19">
        <v>2.51831</v>
      </c>
      <c r="GO19">
        <v>1.39893</v>
      </c>
      <c r="GP19">
        <v>2.29126</v>
      </c>
      <c r="GQ19">
        <v>1.44897</v>
      </c>
      <c r="GR19">
        <v>2.4231</v>
      </c>
      <c r="GS19">
        <v>28.8168</v>
      </c>
      <c r="GT19">
        <v>15.9795</v>
      </c>
      <c r="GU19">
        <v>18</v>
      </c>
      <c r="GV19">
        <v>474.853</v>
      </c>
      <c r="GW19">
        <v>551.2910000000001</v>
      </c>
      <c r="GX19">
        <v>19.9994</v>
      </c>
      <c r="GY19">
        <v>22.182</v>
      </c>
      <c r="GZ19">
        <v>30</v>
      </c>
      <c r="HA19">
        <v>22.1953</v>
      </c>
      <c r="HB19">
        <v>22.1646</v>
      </c>
      <c r="HC19">
        <v>21.5315</v>
      </c>
      <c r="HD19">
        <v>37.3943</v>
      </c>
      <c r="HE19">
        <v>43.3832</v>
      </c>
      <c r="HF19">
        <v>20</v>
      </c>
      <c r="HG19">
        <v>420</v>
      </c>
      <c r="HH19">
        <v>11.4233</v>
      </c>
      <c r="HI19">
        <v>102.614</v>
      </c>
      <c r="HJ19">
        <v>102.663</v>
      </c>
    </row>
    <row r="20" spans="1:218">
      <c r="A20">
        <v>4</v>
      </c>
      <c r="B20">
        <v>1693579471</v>
      </c>
      <c r="C20">
        <v>339.5</v>
      </c>
      <c r="D20" t="s">
        <v>357</v>
      </c>
      <c r="E20" t="s">
        <v>358</v>
      </c>
      <c r="F20" t="s">
        <v>346</v>
      </c>
      <c r="J20">
        <v>1693579471</v>
      </c>
      <c r="K20">
        <f>(L20)/1000</f>
        <v>0</v>
      </c>
      <c r="L20">
        <f>1000*BB20*AJ20*(AX20-AY20)/(100*AQ20*(1000-AJ20*AX20))</f>
        <v>0</v>
      </c>
      <c r="M20">
        <f>BB20*AJ20*(AW20-AV20*(1000-AJ20*AY20)/(1000-AJ20*AX20))/(100*AQ20)</f>
        <v>0</v>
      </c>
      <c r="N20">
        <f>AV20 - IF(AJ20&gt;1, M20*AQ20*100.0/(AL20*BJ20), 0)</f>
        <v>0</v>
      </c>
      <c r="O20">
        <f>((U20-K20/2)*N20-M20)/(U20+K20/2)</f>
        <v>0</v>
      </c>
      <c r="P20">
        <f>O20*(BC20+BD20)/1000.0</f>
        <v>0</v>
      </c>
      <c r="Q20">
        <f>(AV20 - IF(AJ20&gt;1, M20*AQ20*100.0/(AL20*BJ20), 0))*(BC20+BD20)/1000.0</f>
        <v>0</v>
      </c>
      <c r="R20">
        <f>2.0/((1/T20-1/S20)+SIGN(T20)*SQRT((1/T20-1/S20)*(1/T20-1/S20) + 4*AR20/((AR20+1)*(AR20+1))*(2*1/T20*1/S20-1/S20*1/S20)))</f>
        <v>0</v>
      </c>
      <c r="S20">
        <f>IF(LEFT(AS20,1)&lt;&gt;"0",IF(LEFT(AS20,1)="1",3.0,AT20),$D$5+$E$5*(BJ20*BC20/($K$5*1000))+$F$5*(BJ20*BC20/($K$5*1000))*MAX(MIN(AQ20,$J$5),$I$5)*MAX(MIN(AQ20,$J$5),$I$5)+$G$5*MAX(MIN(AQ20,$J$5),$I$5)*(BJ20*BC20/($K$5*1000))+$H$5*(BJ20*BC20/($K$5*1000))*(BJ20*BC20/($K$5*1000)))</f>
        <v>0</v>
      </c>
      <c r="T20">
        <f>K20*(1000-(1000*0.61365*exp(17.502*X20/(240.97+X20))/(BC20+BD20)+AX20)/2)/(1000*0.61365*exp(17.502*X20/(240.97+X20))/(BC20+BD20)-AX20)</f>
        <v>0</v>
      </c>
      <c r="U20">
        <f>1/((AR20+1)/(R20/1.6)+1/(S20/1.37)) + AR20/((AR20+1)/(R20/1.6) + AR20/(S20/1.37))</f>
        <v>0</v>
      </c>
      <c r="V20">
        <f>(AM20*AP20)</f>
        <v>0</v>
      </c>
      <c r="W20">
        <f>(BE20+(V20+2*0.95*5.67E-8*(((BE20+$B$7)+273)^4-(BE20+273)^4)-44100*K20)/(1.84*29.3*S20+8*0.95*5.67E-8*(BE20+273)^3))</f>
        <v>0</v>
      </c>
      <c r="X20">
        <f>($C$7*BF20+$D$7*BG20+$E$7*W20)</f>
        <v>0</v>
      </c>
      <c r="Y20">
        <f>0.61365*exp(17.502*X20/(240.97+X20))</f>
        <v>0</v>
      </c>
      <c r="Z20">
        <f>(AA20/AB20*100)</f>
        <v>0</v>
      </c>
      <c r="AA20">
        <f>AX20*(BC20+BD20)/1000</f>
        <v>0</v>
      </c>
      <c r="AB20">
        <f>0.61365*exp(17.502*BE20/(240.97+BE20))</f>
        <v>0</v>
      </c>
      <c r="AC20">
        <f>(Y20-AX20*(BC20+BD20)/1000)</f>
        <v>0</v>
      </c>
      <c r="AD20">
        <f>(-K20*44100)</f>
        <v>0</v>
      </c>
      <c r="AE20">
        <f>2*29.3*S20*0.92*(BE20-X20)</f>
        <v>0</v>
      </c>
      <c r="AF20">
        <f>2*0.95*5.67E-8*(((BE20+$B$7)+273)^4-(X20+273)^4)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MAX(0,($B$13+$C$13*BJ20)/(1+$D$13*BJ20)*BC20/(BE20+273)*$E$13)</f>
        <v>0</v>
      </c>
      <c r="AM20">
        <f>$B$11*BK20+$C$11*BL20+$F$11*BW20*(1-BZ20)</f>
        <v>0</v>
      </c>
      <c r="AN20">
        <f>AM20*AO20</f>
        <v>0</v>
      </c>
      <c r="AO20">
        <f>($B$11*$D$9+$C$11*$D$9+$F$11*((CJ20+CB20)/MAX(CJ20+CB20+CK20, 0.1)*$I$9+CK20/MAX(CJ20+CB20+CK20, 0.1)*$J$9))/($B$11+$C$11+$F$11)</f>
        <v>0</v>
      </c>
      <c r="AP20">
        <f>($B$11*$K$9+$C$11*$K$9+$F$11*((CJ20+CB20)/MAX(CJ20+CB20+CK20, 0.1)*$P$9+CK20/MAX(CJ20+CB20+CK20, 0.1)*$Q$9))/($B$11+$C$11+$F$11)</f>
        <v>0</v>
      </c>
      <c r="AQ20">
        <v>6</v>
      </c>
      <c r="AR20">
        <v>0.5</v>
      </c>
      <c r="AS20" t="s">
        <v>347</v>
      </c>
      <c r="AT20">
        <v>2</v>
      </c>
      <c r="AU20">
        <v>1693579471</v>
      </c>
      <c r="AV20">
        <v>410.081</v>
      </c>
      <c r="AW20">
        <v>419.957</v>
      </c>
      <c r="AX20">
        <v>13.2556</v>
      </c>
      <c r="AY20">
        <v>10.5771</v>
      </c>
      <c r="AZ20">
        <v>408.725</v>
      </c>
      <c r="BA20">
        <v>13.1761</v>
      </c>
      <c r="BB20">
        <v>499.95</v>
      </c>
      <c r="BC20">
        <v>100.583</v>
      </c>
      <c r="BD20">
        <v>0.0314429</v>
      </c>
      <c r="BE20">
        <v>22.3743</v>
      </c>
      <c r="BF20">
        <v>22.6884</v>
      </c>
      <c r="BG20">
        <v>999.9</v>
      </c>
      <c r="BH20">
        <v>0</v>
      </c>
      <c r="BI20">
        <v>0</v>
      </c>
      <c r="BJ20">
        <v>9962.5</v>
      </c>
      <c r="BK20">
        <v>0</v>
      </c>
      <c r="BL20">
        <v>139.015</v>
      </c>
      <c r="BM20">
        <v>-9.87665</v>
      </c>
      <c r="BN20">
        <v>415.59</v>
      </c>
      <c r="BO20">
        <v>424.447</v>
      </c>
      <c r="BP20">
        <v>2.67853</v>
      </c>
      <c r="BQ20">
        <v>419.957</v>
      </c>
      <c r="BR20">
        <v>10.5771</v>
      </c>
      <c r="BS20">
        <v>1.33329</v>
      </c>
      <c r="BT20">
        <v>1.06387</v>
      </c>
      <c r="BU20">
        <v>11.1794</v>
      </c>
      <c r="BV20">
        <v>7.82178</v>
      </c>
      <c r="BW20">
        <v>2499.89</v>
      </c>
      <c r="BX20">
        <v>0.899994</v>
      </c>
      <c r="BY20">
        <v>0.100006</v>
      </c>
      <c r="BZ20">
        <v>0</v>
      </c>
      <c r="CA20">
        <v>2.8438</v>
      </c>
      <c r="CB20">
        <v>0</v>
      </c>
      <c r="CC20">
        <v>21789.8</v>
      </c>
      <c r="CD20">
        <v>22322.7</v>
      </c>
      <c r="CE20">
        <v>41.062</v>
      </c>
      <c r="CF20">
        <v>40.5</v>
      </c>
      <c r="CG20">
        <v>40.375</v>
      </c>
      <c r="CH20">
        <v>39.375</v>
      </c>
      <c r="CI20">
        <v>39.687</v>
      </c>
      <c r="CJ20">
        <v>2249.89</v>
      </c>
      <c r="CK20">
        <v>250</v>
      </c>
      <c r="CL20">
        <v>0</v>
      </c>
      <c r="CM20">
        <v>1693579464.1</v>
      </c>
      <c r="CN20">
        <v>0</v>
      </c>
      <c r="CO20">
        <v>1693578357.1</v>
      </c>
      <c r="CP20" t="s">
        <v>348</v>
      </c>
      <c r="CQ20">
        <v>1693578354.1</v>
      </c>
      <c r="CR20">
        <v>1693578357.1</v>
      </c>
      <c r="CS20">
        <v>1</v>
      </c>
      <c r="CT20">
        <v>0.139</v>
      </c>
      <c r="CU20">
        <v>-0.016</v>
      </c>
      <c r="CV20">
        <v>1.377</v>
      </c>
      <c r="CW20">
        <v>0.081</v>
      </c>
      <c r="CX20">
        <v>420</v>
      </c>
      <c r="CY20">
        <v>14</v>
      </c>
      <c r="CZ20">
        <v>0.24</v>
      </c>
      <c r="DA20">
        <v>0.1</v>
      </c>
      <c r="DB20">
        <v>7.297217489477579</v>
      </c>
      <c r="DC20">
        <v>0.2057509053659889</v>
      </c>
      <c r="DD20">
        <v>0.02376765748827978</v>
      </c>
      <c r="DE20">
        <v>1</v>
      </c>
      <c r="DF20">
        <v>0.002315130134685447</v>
      </c>
      <c r="DG20">
        <v>-0.000368916584136082</v>
      </c>
      <c r="DH20">
        <v>2.690496439896359E-05</v>
      </c>
      <c r="DI20">
        <v>1</v>
      </c>
      <c r="DJ20">
        <v>0.1639885098211755</v>
      </c>
      <c r="DK20">
        <v>-0.02718992093002471</v>
      </c>
      <c r="DL20">
        <v>0.001981812797242664</v>
      </c>
      <c r="DM20">
        <v>1</v>
      </c>
      <c r="DN20">
        <v>3</v>
      </c>
      <c r="DO20">
        <v>3</v>
      </c>
      <c r="DP20" t="s">
        <v>349</v>
      </c>
      <c r="DQ20">
        <v>3.10245</v>
      </c>
      <c r="DR20">
        <v>2.66475</v>
      </c>
      <c r="DS20">
        <v>0.0992498</v>
      </c>
      <c r="DT20">
        <v>0.10204</v>
      </c>
      <c r="DU20">
        <v>0.0686484</v>
      </c>
      <c r="DV20">
        <v>0.0594981</v>
      </c>
      <c r="DW20">
        <v>26386.7</v>
      </c>
      <c r="DX20">
        <v>28610.8</v>
      </c>
      <c r="DY20">
        <v>27725.9</v>
      </c>
      <c r="DZ20">
        <v>29941.4</v>
      </c>
      <c r="EA20">
        <v>32338.7</v>
      </c>
      <c r="EB20">
        <v>34771.7</v>
      </c>
      <c r="EC20">
        <v>38037.9</v>
      </c>
      <c r="ED20">
        <v>41090.6</v>
      </c>
      <c r="EE20">
        <v>2.21353</v>
      </c>
      <c r="EF20">
        <v>2.2183</v>
      </c>
      <c r="EG20">
        <v>0.151534</v>
      </c>
      <c r="EH20">
        <v>0</v>
      </c>
      <c r="EI20">
        <v>20.1874</v>
      </c>
      <c r="EJ20">
        <v>999.9</v>
      </c>
      <c r="EK20">
        <v>56.8</v>
      </c>
      <c r="EL20">
        <v>25.2</v>
      </c>
      <c r="EM20">
        <v>18.1718</v>
      </c>
      <c r="EN20">
        <v>65.6397</v>
      </c>
      <c r="EO20">
        <v>8.337339999999999</v>
      </c>
      <c r="EP20">
        <v>1</v>
      </c>
      <c r="EQ20">
        <v>-0.375554</v>
      </c>
      <c r="ER20">
        <v>0.560133</v>
      </c>
      <c r="ES20">
        <v>20.2043</v>
      </c>
      <c r="ET20">
        <v>5.25443</v>
      </c>
      <c r="EU20">
        <v>12.0576</v>
      </c>
      <c r="EV20">
        <v>4.97315</v>
      </c>
      <c r="EW20">
        <v>3.293</v>
      </c>
      <c r="EX20">
        <v>9999</v>
      </c>
      <c r="EY20">
        <v>9999</v>
      </c>
      <c r="EZ20">
        <v>9999</v>
      </c>
      <c r="FA20">
        <v>164</v>
      </c>
      <c r="FB20">
        <v>4.97195</v>
      </c>
      <c r="FC20">
        <v>1.87043</v>
      </c>
      <c r="FD20">
        <v>1.87668</v>
      </c>
      <c r="FE20">
        <v>1.86974</v>
      </c>
      <c r="FF20">
        <v>1.87288</v>
      </c>
      <c r="FG20">
        <v>1.87454</v>
      </c>
      <c r="FH20">
        <v>1.87384</v>
      </c>
      <c r="FI20">
        <v>1.87533</v>
      </c>
      <c r="FJ20">
        <v>0</v>
      </c>
      <c r="FK20">
        <v>0</v>
      </c>
      <c r="FL20">
        <v>0</v>
      </c>
      <c r="FM20">
        <v>0</v>
      </c>
      <c r="FN20" t="s">
        <v>350</v>
      </c>
      <c r="FO20" t="s">
        <v>351</v>
      </c>
      <c r="FP20" t="s">
        <v>352</v>
      </c>
      <c r="FQ20" t="s">
        <v>352</v>
      </c>
      <c r="FR20" t="s">
        <v>352</v>
      </c>
      <c r="FS20" t="s">
        <v>352</v>
      </c>
      <c r="FT20">
        <v>0</v>
      </c>
      <c r="FU20">
        <v>100</v>
      </c>
      <c r="FV20">
        <v>100</v>
      </c>
      <c r="FW20">
        <v>1.356</v>
      </c>
      <c r="FX20">
        <v>0.0795</v>
      </c>
      <c r="FY20">
        <v>0.3605918236120723</v>
      </c>
      <c r="FZ20">
        <v>0.002616612134532941</v>
      </c>
      <c r="GA20">
        <v>-4.519413631873513E-07</v>
      </c>
      <c r="GB20">
        <v>9.831233035137328E-12</v>
      </c>
      <c r="GC20">
        <v>-0.01406867637782118</v>
      </c>
      <c r="GD20">
        <v>0.01128715920374445</v>
      </c>
      <c r="GE20">
        <v>-0.0004913425133041084</v>
      </c>
      <c r="GF20">
        <v>1.320148971478439E-05</v>
      </c>
      <c r="GG20">
        <v>-1</v>
      </c>
      <c r="GH20">
        <v>2093</v>
      </c>
      <c r="GI20">
        <v>1</v>
      </c>
      <c r="GJ20">
        <v>22</v>
      </c>
      <c r="GK20">
        <v>18.6</v>
      </c>
      <c r="GL20">
        <v>18.6</v>
      </c>
      <c r="GM20">
        <v>1.07666</v>
      </c>
      <c r="GN20">
        <v>2.4939</v>
      </c>
      <c r="GO20">
        <v>1.39893</v>
      </c>
      <c r="GP20">
        <v>2.29126</v>
      </c>
      <c r="GQ20">
        <v>1.44897</v>
      </c>
      <c r="GR20">
        <v>2.47437</v>
      </c>
      <c r="GS20">
        <v>28.859</v>
      </c>
      <c r="GT20">
        <v>15.9883</v>
      </c>
      <c r="GU20">
        <v>18</v>
      </c>
      <c r="GV20">
        <v>477.094</v>
      </c>
      <c r="GW20">
        <v>549.771</v>
      </c>
      <c r="GX20">
        <v>20.0002</v>
      </c>
      <c r="GY20">
        <v>22.1729</v>
      </c>
      <c r="GZ20">
        <v>30.0005</v>
      </c>
      <c r="HA20">
        <v>22.2087</v>
      </c>
      <c r="HB20">
        <v>22.1868</v>
      </c>
      <c r="HC20">
        <v>21.5225</v>
      </c>
      <c r="HD20">
        <v>40.326</v>
      </c>
      <c r="HE20">
        <v>40.0199</v>
      </c>
      <c r="HF20">
        <v>20</v>
      </c>
      <c r="HG20">
        <v>420</v>
      </c>
      <c r="HH20">
        <v>10.6654</v>
      </c>
      <c r="HI20">
        <v>102.606</v>
      </c>
      <c r="HJ20">
        <v>102.657</v>
      </c>
    </row>
    <row r="21" spans="1:218">
      <c r="A21">
        <v>5</v>
      </c>
      <c r="B21">
        <v>1693579592.5</v>
      </c>
      <c r="C21">
        <v>461</v>
      </c>
      <c r="D21" t="s">
        <v>359</v>
      </c>
      <c r="E21" t="s">
        <v>360</v>
      </c>
      <c r="F21" t="s">
        <v>346</v>
      </c>
      <c r="J21">
        <v>1693579592.5</v>
      </c>
      <c r="K21">
        <f>(L21)/1000</f>
        <v>0</v>
      </c>
      <c r="L21">
        <f>1000*BB21*AJ21*(AX21-AY21)/(100*AQ21*(1000-AJ21*AX21))</f>
        <v>0</v>
      </c>
      <c r="M21">
        <f>BB21*AJ21*(AW21-AV21*(1000-AJ21*AY21)/(1000-AJ21*AX21))/(100*AQ21)</f>
        <v>0</v>
      </c>
      <c r="N21">
        <f>AV21 - IF(AJ21&gt;1, M21*AQ21*100.0/(AL21*BJ21), 0)</f>
        <v>0</v>
      </c>
      <c r="O21">
        <f>((U21-K21/2)*N21-M21)/(U21+K21/2)</f>
        <v>0</v>
      </c>
      <c r="P21">
        <f>O21*(BC21+BD21)/1000.0</f>
        <v>0</v>
      </c>
      <c r="Q21">
        <f>(AV21 - IF(AJ21&gt;1, M21*AQ21*100.0/(AL21*BJ21), 0))*(BC21+BD21)/1000.0</f>
        <v>0</v>
      </c>
      <c r="R21">
        <f>2.0/((1/T21-1/S21)+SIGN(T21)*SQRT((1/T21-1/S21)*(1/T21-1/S21) + 4*AR21/((AR21+1)*(AR21+1))*(2*1/T21*1/S21-1/S21*1/S21)))</f>
        <v>0</v>
      </c>
      <c r="S21">
        <f>IF(LEFT(AS21,1)&lt;&gt;"0",IF(LEFT(AS21,1)="1",3.0,AT21),$D$5+$E$5*(BJ21*BC21/($K$5*1000))+$F$5*(BJ21*BC21/($K$5*1000))*MAX(MIN(AQ21,$J$5),$I$5)*MAX(MIN(AQ21,$J$5),$I$5)+$G$5*MAX(MIN(AQ21,$J$5),$I$5)*(BJ21*BC21/($K$5*1000))+$H$5*(BJ21*BC21/($K$5*1000))*(BJ21*BC21/($K$5*1000)))</f>
        <v>0</v>
      </c>
      <c r="T21">
        <f>K21*(1000-(1000*0.61365*exp(17.502*X21/(240.97+X21))/(BC21+BD21)+AX21)/2)/(1000*0.61365*exp(17.502*X21/(240.97+X21))/(BC21+BD21)-AX21)</f>
        <v>0</v>
      </c>
      <c r="U21">
        <f>1/((AR21+1)/(R21/1.6)+1/(S21/1.37)) + AR21/((AR21+1)/(R21/1.6) + AR21/(S21/1.37))</f>
        <v>0</v>
      </c>
      <c r="V21">
        <f>(AM21*AP21)</f>
        <v>0</v>
      </c>
      <c r="W21">
        <f>(BE21+(V21+2*0.95*5.67E-8*(((BE21+$B$7)+273)^4-(BE21+273)^4)-44100*K21)/(1.84*29.3*S21+8*0.95*5.67E-8*(BE21+273)^3))</f>
        <v>0</v>
      </c>
      <c r="X21">
        <f>($C$7*BF21+$D$7*BG21+$E$7*W21)</f>
        <v>0</v>
      </c>
      <c r="Y21">
        <f>0.61365*exp(17.502*X21/(240.97+X21))</f>
        <v>0</v>
      </c>
      <c r="Z21">
        <f>(AA21/AB21*100)</f>
        <v>0</v>
      </c>
      <c r="AA21">
        <f>AX21*(BC21+BD21)/1000</f>
        <v>0</v>
      </c>
      <c r="AB21">
        <f>0.61365*exp(17.502*BE21/(240.97+BE21))</f>
        <v>0</v>
      </c>
      <c r="AC21">
        <f>(Y21-AX21*(BC21+BD21)/1000)</f>
        <v>0</v>
      </c>
      <c r="AD21">
        <f>(-K21*44100)</f>
        <v>0</v>
      </c>
      <c r="AE21">
        <f>2*29.3*S21*0.92*(BE21-X21)</f>
        <v>0</v>
      </c>
      <c r="AF21">
        <f>2*0.95*5.67E-8*(((BE21+$B$7)+273)^4-(X21+273)^4)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MAX(0,($B$13+$C$13*BJ21)/(1+$D$13*BJ21)*BC21/(BE21+273)*$E$13)</f>
        <v>0</v>
      </c>
      <c r="AM21">
        <f>$B$11*BK21+$C$11*BL21+$F$11*BW21*(1-BZ21)</f>
        <v>0</v>
      </c>
      <c r="AN21">
        <f>AM21*AO21</f>
        <v>0</v>
      </c>
      <c r="AO21">
        <f>($B$11*$D$9+$C$11*$D$9+$F$11*((CJ21+CB21)/MAX(CJ21+CB21+CK21, 0.1)*$I$9+CK21/MAX(CJ21+CB21+CK21, 0.1)*$J$9))/($B$11+$C$11+$F$11)</f>
        <v>0</v>
      </c>
      <c r="AP21">
        <f>($B$11*$K$9+$C$11*$K$9+$F$11*((CJ21+CB21)/MAX(CJ21+CB21+CK21, 0.1)*$P$9+CK21/MAX(CJ21+CB21+CK21, 0.1)*$Q$9))/($B$11+$C$11+$F$11)</f>
        <v>0</v>
      </c>
      <c r="AQ21">
        <v>6</v>
      </c>
      <c r="AR21">
        <v>0.5</v>
      </c>
      <c r="AS21" t="s">
        <v>347</v>
      </c>
      <c r="AT21">
        <v>2</v>
      </c>
      <c r="AU21">
        <v>1693579592.5</v>
      </c>
      <c r="AV21">
        <v>414.243</v>
      </c>
      <c r="AW21">
        <v>419.864</v>
      </c>
      <c r="AX21">
        <v>12.7623</v>
      </c>
      <c r="AY21">
        <v>10.2204</v>
      </c>
      <c r="AZ21">
        <v>412.878</v>
      </c>
      <c r="BA21">
        <v>12.6853</v>
      </c>
      <c r="BB21">
        <v>500.033</v>
      </c>
      <c r="BC21">
        <v>100.582</v>
      </c>
      <c r="BD21">
        <v>0.0308918</v>
      </c>
      <c r="BE21">
        <v>22.2658</v>
      </c>
      <c r="BF21">
        <v>22.1715</v>
      </c>
      <c r="BG21">
        <v>999.9</v>
      </c>
      <c r="BH21">
        <v>0</v>
      </c>
      <c r="BI21">
        <v>0</v>
      </c>
      <c r="BJ21">
        <v>9986.25</v>
      </c>
      <c r="BK21">
        <v>0</v>
      </c>
      <c r="BL21">
        <v>146.11</v>
      </c>
      <c r="BM21">
        <v>-5.62125</v>
      </c>
      <c r="BN21">
        <v>419.598</v>
      </c>
      <c r="BO21">
        <v>424.199</v>
      </c>
      <c r="BP21">
        <v>2.54184</v>
      </c>
      <c r="BQ21">
        <v>419.864</v>
      </c>
      <c r="BR21">
        <v>10.2204</v>
      </c>
      <c r="BS21">
        <v>1.28365</v>
      </c>
      <c r="BT21">
        <v>1.02799</v>
      </c>
      <c r="BU21">
        <v>10.6088</v>
      </c>
      <c r="BV21">
        <v>7.31926</v>
      </c>
      <c r="BW21">
        <v>2499.99</v>
      </c>
      <c r="BX21">
        <v>0.900002</v>
      </c>
      <c r="BY21">
        <v>0.09999769999999999</v>
      </c>
      <c r="BZ21">
        <v>0</v>
      </c>
      <c r="CA21">
        <v>2.1411</v>
      </c>
      <c r="CB21">
        <v>0</v>
      </c>
      <c r="CC21">
        <v>20760.2</v>
      </c>
      <c r="CD21">
        <v>22323.7</v>
      </c>
      <c r="CE21">
        <v>40.187</v>
      </c>
      <c r="CF21">
        <v>39.312</v>
      </c>
      <c r="CG21">
        <v>39.875</v>
      </c>
      <c r="CH21">
        <v>37.937</v>
      </c>
      <c r="CI21">
        <v>38.875</v>
      </c>
      <c r="CJ21">
        <v>2250</v>
      </c>
      <c r="CK21">
        <v>249.99</v>
      </c>
      <c r="CL21">
        <v>0</v>
      </c>
      <c r="CM21">
        <v>1693579585.3</v>
      </c>
      <c r="CN21">
        <v>0</v>
      </c>
      <c r="CO21">
        <v>1693578357.1</v>
      </c>
      <c r="CP21" t="s">
        <v>348</v>
      </c>
      <c r="CQ21">
        <v>1693578354.1</v>
      </c>
      <c r="CR21">
        <v>1693578357.1</v>
      </c>
      <c r="CS21">
        <v>1</v>
      </c>
      <c r="CT21">
        <v>0.139</v>
      </c>
      <c r="CU21">
        <v>-0.016</v>
      </c>
      <c r="CV21">
        <v>1.377</v>
      </c>
      <c r="CW21">
        <v>0.081</v>
      </c>
      <c r="CX21">
        <v>420</v>
      </c>
      <c r="CY21">
        <v>14</v>
      </c>
      <c r="CZ21">
        <v>0.24</v>
      </c>
      <c r="DA21">
        <v>0.1</v>
      </c>
      <c r="DB21">
        <v>3.899727816861016</v>
      </c>
      <c r="DC21">
        <v>0.5003837199889853</v>
      </c>
      <c r="DD21">
        <v>0.06673016445958346</v>
      </c>
      <c r="DE21">
        <v>1</v>
      </c>
      <c r="DF21">
        <v>0.002278158310297152</v>
      </c>
      <c r="DG21">
        <v>-0.001291921897994109</v>
      </c>
      <c r="DH21">
        <v>9.7133107535259E-05</v>
      </c>
      <c r="DI21">
        <v>1</v>
      </c>
      <c r="DJ21">
        <v>0.1631448043137923</v>
      </c>
      <c r="DK21">
        <v>-0.07814356356022839</v>
      </c>
      <c r="DL21">
        <v>0.006005806833382651</v>
      </c>
      <c r="DM21">
        <v>1</v>
      </c>
      <c r="DN21">
        <v>3</v>
      </c>
      <c r="DO21">
        <v>3</v>
      </c>
      <c r="DP21" t="s">
        <v>349</v>
      </c>
      <c r="DQ21">
        <v>3.10245</v>
      </c>
      <c r="DR21">
        <v>2.66441</v>
      </c>
      <c r="DS21">
        <v>0.0999931</v>
      </c>
      <c r="DT21">
        <v>0.102003</v>
      </c>
      <c r="DU21">
        <v>0.0666834</v>
      </c>
      <c r="DV21">
        <v>0.0579241</v>
      </c>
      <c r="DW21">
        <v>26356.6</v>
      </c>
      <c r="DX21">
        <v>28606.4</v>
      </c>
      <c r="DY21">
        <v>27717.3</v>
      </c>
      <c r="DZ21">
        <v>29935.7</v>
      </c>
      <c r="EA21">
        <v>32398.1</v>
      </c>
      <c r="EB21">
        <v>34821.7</v>
      </c>
      <c r="EC21">
        <v>38027.8</v>
      </c>
      <c r="ED21">
        <v>41081.1</v>
      </c>
      <c r="EE21">
        <v>2.21397</v>
      </c>
      <c r="EF21">
        <v>2.21397</v>
      </c>
      <c r="EG21">
        <v>0.109635</v>
      </c>
      <c r="EH21">
        <v>0</v>
      </c>
      <c r="EI21">
        <v>20.3615</v>
      </c>
      <c r="EJ21">
        <v>999.9</v>
      </c>
      <c r="EK21">
        <v>55.2</v>
      </c>
      <c r="EL21">
        <v>25.3</v>
      </c>
      <c r="EM21">
        <v>17.7665</v>
      </c>
      <c r="EN21">
        <v>65.6597</v>
      </c>
      <c r="EO21">
        <v>8.181089999999999</v>
      </c>
      <c r="EP21">
        <v>1</v>
      </c>
      <c r="EQ21">
        <v>-0.368498</v>
      </c>
      <c r="ER21">
        <v>0.52844</v>
      </c>
      <c r="ES21">
        <v>20.2029</v>
      </c>
      <c r="ET21">
        <v>5.25832</v>
      </c>
      <c r="EU21">
        <v>12.0577</v>
      </c>
      <c r="EV21">
        <v>4.97335</v>
      </c>
      <c r="EW21">
        <v>3.293</v>
      </c>
      <c r="EX21">
        <v>9999</v>
      </c>
      <c r="EY21">
        <v>9999</v>
      </c>
      <c r="EZ21">
        <v>9999</v>
      </c>
      <c r="FA21">
        <v>164</v>
      </c>
      <c r="FB21">
        <v>4.97199</v>
      </c>
      <c r="FC21">
        <v>1.87042</v>
      </c>
      <c r="FD21">
        <v>1.87668</v>
      </c>
      <c r="FE21">
        <v>1.86968</v>
      </c>
      <c r="FF21">
        <v>1.87286</v>
      </c>
      <c r="FG21">
        <v>1.87451</v>
      </c>
      <c r="FH21">
        <v>1.87379</v>
      </c>
      <c r="FI21">
        <v>1.87531</v>
      </c>
      <c r="FJ21">
        <v>0</v>
      </c>
      <c r="FK21">
        <v>0</v>
      </c>
      <c r="FL21">
        <v>0</v>
      </c>
      <c r="FM21">
        <v>0</v>
      </c>
      <c r="FN21" t="s">
        <v>350</v>
      </c>
      <c r="FO21" t="s">
        <v>351</v>
      </c>
      <c r="FP21" t="s">
        <v>352</v>
      </c>
      <c r="FQ21" t="s">
        <v>352</v>
      </c>
      <c r="FR21" t="s">
        <v>352</v>
      </c>
      <c r="FS21" t="s">
        <v>352</v>
      </c>
      <c r="FT21">
        <v>0</v>
      </c>
      <c r="FU21">
        <v>100</v>
      </c>
      <c r="FV21">
        <v>100</v>
      </c>
      <c r="FW21">
        <v>1.365</v>
      </c>
      <c r="FX21">
        <v>0.077</v>
      </c>
      <c r="FY21">
        <v>0.3605918236120723</v>
      </c>
      <c r="FZ21">
        <v>0.002616612134532941</v>
      </c>
      <c r="GA21">
        <v>-4.519413631873513E-07</v>
      </c>
      <c r="GB21">
        <v>9.831233035137328E-12</v>
      </c>
      <c r="GC21">
        <v>-0.01406867637782118</v>
      </c>
      <c r="GD21">
        <v>0.01128715920374445</v>
      </c>
      <c r="GE21">
        <v>-0.0004913425133041084</v>
      </c>
      <c r="GF21">
        <v>1.320148971478439E-05</v>
      </c>
      <c r="GG21">
        <v>-1</v>
      </c>
      <c r="GH21">
        <v>2093</v>
      </c>
      <c r="GI21">
        <v>1</v>
      </c>
      <c r="GJ21">
        <v>22</v>
      </c>
      <c r="GK21">
        <v>20.6</v>
      </c>
      <c r="GL21">
        <v>20.6</v>
      </c>
      <c r="GM21">
        <v>1.07666</v>
      </c>
      <c r="GN21">
        <v>2.50977</v>
      </c>
      <c r="GO21">
        <v>1.39893</v>
      </c>
      <c r="GP21">
        <v>2.29126</v>
      </c>
      <c r="GQ21">
        <v>1.44897</v>
      </c>
      <c r="GR21">
        <v>2.37793</v>
      </c>
      <c r="GS21">
        <v>28.9013</v>
      </c>
      <c r="GT21">
        <v>15.962</v>
      </c>
      <c r="GU21">
        <v>18</v>
      </c>
      <c r="GV21">
        <v>477.955</v>
      </c>
      <c r="GW21">
        <v>547.378</v>
      </c>
      <c r="GX21">
        <v>19.9984</v>
      </c>
      <c r="GY21">
        <v>22.2274</v>
      </c>
      <c r="GZ21">
        <v>30.0003</v>
      </c>
      <c r="HA21">
        <v>22.2677</v>
      </c>
      <c r="HB21">
        <v>22.2476</v>
      </c>
      <c r="HC21">
        <v>21.5176</v>
      </c>
      <c r="HD21">
        <v>39.8008</v>
      </c>
      <c r="HE21">
        <v>34.7277</v>
      </c>
      <c r="HF21">
        <v>20</v>
      </c>
      <c r="HG21">
        <v>420</v>
      </c>
      <c r="HH21">
        <v>10.4407</v>
      </c>
      <c r="HI21">
        <v>102.577</v>
      </c>
      <c r="HJ21">
        <v>102.636</v>
      </c>
    </row>
    <row r="22" spans="1:218">
      <c r="A22">
        <v>6</v>
      </c>
      <c r="B22">
        <v>1693579757.5</v>
      </c>
      <c r="C22">
        <v>626</v>
      </c>
      <c r="D22" t="s">
        <v>361</v>
      </c>
      <c r="E22" t="s">
        <v>362</v>
      </c>
      <c r="F22" t="s">
        <v>346</v>
      </c>
      <c r="J22">
        <v>1693579757.5</v>
      </c>
      <c r="K22">
        <f>(L22)/1000</f>
        <v>0</v>
      </c>
      <c r="L22">
        <f>1000*BB22*AJ22*(AX22-AY22)/(100*AQ22*(1000-AJ22*AX22))</f>
        <v>0</v>
      </c>
      <c r="M22">
        <f>BB22*AJ22*(AW22-AV22*(1000-AJ22*AY22)/(1000-AJ22*AX22))/(100*AQ22)</f>
        <v>0</v>
      </c>
      <c r="N22">
        <f>AV22 - IF(AJ22&gt;1, M22*AQ22*100.0/(AL22*BJ22), 0)</f>
        <v>0</v>
      </c>
      <c r="O22">
        <f>((U22-K22/2)*N22-M22)/(U22+K22/2)</f>
        <v>0</v>
      </c>
      <c r="P22">
        <f>O22*(BC22+BD22)/1000.0</f>
        <v>0</v>
      </c>
      <c r="Q22">
        <f>(AV22 - IF(AJ22&gt;1, M22*AQ22*100.0/(AL22*BJ22), 0))*(BC22+BD22)/1000.0</f>
        <v>0</v>
      </c>
      <c r="R22">
        <f>2.0/((1/T22-1/S22)+SIGN(T22)*SQRT((1/T22-1/S22)*(1/T22-1/S22) + 4*AR22/((AR22+1)*(AR22+1))*(2*1/T22*1/S22-1/S22*1/S22)))</f>
        <v>0</v>
      </c>
      <c r="S22">
        <f>IF(LEFT(AS22,1)&lt;&gt;"0",IF(LEFT(AS22,1)="1",3.0,AT22),$D$5+$E$5*(BJ22*BC22/($K$5*1000))+$F$5*(BJ22*BC22/($K$5*1000))*MAX(MIN(AQ22,$J$5),$I$5)*MAX(MIN(AQ22,$J$5),$I$5)+$G$5*MAX(MIN(AQ22,$J$5),$I$5)*(BJ22*BC22/($K$5*1000))+$H$5*(BJ22*BC22/($K$5*1000))*(BJ22*BC22/($K$5*1000)))</f>
        <v>0</v>
      </c>
      <c r="T22">
        <f>K22*(1000-(1000*0.61365*exp(17.502*X22/(240.97+X22))/(BC22+BD22)+AX22)/2)/(1000*0.61365*exp(17.502*X22/(240.97+X22))/(BC22+BD22)-AX22)</f>
        <v>0</v>
      </c>
      <c r="U22">
        <f>1/((AR22+1)/(R22/1.6)+1/(S22/1.37)) + AR22/((AR22+1)/(R22/1.6) + AR22/(S22/1.37))</f>
        <v>0</v>
      </c>
      <c r="V22">
        <f>(AM22*AP22)</f>
        <v>0</v>
      </c>
      <c r="W22">
        <f>(BE22+(V22+2*0.95*5.67E-8*(((BE22+$B$7)+273)^4-(BE22+273)^4)-44100*K22)/(1.84*29.3*S22+8*0.95*5.67E-8*(BE22+273)^3))</f>
        <v>0</v>
      </c>
      <c r="X22">
        <f>($C$7*BF22+$D$7*BG22+$E$7*W22)</f>
        <v>0</v>
      </c>
      <c r="Y22">
        <f>0.61365*exp(17.502*X22/(240.97+X22))</f>
        <v>0</v>
      </c>
      <c r="Z22">
        <f>(AA22/AB22*100)</f>
        <v>0</v>
      </c>
      <c r="AA22">
        <f>AX22*(BC22+BD22)/1000</f>
        <v>0</v>
      </c>
      <c r="AB22">
        <f>0.61365*exp(17.502*BE22/(240.97+BE22))</f>
        <v>0</v>
      </c>
      <c r="AC22">
        <f>(Y22-AX22*(BC22+BD22)/1000)</f>
        <v>0</v>
      </c>
      <c r="AD22">
        <f>(-K22*44100)</f>
        <v>0</v>
      </c>
      <c r="AE22">
        <f>2*29.3*S22*0.92*(BE22-X22)</f>
        <v>0</v>
      </c>
      <c r="AF22">
        <f>2*0.95*5.67E-8*(((BE22+$B$7)+273)^4-(X22+273)^4)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MAX(0,($B$13+$C$13*BJ22)/(1+$D$13*BJ22)*BC22/(BE22+273)*$E$13)</f>
        <v>0</v>
      </c>
      <c r="AM22">
        <f>$B$11*BK22+$C$11*BL22+$F$11*BW22*(1-BZ22)</f>
        <v>0</v>
      </c>
      <c r="AN22">
        <f>AM22*AO22</f>
        <v>0</v>
      </c>
      <c r="AO22">
        <f>($B$11*$D$9+$C$11*$D$9+$F$11*((CJ22+CB22)/MAX(CJ22+CB22+CK22, 0.1)*$I$9+CK22/MAX(CJ22+CB22+CK22, 0.1)*$J$9))/($B$11+$C$11+$F$11)</f>
        <v>0</v>
      </c>
      <c r="AP22">
        <f>($B$11*$K$9+$C$11*$K$9+$F$11*((CJ22+CB22)/MAX(CJ22+CB22+CK22, 0.1)*$P$9+CK22/MAX(CJ22+CB22+CK22, 0.1)*$Q$9))/($B$11+$C$11+$F$11)</f>
        <v>0</v>
      </c>
      <c r="AQ22">
        <v>6</v>
      </c>
      <c r="AR22">
        <v>0.5</v>
      </c>
      <c r="AS22" t="s">
        <v>347</v>
      </c>
      <c r="AT22">
        <v>2</v>
      </c>
      <c r="AU22">
        <v>1693579757.5</v>
      </c>
      <c r="AV22">
        <v>407.325</v>
      </c>
      <c r="AW22">
        <v>419.943</v>
      </c>
      <c r="AX22">
        <v>13.1733</v>
      </c>
      <c r="AY22">
        <v>8.5533</v>
      </c>
      <c r="AZ22">
        <v>405.976</v>
      </c>
      <c r="BA22">
        <v>13.0942</v>
      </c>
      <c r="BB22">
        <v>499.928</v>
      </c>
      <c r="BC22">
        <v>100.579</v>
      </c>
      <c r="BD22">
        <v>0.0305484</v>
      </c>
      <c r="BE22">
        <v>22.2033</v>
      </c>
      <c r="BF22">
        <v>22.4508</v>
      </c>
      <c r="BG22">
        <v>999.9</v>
      </c>
      <c r="BH22">
        <v>0</v>
      </c>
      <c r="BI22">
        <v>0</v>
      </c>
      <c r="BJ22">
        <v>10001.2</v>
      </c>
      <c r="BK22">
        <v>0</v>
      </c>
      <c r="BL22">
        <v>148.785</v>
      </c>
      <c r="BM22">
        <v>-12.6181</v>
      </c>
      <c r="BN22">
        <v>412.763</v>
      </c>
      <c r="BO22">
        <v>423.566</v>
      </c>
      <c r="BP22">
        <v>4.61999</v>
      </c>
      <c r="BQ22">
        <v>419.943</v>
      </c>
      <c r="BR22">
        <v>8.5533</v>
      </c>
      <c r="BS22">
        <v>1.32496</v>
      </c>
      <c r="BT22">
        <v>0.860282</v>
      </c>
      <c r="BU22">
        <v>11.085</v>
      </c>
      <c r="BV22">
        <v>4.74292</v>
      </c>
      <c r="BW22">
        <v>2500.18</v>
      </c>
      <c r="BX22">
        <v>0.9000050000000001</v>
      </c>
      <c r="BY22">
        <v>0.09999479999999999</v>
      </c>
      <c r="BZ22">
        <v>0</v>
      </c>
      <c r="CA22">
        <v>2.5666</v>
      </c>
      <c r="CB22">
        <v>0</v>
      </c>
      <c r="CC22">
        <v>26811.9</v>
      </c>
      <c r="CD22">
        <v>22325.4</v>
      </c>
      <c r="CE22">
        <v>38.812</v>
      </c>
      <c r="CF22">
        <v>38.687</v>
      </c>
      <c r="CG22">
        <v>38.5</v>
      </c>
      <c r="CH22">
        <v>37</v>
      </c>
      <c r="CI22">
        <v>37.75</v>
      </c>
      <c r="CJ22">
        <v>2250.17</v>
      </c>
      <c r="CK22">
        <v>250</v>
      </c>
      <c r="CL22">
        <v>0</v>
      </c>
      <c r="CM22">
        <v>1693579750.3</v>
      </c>
      <c r="CN22">
        <v>0</v>
      </c>
      <c r="CO22">
        <v>1693578357.1</v>
      </c>
      <c r="CP22" t="s">
        <v>348</v>
      </c>
      <c r="CQ22">
        <v>1693578354.1</v>
      </c>
      <c r="CR22">
        <v>1693578357.1</v>
      </c>
      <c r="CS22">
        <v>1</v>
      </c>
      <c r="CT22">
        <v>0.139</v>
      </c>
      <c r="CU22">
        <v>-0.016</v>
      </c>
      <c r="CV22">
        <v>1.377</v>
      </c>
      <c r="CW22">
        <v>0.081</v>
      </c>
      <c r="CX22">
        <v>420</v>
      </c>
      <c r="CY22">
        <v>14</v>
      </c>
      <c r="CZ22">
        <v>0.24</v>
      </c>
      <c r="DA22">
        <v>0.1</v>
      </c>
      <c r="DB22">
        <v>8.895307225361593</v>
      </c>
      <c r="DC22">
        <v>0.5438127635946463</v>
      </c>
      <c r="DD22">
        <v>0.04276853733896236</v>
      </c>
      <c r="DE22">
        <v>1</v>
      </c>
      <c r="DF22">
        <v>0.003964363501108222</v>
      </c>
      <c r="DG22">
        <v>-0.0007044593690997195</v>
      </c>
      <c r="DH22">
        <v>5.181028590558653E-05</v>
      </c>
      <c r="DI22">
        <v>1</v>
      </c>
      <c r="DJ22">
        <v>0.2952150514980024</v>
      </c>
      <c r="DK22">
        <v>-0.06423973940429317</v>
      </c>
      <c r="DL22">
        <v>0.00470506235867044</v>
      </c>
      <c r="DM22">
        <v>1</v>
      </c>
      <c r="DN22">
        <v>3</v>
      </c>
      <c r="DO22">
        <v>3</v>
      </c>
      <c r="DP22" t="s">
        <v>349</v>
      </c>
      <c r="DQ22">
        <v>3.10194</v>
      </c>
      <c r="DR22">
        <v>2.6642</v>
      </c>
      <c r="DS22">
        <v>0.0987123</v>
      </c>
      <c r="DT22">
        <v>0.101987</v>
      </c>
      <c r="DU22">
        <v>0.068304</v>
      </c>
      <c r="DV22">
        <v>0.0503467</v>
      </c>
      <c r="DW22">
        <v>26389.9</v>
      </c>
      <c r="DX22">
        <v>28605.2</v>
      </c>
      <c r="DY22">
        <v>27713</v>
      </c>
      <c r="DZ22">
        <v>29934</v>
      </c>
      <c r="EA22">
        <v>32337.5</v>
      </c>
      <c r="EB22">
        <v>35100.1</v>
      </c>
      <c r="EC22">
        <v>38022.8</v>
      </c>
      <c r="ED22">
        <v>41079.8</v>
      </c>
      <c r="EE22">
        <v>2.2138</v>
      </c>
      <c r="EF22">
        <v>2.20935</v>
      </c>
      <c r="EG22">
        <v>0.152647</v>
      </c>
      <c r="EH22">
        <v>0</v>
      </c>
      <c r="EI22">
        <v>19.9304</v>
      </c>
      <c r="EJ22">
        <v>999.9</v>
      </c>
      <c r="EK22">
        <v>53.2</v>
      </c>
      <c r="EL22">
        <v>25.4</v>
      </c>
      <c r="EM22">
        <v>17.223</v>
      </c>
      <c r="EN22">
        <v>65.11969999999999</v>
      </c>
      <c r="EO22">
        <v>8.6859</v>
      </c>
      <c r="EP22">
        <v>1</v>
      </c>
      <c r="EQ22">
        <v>-0.36718</v>
      </c>
      <c r="ER22">
        <v>0.467083</v>
      </c>
      <c r="ES22">
        <v>20.2052</v>
      </c>
      <c r="ET22">
        <v>5.25862</v>
      </c>
      <c r="EU22">
        <v>12.0556</v>
      </c>
      <c r="EV22">
        <v>4.9727</v>
      </c>
      <c r="EW22">
        <v>3.293</v>
      </c>
      <c r="EX22">
        <v>9999</v>
      </c>
      <c r="EY22">
        <v>9999</v>
      </c>
      <c r="EZ22">
        <v>9999</v>
      </c>
      <c r="FA22">
        <v>164</v>
      </c>
      <c r="FB22">
        <v>4.97198</v>
      </c>
      <c r="FC22">
        <v>1.87042</v>
      </c>
      <c r="FD22">
        <v>1.87668</v>
      </c>
      <c r="FE22">
        <v>1.8697</v>
      </c>
      <c r="FF22">
        <v>1.87286</v>
      </c>
      <c r="FG22">
        <v>1.8745</v>
      </c>
      <c r="FH22">
        <v>1.87383</v>
      </c>
      <c r="FI22">
        <v>1.87532</v>
      </c>
      <c r="FJ22">
        <v>0</v>
      </c>
      <c r="FK22">
        <v>0</v>
      </c>
      <c r="FL22">
        <v>0</v>
      </c>
      <c r="FM22">
        <v>0</v>
      </c>
      <c r="FN22" t="s">
        <v>350</v>
      </c>
      <c r="FO22" t="s">
        <v>351</v>
      </c>
      <c r="FP22" t="s">
        <v>352</v>
      </c>
      <c r="FQ22" t="s">
        <v>352</v>
      </c>
      <c r="FR22" t="s">
        <v>352</v>
      </c>
      <c r="FS22" t="s">
        <v>352</v>
      </c>
      <c r="FT22">
        <v>0</v>
      </c>
      <c r="FU22">
        <v>100</v>
      </c>
      <c r="FV22">
        <v>100</v>
      </c>
      <c r="FW22">
        <v>1.349</v>
      </c>
      <c r="FX22">
        <v>0.0791</v>
      </c>
      <c r="FY22">
        <v>0.3605918236120723</v>
      </c>
      <c r="FZ22">
        <v>0.002616612134532941</v>
      </c>
      <c r="GA22">
        <v>-4.519413631873513E-07</v>
      </c>
      <c r="GB22">
        <v>9.831233035137328E-12</v>
      </c>
      <c r="GC22">
        <v>-0.01406867637782118</v>
      </c>
      <c r="GD22">
        <v>0.01128715920374445</v>
      </c>
      <c r="GE22">
        <v>-0.0004913425133041084</v>
      </c>
      <c r="GF22">
        <v>1.320148971478439E-05</v>
      </c>
      <c r="GG22">
        <v>-1</v>
      </c>
      <c r="GH22">
        <v>2093</v>
      </c>
      <c r="GI22">
        <v>1</v>
      </c>
      <c r="GJ22">
        <v>22</v>
      </c>
      <c r="GK22">
        <v>23.4</v>
      </c>
      <c r="GL22">
        <v>23.3</v>
      </c>
      <c r="GM22">
        <v>1.07544</v>
      </c>
      <c r="GN22">
        <v>2.50488</v>
      </c>
      <c r="GO22">
        <v>1.39893</v>
      </c>
      <c r="GP22">
        <v>2.29004</v>
      </c>
      <c r="GQ22">
        <v>1.44897</v>
      </c>
      <c r="GR22">
        <v>2.51099</v>
      </c>
      <c r="GS22">
        <v>28.9436</v>
      </c>
      <c r="GT22">
        <v>15.962</v>
      </c>
      <c r="GU22">
        <v>18</v>
      </c>
      <c r="GV22">
        <v>478.264</v>
      </c>
      <c r="GW22">
        <v>544.528</v>
      </c>
      <c r="GX22">
        <v>20</v>
      </c>
      <c r="GY22">
        <v>22.2562</v>
      </c>
      <c r="GZ22">
        <v>29.9998</v>
      </c>
      <c r="HA22">
        <v>22.3093</v>
      </c>
      <c r="HB22">
        <v>22.2867</v>
      </c>
      <c r="HC22">
        <v>21.4916</v>
      </c>
      <c r="HD22">
        <v>46.6401</v>
      </c>
      <c r="HE22">
        <v>28.584</v>
      </c>
      <c r="HF22">
        <v>20</v>
      </c>
      <c r="HG22">
        <v>420</v>
      </c>
      <c r="HH22">
        <v>8.64758</v>
      </c>
      <c r="HI22">
        <v>102.563</v>
      </c>
      <c r="HJ22">
        <v>102.631</v>
      </c>
    </row>
    <row r="23" spans="1:218">
      <c r="A23">
        <v>7</v>
      </c>
      <c r="B23">
        <v>1693579865.5</v>
      </c>
      <c r="C23">
        <v>734</v>
      </c>
      <c r="D23" t="s">
        <v>363</v>
      </c>
      <c r="E23" t="s">
        <v>364</v>
      </c>
      <c r="F23" t="s">
        <v>346</v>
      </c>
      <c r="J23">
        <v>1693579865.5</v>
      </c>
      <c r="K23">
        <f>(L23)/1000</f>
        <v>0</v>
      </c>
      <c r="L23">
        <f>1000*BB23*AJ23*(AX23-AY23)/(100*AQ23*(1000-AJ23*AX23))</f>
        <v>0</v>
      </c>
      <c r="M23">
        <f>BB23*AJ23*(AW23-AV23*(1000-AJ23*AY23)/(1000-AJ23*AX23))/(100*AQ23)</f>
        <v>0</v>
      </c>
      <c r="N23">
        <f>AV23 - IF(AJ23&gt;1, M23*AQ23*100.0/(AL23*BJ23), 0)</f>
        <v>0</v>
      </c>
      <c r="O23">
        <f>((U23-K23/2)*N23-M23)/(U23+K23/2)</f>
        <v>0</v>
      </c>
      <c r="P23">
        <f>O23*(BC23+BD23)/1000.0</f>
        <v>0</v>
      </c>
      <c r="Q23">
        <f>(AV23 - IF(AJ23&gt;1, M23*AQ23*100.0/(AL23*BJ23), 0))*(BC23+BD23)/1000.0</f>
        <v>0</v>
      </c>
      <c r="R23">
        <f>2.0/((1/T23-1/S23)+SIGN(T23)*SQRT((1/T23-1/S23)*(1/T23-1/S23) + 4*AR23/((AR23+1)*(AR23+1))*(2*1/T23*1/S23-1/S23*1/S23)))</f>
        <v>0</v>
      </c>
      <c r="S23">
        <f>IF(LEFT(AS23,1)&lt;&gt;"0",IF(LEFT(AS23,1)="1",3.0,AT23),$D$5+$E$5*(BJ23*BC23/($K$5*1000))+$F$5*(BJ23*BC23/($K$5*1000))*MAX(MIN(AQ23,$J$5),$I$5)*MAX(MIN(AQ23,$J$5),$I$5)+$G$5*MAX(MIN(AQ23,$J$5),$I$5)*(BJ23*BC23/($K$5*1000))+$H$5*(BJ23*BC23/($K$5*1000))*(BJ23*BC23/($K$5*1000)))</f>
        <v>0</v>
      </c>
      <c r="T23">
        <f>K23*(1000-(1000*0.61365*exp(17.502*X23/(240.97+X23))/(BC23+BD23)+AX23)/2)/(1000*0.61365*exp(17.502*X23/(240.97+X23))/(BC23+BD23)-AX23)</f>
        <v>0</v>
      </c>
      <c r="U23">
        <f>1/((AR23+1)/(R23/1.6)+1/(S23/1.37)) + AR23/((AR23+1)/(R23/1.6) + AR23/(S23/1.37))</f>
        <v>0</v>
      </c>
      <c r="V23">
        <f>(AM23*AP23)</f>
        <v>0</v>
      </c>
      <c r="W23">
        <f>(BE23+(V23+2*0.95*5.67E-8*(((BE23+$B$7)+273)^4-(BE23+273)^4)-44100*K23)/(1.84*29.3*S23+8*0.95*5.67E-8*(BE23+273)^3))</f>
        <v>0</v>
      </c>
      <c r="X23">
        <f>($C$7*BF23+$D$7*BG23+$E$7*W23)</f>
        <v>0</v>
      </c>
      <c r="Y23">
        <f>0.61365*exp(17.502*X23/(240.97+X23))</f>
        <v>0</v>
      </c>
      <c r="Z23">
        <f>(AA23/AB23*100)</f>
        <v>0</v>
      </c>
      <c r="AA23">
        <f>AX23*(BC23+BD23)/1000</f>
        <v>0</v>
      </c>
      <c r="AB23">
        <f>0.61365*exp(17.502*BE23/(240.97+BE23))</f>
        <v>0</v>
      </c>
      <c r="AC23">
        <f>(Y23-AX23*(BC23+BD23)/1000)</f>
        <v>0</v>
      </c>
      <c r="AD23">
        <f>(-K23*44100)</f>
        <v>0</v>
      </c>
      <c r="AE23">
        <f>2*29.3*S23*0.92*(BE23-X23)</f>
        <v>0</v>
      </c>
      <c r="AF23">
        <f>2*0.95*5.67E-8*(((BE23+$B$7)+273)^4-(X23+273)^4)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MAX(0,($B$13+$C$13*BJ23)/(1+$D$13*BJ23)*BC23/(BE23+273)*$E$13)</f>
        <v>0</v>
      </c>
      <c r="AM23">
        <f>$B$11*BK23+$C$11*BL23+$F$11*BW23*(1-BZ23)</f>
        <v>0</v>
      </c>
      <c r="AN23">
        <f>AM23*AO23</f>
        <v>0</v>
      </c>
      <c r="AO23">
        <f>($B$11*$D$9+$C$11*$D$9+$F$11*((CJ23+CB23)/MAX(CJ23+CB23+CK23, 0.1)*$I$9+CK23/MAX(CJ23+CB23+CK23, 0.1)*$J$9))/($B$11+$C$11+$F$11)</f>
        <v>0</v>
      </c>
      <c r="AP23">
        <f>($B$11*$K$9+$C$11*$K$9+$F$11*((CJ23+CB23)/MAX(CJ23+CB23+CK23, 0.1)*$P$9+CK23/MAX(CJ23+CB23+CK23, 0.1)*$Q$9))/($B$11+$C$11+$F$11)</f>
        <v>0</v>
      </c>
      <c r="AQ23">
        <v>6</v>
      </c>
      <c r="AR23">
        <v>0.5</v>
      </c>
      <c r="AS23" t="s">
        <v>347</v>
      </c>
      <c r="AT23">
        <v>2</v>
      </c>
      <c r="AU23">
        <v>1693579865.5</v>
      </c>
      <c r="AV23">
        <v>404.07</v>
      </c>
      <c r="AW23">
        <v>419.908</v>
      </c>
      <c r="AX23">
        <v>12.5736</v>
      </c>
      <c r="AY23">
        <v>8.44739</v>
      </c>
      <c r="AZ23">
        <v>402.729</v>
      </c>
      <c r="BA23">
        <v>12.4975</v>
      </c>
      <c r="BB23">
        <v>500.108</v>
      </c>
      <c r="BC23">
        <v>100.575</v>
      </c>
      <c r="BD23">
        <v>0.0300256</v>
      </c>
      <c r="BE23">
        <v>22.3559</v>
      </c>
      <c r="BF23">
        <v>21.8999</v>
      </c>
      <c r="BG23">
        <v>999.9</v>
      </c>
      <c r="BH23">
        <v>0</v>
      </c>
      <c r="BI23">
        <v>0</v>
      </c>
      <c r="BJ23">
        <v>10005</v>
      </c>
      <c r="BK23">
        <v>0</v>
      </c>
      <c r="BL23">
        <v>121.928</v>
      </c>
      <c r="BM23">
        <v>-15.8374</v>
      </c>
      <c r="BN23">
        <v>409.216</v>
      </c>
      <c r="BO23">
        <v>423.485</v>
      </c>
      <c r="BP23">
        <v>4.12617</v>
      </c>
      <c r="BQ23">
        <v>419.908</v>
      </c>
      <c r="BR23">
        <v>8.44739</v>
      </c>
      <c r="BS23">
        <v>1.26459</v>
      </c>
      <c r="BT23">
        <v>0.8496</v>
      </c>
      <c r="BU23">
        <v>10.3845</v>
      </c>
      <c r="BV23">
        <v>4.56417</v>
      </c>
      <c r="BW23">
        <v>2500.14</v>
      </c>
      <c r="BX23">
        <v>0.900008</v>
      </c>
      <c r="BY23">
        <v>0.09999180000000001</v>
      </c>
      <c r="BZ23">
        <v>0</v>
      </c>
      <c r="CA23">
        <v>2.3491</v>
      </c>
      <c r="CB23">
        <v>0</v>
      </c>
      <c r="CC23">
        <v>29380.7</v>
      </c>
      <c r="CD23">
        <v>22325.1</v>
      </c>
      <c r="CE23">
        <v>41.187</v>
      </c>
      <c r="CF23">
        <v>40.562</v>
      </c>
      <c r="CG23">
        <v>40.437</v>
      </c>
      <c r="CH23">
        <v>39.5</v>
      </c>
      <c r="CI23">
        <v>39.75</v>
      </c>
      <c r="CJ23">
        <v>2250.15</v>
      </c>
      <c r="CK23">
        <v>249.99</v>
      </c>
      <c r="CL23">
        <v>0</v>
      </c>
      <c r="CM23">
        <v>1693579858.3</v>
      </c>
      <c r="CN23">
        <v>0</v>
      </c>
      <c r="CO23">
        <v>1693578357.1</v>
      </c>
      <c r="CP23" t="s">
        <v>348</v>
      </c>
      <c r="CQ23">
        <v>1693578354.1</v>
      </c>
      <c r="CR23">
        <v>1693578357.1</v>
      </c>
      <c r="CS23">
        <v>1</v>
      </c>
      <c r="CT23">
        <v>0.139</v>
      </c>
      <c r="CU23">
        <v>-0.016</v>
      </c>
      <c r="CV23">
        <v>1.377</v>
      </c>
      <c r="CW23">
        <v>0.081</v>
      </c>
      <c r="CX23">
        <v>420</v>
      </c>
      <c r="CY23">
        <v>14</v>
      </c>
      <c r="CZ23">
        <v>0.24</v>
      </c>
      <c r="DA23">
        <v>0.1</v>
      </c>
      <c r="DB23">
        <v>11.69292684783724</v>
      </c>
      <c r="DC23">
        <v>0.2686176092593164</v>
      </c>
      <c r="DD23">
        <v>0.03409816615248272</v>
      </c>
      <c r="DE23">
        <v>1</v>
      </c>
      <c r="DF23">
        <v>0.003637573651213628</v>
      </c>
      <c r="DG23">
        <v>-0.001054267148226718</v>
      </c>
      <c r="DH23">
        <v>7.890467860271591E-05</v>
      </c>
      <c r="DI23">
        <v>1</v>
      </c>
      <c r="DJ23">
        <v>0.2690005950032961</v>
      </c>
      <c r="DK23">
        <v>-0.04298448556330643</v>
      </c>
      <c r="DL23">
        <v>0.003240081736927826</v>
      </c>
      <c r="DM23">
        <v>1</v>
      </c>
      <c r="DN23">
        <v>3</v>
      </c>
      <c r="DO23">
        <v>3</v>
      </c>
      <c r="DP23" t="s">
        <v>349</v>
      </c>
      <c r="DQ23">
        <v>3.10212</v>
      </c>
      <c r="DR23">
        <v>2.6637</v>
      </c>
      <c r="DS23">
        <v>0.0981078</v>
      </c>
      <c r="DT23">
        <v>0.10198</v>
      </c>
      <c r="DU23">
        <v>0.0659216</v>
      </c>
      <c r="DV23">
        <v>0.0498501</v>
      </c>
      <c r="DW23">
        <v>26405.6</v>
      </c>
      <c r="DX23">
        <v>28608.6</v>
      </c>
      <c r="DY23">
        <v>27710.8</v>
      </c>
      <c r="DZ23">
        <v>29937.2</v>
      </c>
      <c r="EA23">
        <v>32418.1</v>
      </c>
      <c r="EB23">
        <v>35123.4</v>
      </c>
      <c r="EC23">
        <v>38020.5</v>
      </c>
      <c r="ED23">
        <v>41085.6</v>
      </c>
      <c r="EE23">
        <v>2.21035</v>
      </c>
      <c r="EF23">
        <v>2.20563</v>
      </c>
      <c r="EG23">
        <v>0.118434</v>
      </c>
      <c r="EH23">
        <v>0</v>
      </c>
      <c r="EI23">
        <v>19.9436</v>
      </c>
      <c r="EJ23">
        <v>999.9</v>
      </c>
      <c r="EK23">
        <v>51.5</v>
      </c>
      <c r="EL23">
        <v>25.4</v>
      </c>
      <c r="EM23">
        <v>16.6722</v>
      </c>
      <c r="EN23">
        <v>65.2097</v>
      </c>
      <c r="EO23">
        <v>8.3093</v>
      </c>
      <c r="EP23">
        <v>1</v>
      </c>
      <c r="EQ23">
        <v>-0.372891</v>
      </c>
      <c r="ER23">
        <v>0.611272</v>
      </c>
      <c r="ES23">
        <v>20.204</v>
      </c>
      <c r="ET23">
        <v>5.25503</v>
      </c>
      <c r="EU23">
        <v>12.0541</v>
      </c>
      <c r="EV23">
        <v>4.9725</v>
      </c>
      <c r="EW23">
        <v>3.29225</v>
      </c>
      <c r="EX23">
        <v>9999</v>
      </c>
      <c r="EY23">
        <v>9999</v>
      </c>
      <c r="EZ23">
        <v>9999</v>
      </c>
      <c r="FA23">
        <v>164.1</v>
      </c>
      <c r="FB23">
        <v>4.97198</v>
      </c>
      <c r="FC23">
        <v>1.87043</v>
      </c>
      <c r="FD23">
        <v>1.87668</v>
      </c>
      <c r="FE23">
        <v>1.86969</v>
      </c>
      <c r="FF23">
        <v>1.87287</v>
      </c>
      <c r="FG23">
        <v>1.87447</v>
      </c>
      <c r="FH23">
        <v>1.8739</v>
      </c>
      <c r="FI23">
        <v>1.87532</v>
      </c>
      <c r="FJ23">
        <v>0</v>
      </c>
      <c r="FK23">
        <v>0</v>
      </c>
      <c r="FL23">
        <v>0</v>
      </c>
      <c r="FM23">
        <v>0</v>
      </c>
      <c r="FN23" t="s">
        <v>350</v>
      </c>
      <c r="FO23" t="s">
        <v>351</v>
      </c>
      <c r="FP23" t="s">
        <v>352</v>
      </c>
      <c r="FQ23" t="s">
        <v>352</v>
      </c>
      <c r="FR23" t="s">
        <v>352</v>
      </c>
      <c r="FS23" t="s">
        <v>352</v>
      </c>
      <c r="FT23">
        <v>0</v>
      </c>
      <c r="FU23">
        <v>100</v>
      </c>
      <c r="FV23">
        <v>100</v>
      </c>
      <c r="FW23">
        <v>1.341</v>
      </c>
      <c r="FX23">
        <v>0.0761</v>
      </c>
      <c r="FY23">
        <v>0.3605918236120723</v>
      </c>
      <c r="FZ23">
        <v>0.002616612134532941</v>
      </c>
      <c r="GA23">
        <v>-4.519413631873513E-07</v>
      </c>
      <c r="GB23">
        <v>9.831233035137328E-12</v>
      </c>
      <c r="GC23">
        <v>-0.01406867637782118</v>
      </c>
      <c r="GD23">
        <v>0.01128715920374445</v>
      </c>
      <c r="GE23">
        <v>-0.0004913425133041084</v>
      </c>
      <c r="GF23">
        <v>1.320148971478439E-05</v>
      </c>
      <c r="GG23">
        <v>-1</v>
      </c>
      <c r="GH23">
        <v>2093</v>
      </c>
      <c r="GI23">
        <v>1</v>
      </c>
      <c r="GJ23">
        <v>22</v>
      </c>
      <c r="GK23">
        <v>25.2</v>
      </c>
      <c r="GL23">
        <v>25.1</v>
      </c>
      <c r="GM23">
        <v>1.07422</v>
      </c>
      <c r="GN23">
        <v>2.50366</v>
      </c>
      <c r="GO23">
        <v>1.39893</v>
      </c>
      <c r="GP23">
        <v>2.29004</v>
      </c>
      <c r="GQ23">
        <v>1.44897</v>
      </c>
      <c r="GR23">
        <v>2.45239</v>
      </c>
      <c r="GS23">
        <v>28.9859</v>
      </c>
      <c r="GT23">
        <v>15.9445</v>
      </c>
      <c r="GU23">
        <v>18</v>
      </c>
      <c r="GV23">
        <v>475.955</v>
      </c>
      <c r="GW23">
        <v>541.718</v>
      </c>
      <c r="GX23">
        <v>20.0012</v>
      </c>
      <c r="GY23">
        <v>22.2229</v>
      </c>
      <c r="GZ23">
        <v>29.9999</v>
      </c>
      <c r="HA23">
        <v>22.285</v>
      </c>
      <c r="HB23">
        <v>22.2723</v>
      </c>
      <c r="HC23">
        <v>21.4901</v>
      </c>
      <c r="HD23">
        <v>44.5804</v>
      </c>
      <c r="HE23">
        <v>22.5206</v>
      </c>
      <c r="HF23">
        <v>20</v>
      </c>
      <c r="HG23">
        <v>420</v>
      </c>
      <c r="HH23">
        <v>8.69022</v>
      </c>
      <c r="HI23">
        <v>102.555</v>
      </c>
      <c r="HJ23">
        <v>102.644</v>
      </c>
    </row>
    <row r="24" spans="1:218">
      <c r="A24">
        <v>8</v>
      </c>
      <c r="B24">
        <v>1693579942.5</v>
      </c>
      <c r="C24">
        <v>811</v>
      </c>
      <c r="D24" t="s">
        <v>365</v>
      </c>
      <c r="E24" t="s">
        <v>366</v>
      </c>
      <c r="F24" t="s">
        <v>346</v>
      </c>
      <c r="J24">
        <v>1693579942.5</v>
      </c>
      <c r="K24">
        <f>(L24)/1000</f>
        <v>0</v>
      </c>
      <c r="L24">
        <f>1000*BB24*AJ24*(AX24-AY24)/(100*AQ24*(1000-AJ24*AX24))</f>
        <v>0</v>
      </c>
      <c r="M24">
        <f>BB24*AJ24*(AW24-AV24*(1000-AJ24*AY24)/(1000-AJ24*AX24))/(100*AQ24)</f>
        <v>0</v>
      </c>
      <c r="N24">
        <f>AV24 - IF(AJ24&gt;1, M24*AQ24*100.0/(AL24*BJ24), 0)</f>
        <v>0</v>
      </c>
      <c r="O24">
        <f>((U24-K24/2)*N24-M24)/(U24+K24/2)</f>
        <v>0</v>
      </c>
      <c r="P24">
        <f>O24*(BC24+BD24)/1000.0</f>
        <v>0</v>
      </c>
      <c r="Q24">
        <f>(AV24 - IF(AJ24&gt;1, M24*AQ24*100.0/(AL24*BJ24), 0))*(BC24+BD24)/1000.0</f>
        <v>0</v>
      </c>
      <c r="R24">
        <f>2.0/((1/T24-1/S24)+SIGN(T24)*SQRT((1/T24-1/S24)*(1/T24-1/S24) + 4*AR24/((AR24+1)*(AR24+1))*(2*1/T24*1/S24-1/S24*1/S24)))</f>
        <v>0</v>
      </c>
      <c r="S24">
        <f>IF(LEFT(AS24,1)&lt;&gt;"0",IF(LEFT(AS24,1)="1",3.0,AT24),$D$5+$E$5*(BJ24*BC24/($K$5*1000))+$F$5*(BJ24*BC24/($K$5*1000))*MAX(MIN(AQ24,$J$5),$I$5)*MAX(MIN(AQ24,$J$5),$I$5)+$G$5*MAX(MIN(AQ24,$J$5),$I$5)*(BJ24*BC24/($K$5*1000))+$H$5*(BJ24*BC24/($K$5*1000))*(BJ24*BC24/($K$5*1000)))</f>
        <v>0</v>
      </c>
      <c r="T24">
        <f>K24*(1000-(1000*0.61365*exp(17.502*X24/(240.97+X24))/(BC24+BD24)+AX24)/2)/(1000*0.61365*exp(17.502*X24/(240.97+X24))/(BC24+BD24)-AX24)</f>
        <v>0</v>
      </c>
      <c r="U24">
        <f>1/((AR24+1)/(R24/1.6)+1/(S24/1.37)) + AR24/((AR24+1)/(R24/1.6) + AR24/(S24/1.37))</f>
        <v>0</v>
      </c>
      <c r="V24">
        <f>(AM24*AP24)</f>
        <v>0</v>
      </c>
      <c r="W24">
        <f>(BE24+(V24+2*0.95*5.67E-8*(((BE24+$B$7)+273)^4-(BE24+273)^4)-44100*K24)/(1.84*29.3*S24+8*0.95*5.67E-8*(BE24+273)^3))</f>
        <v>0</v>
      </c>
      <c r="X24">
        <f>($C$7*BF24+$D$7*BG24+$E$7*W24)</f>
        <v>0</v>
      </c>
      <c r="Y24">
        <f>0.61365*exp(17.502*X24/(240.97+X24))</f>
        <v>0</v>
      </c>
      <c r="Z24">
        <f>(AA24/AB24*100)</f>
        <v>0</v>
      </c>
      <c r="AA24">
        <f>AX24*(BC24+BD24)/1000</f>
        <v>0</v>
      </c>
      <c r="AB24">
        <f>0.61365*exp(17.502*BE24/(240.97+BE24))</f>
        <v>0</v>
      </c>
      <c r="AC24">
        <f>(Y24-AX24*(BC24+BD24)/1000)</f>
        <v>0</v>
      </c>
      <c r="AD24">
        <f>(-K24*44100)</f>
        <v>0</v>
      </c>
      <c r="AE24">
        <f>2*29.3*S24*0.92*(BE24-X24)</f>
        <v>0</v>
      </c>
      <c r="AF24">
        <f>2*0.95*5.67E-8*(((BE24+$B$7)+273)^4-(X24+273)^4)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MAX(0,($B$13+$C$13*BJ24)/(1+$D$13*BJ24)*BC24/(BE24+273)*$E$13)</f>
        <v>0</v>
      </c>
      <c r="AM24">
        <f>$B$11*BK24+$C$11*BL24+$F$11*BW24*(1-BZ24)</f>
        <v>0</v>
      </c>
      <c r="AN24">
        <f>AM24*AO24</f>
        <v>0</v>
      </c>
      <c r="AO24">
        <f>($B$11*$D$9+$C$11*$D$9+$F$11*((CJ24+CB24)/MAX(CJ24+CB24+CK24, 0.1)*$I$9+CK24/MAX(CJ24+CB24+CK24, 0.1)*$J$9))/($B$11+$C$11+$F$11)</f>
        <v>0</v>
      </c>
      <c r="AP24">
        <f>($B$11*$K$9+$C$11*$K$9+$F$11*((CJ24+CB24)/MAX(CJ24+CB24+CK24, 0.1)*$P$9+CK24/MAX(CJ24+CB24+CK24, 0.1)*$Q$9))/($B$11+$C$11+$F$11)</f>
        <v>0</v>
      </c>
      <c r="AQ24">
        <v>6</v>
      </c>
      <c r="AR24">
        <v>0.5</v>
      </c>
      <c r="AS24" t="s">
        <v>347</v>
      </c>
      <c r="AT24">
        <v>2</v>
      </c>
      <c r="AU24">
        <v>1693579942.5</v>
      </c>
      <c r="AV24">
        <v>413.343</v>
      </c>
      <c r="AW24">
        <v>419.906</v>
      </c>
      <c r="AX24">
        <v>12.4891</v>
      </c>
      <c r="AY24">
        <v>10.099</v>
      </c>
      <c r="AZ24">
        <v>411.981</v>
      </c>
      <c r="BA24">
        <v>12.4135</v>
      </c>
      <c r="BB24">
        <v>499.851</v>
      </c>
      <c r="BC24">
        <v>100.577</v>
      </c>
      <c r="BD24">
        <v>0.0300166</v>
      </c>
      <c r="BE24">
        <v>22.2793</v>
      </c>
      <c r="BF24">
        <v>22.5811</v>
      </c>
      <c r="BG24">
        <v>999.9</v>
      </c>
      <c r="BH24">
        <v>0</v>
      </c>
      <c r="BI24">
        <v>0</v>
      </c>
      <c r="BJ24">
        <v>9992.5</v>
      </c>
      <c r="BK24">
        <v>0</v>
      </c>
      <c r="BL24">
        <v>118.957</v>
      </c>
      <c r="BM24">
        <v>-6.5632</v>
      </c>
      <c r="BN24">
        <v>418.571</v>
      </c>
      <c r="BO24">
        <v>424.19</v>
      </c>
      <c r="BP24">
        <v>2.39012</v>
      </c>
      <c r="BQ24">
        <v>419.906</v>
      </c>
      <c r="BR24">
        <v>10.099</v>
      </c>
      <c r="BS24">
        <v>1.25611</v>
      </c>
      <c r="BT24">
        <v>1.01572</v>
      </c>
      <c r="BU24">
        <v>10.2838</v>
      </c>
      <c r="BV24">
        <v>7.14388</v>
      </c>
      <c r="BW24">
        <v>2499.99</v>
      </c>
      <c r="BX24">
        <v>0.899994</v>
      </c>
      <c r="BY24">
        <v>0.100006</v>
      </c>
      <c r="BZ24">
        <v>0</v>
      </c>
      <c r="CA24">
        <v>2.8812</v>
      </c>
      <c r="CB24">
        <v>0</v>
      </c>
      <c r="CC24">
        <v>20004.8</v>
      </c>
      <c r="CD24">
        <v>22323.6</v>
      </c>
      <c r="CE24">
        <v>41.25</v>
      </c>
      <c r="CF24">
        <v>40.125</v>
      </c>
      <c r="CG24">
        <v>40.687</v>
      </c>
      <c r="CH24">
        <v>39.062</v>
      </c>
      <c r="CI24">
        <v>39.687</v>
      </c>
      <c r="CJ24">
        <v>2249.98</v>
      </c>
      <c r="CK24">
        <v>250.01</v>
      </c>
      <c r="CL24">
        <v>0</v>
      </c>
      <c r="CM24">
        <v>1693579935.1</v>
      </c>
      <c r="CN24">
        <v>0</v>
      </c>
      <c r="CO24">
        <v>1693578357.1</v>
      </c>
      <c r="CP24" t="s">
        <v>348</v>
      </c>
      <c r="CQ24">
        <v>1693578354.1</v>
      </c>
      <c r="CR24">
        <v>1693578357.1</v>
      </c>
      <c r="CS24">
        <v>1</v>
      </c>
      <c r="CT24">
        <v>0.139</v>
      </c>
      <c r="CU24">
        <v>-0.016</v>
      </c>
      <c r="CV24">
        <v>1.377</v>
      </c>
      <c r="CW24">
        <v>0.081</v>
      </c>
      <c r="CX24">
        <v>420</v>
      </c>
      <c r="CY24">
        <v>14</v>
      </c>
      <c r="CZ24">
        <v>0.24</v>
      </c>
      <c r="DA24">
        <v>0.1</v>
      </c>
      <c r="DB24">
        <v>4.617565585336946</v>
      </c>
      <c r="DC24">
        <v>0.2653769944290082</v>
      </c>
      <c r="DD24">
        <v>0.03644334766046842</v>
      </c>
      <c r="DE24">
        <v>1</v>
      </c>
      <c r="DF24">
        <v>0.00229381257572678</v>
      </c>
      <c r="DG24">
        <v>-0.002362336182078661</v>
      </c>
      <c r="DH24">
        <v>0.0001722350090734117</v>
      </c>
      <c r="DI24">
        <v>1</v>
      </c>
      <c r="DJ24">
        <v>0.1543066006864963</v>
      </c>
      <c r="DK24">
        <v>-0.1557334408739535</v>
      </c>
      <c r="DL24">
        <v>0.01138673561677115</v>
      </c>
      <c r="DM24">
        <v>1</v>
      </c>
      <c r="DN24">
        <v>3</v>
      </c>
      <c r="DO24">
        <v>3</v>
      </c>
      <c r="DP24" t="s">
        <v>349</v>
      </c>
      <c r="DQ24">
        <v>3.10222</v>
      </c>
      <c r="DR24">
        <v>2.66359</v>
      </c>
      <c r="DS24">
        <v>0.09982050000000001</v>
      </c>
      <c r="DT24">
        <v>0.102001</v>
      </c>
      <c r="DU24">
        <v>0.0655862</v>
      </c>
      <c r="DV24">
        <v>0.0573822</v>
      </c>
      <c r="DW24">
        <v>26355.5</v>
      </c>
      <c r="DX24">
        <v>28601.5</v>
      </c>
      <c r="DY24">
        <v>27710.8</v>
      </c>
      <c r="DZ24">
        <v>29930.4</v>
      </c>
      <c r="EA24">
        <v>32429.9</v>
      </c>
      <c r="EB24">
        <v>34843.4</v>
      </c>
      <c r="EC24">
        <v>38020.5</v>
      </c>
      <c r="ED24">
        <v>41083.1</v>
      </c>
      <c r="EE24">
        <v>2.2141</v>
      </c>
      <c r="EF24">
        <v>2.2128</v>
      </c>
      <c r="EG24">
        <v>0.147611</v>
      </c>
      <c r="EH24">
        <v>0</v>
      </c>
      <c r="EI24">
        <v>20.1446</v>
      </c>
      <c r="EJ24">
        <v>999.9</v>
      </c>
      <c r="EK24">
        <v>50.6</v>
      </c>
      <c r="EL24">
        <v>25.5</v>
      </c>
      <c r="EM24">
        <v>16.4822</v>
      </c>
      <c r="EN24">
        <v>65.1597</v>
      </c>
      <c r="EO24">
        <v>8.39744</v>
      </c>
      <c r="EP24">
        <v>1</v>
      </c>
      <c r="EQ24">
        <v>-0.375013</v>
      </c>
      <c r="ER24">
        <v>0.600616</v>
      </c>
      <c r="ES24">
        <v>20.2024</v>
      </c>
      <c r="ET24">
        <v>5.25563</v>
      </c>
      <c r="EU24">
        <v>12.0556</v>
      </c>
      <c r="EV24">
        <v>4.97225</v>
      </c>
      <c r="EW24">
        <v>3.29225</v>
      </c>
      <c r="EX24">
        <v>9999</v>
      </c>
      <c r="EY24">
        <v>9999</v>
      </c>
      <c r="EZ24">
        <v>9999</v>
      </c>
      <c r="FA24">
        <v>164.1</v>
      </c>
      <c r="FB24">
        <v>4.97199</v>
      </c>
      <c r="FC24">
        <v>1.87042</v>
      </c>
      <c r="FD24">
        <v>1.87667</v>
      </c>
      <c r="FE24">
        <v>1.86968</v>
      </c>
      <c r="FF24">
        <v>1.87286</v>
      </c>
      <c r="FG24">
        <v>1.87445</v>
      </c>
      <c r="FH24">
        <v>1.87382</v>
      </c>
      <c r="FI24">
        <v>1.87531</v>
      </c>
      <c r="FJ24">
        <v>0</v>
      </c>
      <c r="FK24">
        <v>0</v>
      </c>
      <c r="FL24">
        <v>0</v>
      </c>
      <c r="FM24">
        <v>0</v>
      </c>
      <c r="FN24" t="s">
        <v>350</v>
      </c>
      <c r="FO24" t="s">
        <v>351</v>
      </c>
      <c r="FP24" t="s">
        <v>352</v>
      </c>
      <c r="FQ24" t="s">
        <v>352</v>
      </c>
      <c r="FR24" t="s">
        <v>352</v>
      </c>
      <c r="FS24" t="s">
        <v>352</v>
      </c>
      <c r="FT24">
        <v>0</v>
      </c>
      <c r="FU24">
        <v>100</v>
      </c>
      <c r="FV24">
        <v>100</v>
      </c>
      <c r="FW24">
        <v>1.362</v>
      </c>
      <c r="FX24">
        <v>0.0756</v>
      </c>
      <c r="FY24">
        <v>0.3605918236120723</v>
      </c>
      <c r="FZ24">
        <v>0.002616612134532941</v>
      </c>
      <c r="GA24">
        <v>-4.519413631873513E-07</v>
      </c>
      <c r="GB24">
        <v>9.831233035137328E-12</v>
      </c>
      <c r="GC24">
        <v>-0.01406867637782118</v>
      </c>
      <c r="GD24">
        <v>0.01128715920374445</v>
      </c>
      <c r="GE24">
        <v>-0.0004913425133041084</v>
      </c>
      <c r="GF24">
        <v>1.320148971478439E-05</v>
      </c>
      <c r="GG24">
        <v>-1</v>
      </c>
      <c r="GH24">
        <v>2093</v>
      </c>
      <c r="GI24">
        <v>1</v>
      </c>
      <c r="GJ24">
        <v>22</v>
      </c>
      <c r="GK24">
        <v>26.5</v>
      </c>
      <c r="GL24">
        <v>26.4</v>
      </c>
      <c r="GM24">
        <v>1.07666</v>
      </c>
      <c r="GN24">
        <v>2.49756</v>
      </c>
      <c r="GO24">
        <v>1.39893</v>
      </c>
      <c r="GP24">
        <v>2.29004</v>
      </c>
      <c r="GQ24">
        <v>1.44897</v>
      </c>
      <c r="GR24">
        <v>2.48535</v>
      </c>
      <c r="GS24">
        <v>28.9859</v>
      </c>
      <c r="GT24">
        <v>15.9358</v>
      </c>
      <c r="GU24">
        <v>18</v>
      </c>
      <c r="GV24">
        <v>478.034</v>
      </c>
      <c r="GW24">
        <v>546.684</v>
      </c>
      <c r="GX24">
        <v>20.001</v>
      </c>
      <c r="GY24">
        <v>22.2028</v>
      </c>
      <c r="GZ24">
        <v>29.9999</v>
      </c>
      <c r="HA24">
        <v>22.2681</v>
      </c>
      <c r="HB24">
        <v>22.2602</v>
      </c>
      <c r="HC24">
        <v>21.5155</v>
      </c>
      <c r="HD24">
        <v>34.9739</v>
      </c>
      <c r="HE24">
        <v>20.2346</v>
      </c>
      <c r="HF24">
        <v>20</v>
      </c>
      <c r="HG24">
        <v>420</v>
      </c>
      <c r="HH24">
        <v>10.3825</v>
      </c>
      <c r="HI24">
        <v>102.556</v>
      </c>
      <c r="HJ24">
        <v>102.631</v>
      </c>
    </row>
    <row r="25" spans="1:218">
      <c r="A25">
        <v>9</v>
      </c>
      <c r="B25">
        <v>1693580028</v>
      </c>
      <c r="C25">
        <v>896.5</v>
      </c>
      <c r="D25" t="s">
        <v>367</v>
      </c>
      <c r="E25" t="s">
        <v>368</v>
      </c>
      <c r="F25" t="s">
        <v>346</v>
      </c>
      <c r="J25">
        <v>1693580028</v>
      </c>
      <c r="K25">
        <f>(L25)/1000</f>
        <v>0</v>
      </c>
      <c r="L25">
        <f>1000*BB25*AJ25*(AX25-AY25)/(100*AQ25*(1000-AJ25*AX25))</f>
        <v>0</v>
      </c>
      <c r="M25">
        <f>BB25*AJ25*(AW25-AV25*(1000-AJ25*AY25)/(1000-AJ25*AX25))/(100*AQ25)</f>
        <v>0</v>
      </c>
      <c r="N25">
        <f>AV25 - IF(AJ25&gt;1, M25*AQ25*100.0/(AL25*BJ25), 0)</f>
        <v>0</v>
      </c>
      <c r="O25">
        <f>((U25-K25/2)*N25-M25)/(U25+K25/2)</f>
        <v>0</v>
      </c>
      <c r="P25">
        <f>O25*(BC25+BD25)/1000.0</f>
        <v>0</v>
      </c>
      <c r="Q25">
        <f>(AV25 - IF(AJ25&gt;1, M25*AQ25*100.0/(AL25*BJ25), 0))*(BC25+BD25)/1000.0</f>
        <v>0</v>
      </c>
      <c r="R25">
        <f>2.0/((1/T25-1/S25)+SIGN(T25)*SQRT((1/T25-1/S25)*(1/T25-1/S25) + 4*AR25/((AR25+1)*(AR25+1))*(2*1/T25*1/S25-1/S25*1/S25)))</f>
        <v>0</v>
      </c>
      <c r="S25">
        <f>IF(LEFT(AS25,1)&lt;&gt;"0",IF(LEFT(AS25,1)="1",3.0,AT25),$D$5+$E$5*(BJ25*BC25/($K$5*1000))+$F$5*(BJ25*BC25/($K$5*1000))*MAX(MIN(AQ25,$J$5),$I$5)*MAX(MIN(AQ25,$J$5),$I$5)+$G$5*MAX(MIN(AQ25,$J$5),$I$5)*(BJ25*BC25/($K$5*1000))+$H$5*(BJ25*BC25/($K$5*1000))*(BJ25*BC25/($K$5*1000)))</f>
        <v>0</v>
      </c>
      <c r="T25">
        <f>K25*(1000-(1000*0.61365*exp(17.502*X25/(240.97+X25))/(BC25+BD25)+AX25)/2)/(1000*0.61365*exp(17.502*X25/(240.97+X25))/(BC25+BD25)-AX25)</f>
        <v>0</v>
      </c>
      <c r="U25">
        <f>1/((AR25+1)/(R25/1.6)+1/(S25/1.37)) + AR25/((AR25+1)/(R25/1.6) + AR25/(S25/1.37))</f>
        <v>0</v>
      </c>
      <c r="V25">
        <f>(AM25*AP25)</f>
        <v>0</v>
      </c>
      <c r="W25">
        <f>(BE25+(V25+2*0.95*5.67E-8*(((BE25+$B$7)+273)^4-(BE25+273)^4)-44100*K25)/(1.84*29.3*S25+8*0.95*5.67E-8*(BE25+273)^3))</f>
        <v>0</v>
      </c>
      <c r="X25">
        <f>($C$7*BF25+$D$7*BG25+$E$7*W25)</f>
        <v>0</v>
      </c>
      <c r="Y25">
        <f>0.61365*exp(17.502*X25/(240.97+X25))</f>
        <v>0</v>
      </c>
      <c r="Z25">
        <f>(AA25/AB25*100)</f>
        <v>0</v>
      </c>
      <c r="AA25">
        <f>AX25*(BC25+BD25)/1000</f>
        <v>0</v>
      </c>
      <c r="AB25">
        <f>0.61365*exp(17.502*BE25/(240.97+BE25))</f>
        <v>0</v>
      </c>
      <c r="AC25">
        <f>(Y25-AX25*(BC25+BD25)/1000)</f>
        <v>0</v>
      </c>
      <c r="AD25">
        <f>(-K25*44100)</f>
        <v>0</v>
      </c>
      <c r="AE25">
        <f>2*29.3*S25*0.92*(BE25-X25)</f>
        <v>0</v>
      </c>
      <c r="AF25">
        <f>2*0.95*5.67E-8*(((BE25+$B$7)+273)^4-(X25+273)^4)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MAX(0,($B$13+$C$13*BJ25)/(1+$D$13*BJ25)*BC25/(BE25+273)*$E$13)</f>
        <v>0</v>
      </c>
      <c r="AM25">
        <f>$B$11*BK25+$C$11*BL25+$F$11*BW25*(1-BZ25)</f>
        <v>0</v>
      </c>
      <c r="AN25">
        <f>AM25*AO25</f>
        <v>0</v>
      </c>
      <c r="AO25">
        <f>($B$11*$D$9+$C$11*$D$9+$F$11*((CJ25+CB25)/MAX(CJ25+CB25+CK25, 0.1)*$I$9+CK25/MAX(CJ25+CB25+CK25, 0.1)*$J$9))/($B$11+$C$11+$F$11)</f>
        <v>0</v>
      </c>
      <c r="AP25">
        <f>($B$11*$K$9+$C$11*$K$9+$F$11*((CJ25+CB25)/MAX(CJ25+CB25+CK25, 0.1)*$P$9+CK25/MAX(CJ25+CB25+CK25, 0.1)*$Q$9))/($B$11+$C$11+$F$11)</f>
        <v>0</v>
      </c>
      <c r="AQ25">
        <v>6</v>
      </c>
      <c r="AR25">
        <v>0.5</v>
      </c>
      <c r="AS25" t="s">
        <v>347</v>
      </c>
      <c r="AT25">
        <v>2</v>
      </c>
      <c r="AU25">
        <v>1693580028</v>
      </c>
      <c r="AV25">
        <v>409.156</v>
      </c>
      <c r="AW25">
        <v>419.959</v>
      </c>
      <c r="AX25">
        <v>13.2722</v>
      </c>
      <c r="AY25">
        <v>10.06</v>
      </c>
      <c r="AZ25">
        <v>407.803</v>
      </c>
      <c r="BA25">
        <v>13.1925</v>
      </c>
      <c r="BB25">
        <v>499.959</v>
      </c>
      <c r="BC25">
        <v>100.583</v>
      </c>
      <c r="BD25">
        <v>0.0307799</v>
      </c>
      <c r="BE25">
        <v>22.3863</v>
      </c>
      <c r="BF25">
        <v>22.6066</v>
      </c>
      <c r="BG25">
        <v>999.9</v>
      </c>
      <c r="BH25">
        <v>0</v>
      </c>
      <c r="BI25">
        <v>0</v>
      </c>
      <c r="BJ25">
        <v>10021.2</v>
      </c>
      <c r="BK25">
        <v>0</v>
      </c>
      <c r="BL25">
        <v>121.522</v>
      </c>
      <c r="BM25">
        <v>-10.803</v>
      </c>
      <c r="BN25">
        <v>414.659</v>
      </c>
      <c r="BO25">
        <v>424.227</v>
      </c>
      <c r="BP25">
        <v>3.21218</v>
      </c>
      <c r="BQ25">
        <v>419.959</v>
      </c>
      <c r="BR25">
        <v>10.06</v>
      </c>
      <c r="BS25">
        <v>1.33495</v>
      </c>
      <c r="BT25">
        <v>1.01186</v>
      </c>
      <c r="BU25">
        <v>11.1983</v>
      </c>
      <c r="BV25">
        <v>7.08832</v>
      </c>
      <c r="BW25">
        <v>2500.11</v>
      </c>
      <c r="BX25">
        <v>0.900008</v>
      </c>
      <c r="BY25">
        <v>0.09999189999999999</v>
      </c>
      <c r="BZ25">
        <v>0</v>
      </c>
      <c r="CA25">
        <v>1.6109</v>
      </c>
      <c r="CB25">
        <v>0</v>
      </c>
      <c r="CC25">
        <v>26607.6</v>
      </c>
      <c r="CD25">
        <v>22324.8</v>
      </c>
      <c r="CE25">
        <v>39.312</v>
      </c>
      <c r="CF25">
        <v>38.625</v>
      </c>
      <c r="CG25">
        <v>39.125</v>
      </c>
      <c r="CH25">
        <v>37.125</v>
      </c>
      <c r="CI25">
        <v>38.062</v>
      </c>
      <c r="CJ25">
        <v>2250.12</v>
      </c>
      <c r="CK25">
        <v>249.99</v>
      </c>
      <c r="CL25">
        <v>0</v>
      </c>
      <c r="CM25">
        <v>1693580020.9</v>
      </c>
      <c r="CN25">
        <v>0</v>
      </c>
      <c r="CO25">
        <v>1693578357.1</v>
      </c>
      <c r="CP25" t="s">
        <v>348</v>
      </c>
      <c r="CQ25">
        <v>1693578354.1</v>
      </c>
      <c r="CR25">
        <v>1693578357.1</v>
      </c>
      <c r="CS25">
        <v>1</v>
      </c>
      <c r="CT25">
        <v>0.139</v>
      </c>
      <c r="CU25">
        <v>-0.016</v>
      </c>
      <c r="CV25">
        <v>1.377</v>
      </c>
      <c r="CW25">
        <v>0.081</v>
      </c>
      <c r="CX25">
        <v>420</v>
      </c>
      <c r="CY25">
        <v>14</v>
      </c>
      <c r="CZ25">
        <v>0.24</v>
      </c>
      <c r="DA25">
        <v>0.1</v>
      </c>
      <c r="DB25">
        <v>7.813813498478423</v>
      </c>
      <c r="DC25">
        <v>0.6662342930289433</v>
      </c>
      <c r="DD25">
        <v>0.05786909065135364</v>
      </c>
      <c r="DE25">
        <v>1</v>
      </c>
      <c r="DF25">
        <v>0.002731977854894512</v>
      </c>
      <c r="DG25">
        <v>-0.0003056724037302387</v>
      </c>
      <c r="DH25">
        <v>2.322728480708959E-05</v>
      </c>
      <c r="DI25">
        <v>1</v>
      </c>
      <c r="DJ25">
        <v>0.1956129998469641</v>
      </c>
      <c r="DK25">
        <v>-0.01402188192168433</v>
      </c>
      <c r="DL25">
        <v>0.001217878253288761</v>
      </c>
      <c r="DM25">
        <v>1</v>
      </c>
      <c r="DN25">
        <v>3</v>
      </c>
      <c r="DO25">
        <v>3</v>
      </c>
      <c r="DP25" t="s">
        <v>349</v>
      </c>
      <c r="DQ25">
        <v>3.10234</v>
      </c>
      <c r="DR25">
        <v>2.6646</v>
      </c>
      <c r="DS25">
        <v>0.0990727</v>
      </c>
      <c r="DT25">
        <v>0.102025</v>
      </c>
      <c r="DU25">
        <v>0.06870859999999999</v>
      </c>
      <c r="DV25">
        <v>0.0572183</v>
      </c>
      <c r="DW25">
        <v>26378.2</v>
      </c>
      <c r="DX25">
        <v>28602.5</v>
      </c>
      <c r="DY25">
        <v>27711.4</v>
      </c>
      <c r="DZ25">
        <v>29932.2</v>
      </c>
      <c r="EA25">
        <v>32323.2</v>
      </c>
      <c r="EB25">
        <v>34852.5</v>
      </c>
      <c r="EC25">
        <v>38022.2</v>
      </c>
      <c r="ED25">
        <v>41086.5</v>
      </c>
      <c r="EE25">
        <v>2.2165</v>
      </c>
      <c r="EF25">
        <v>2.21415</v>
      </c>
      <c r="EG25">
        <v>0.148911</v>
      </c>
      <c r="EH25">
        <v>0</v>
      </c>
      <c r="EI25">
        <v>20.1487</v>
      </c>
      <c r="EJ25">
        <v>999.9</v>
      </c>
      <c r="EK25">
        <v>49.9</v>
      </c>
      <c r="EL25">
        <v>25.5</v>
      </c>
      <c r="EM25">
        <v>16.2504</v>
      </c>
      <c r="EN25">
        <v>65.0497</v>
      </c>
      <c r="EO25">
        <v>8.3734</v>
      </c>
      <c r="EP25">
        <v>1</v>
      </c>
      <c r="EQ25">
        <v>-0.37814</v>
      </c>
      <c r="ER25">
        <v>0.518358</v>
      </c>
      <c r="ES25">
        <v>20.2034</v>
      </c>
      <c r="ET25">
        <v>5.25892</v>
      </c>
      <c r="EU25">
        <v>12.0549</v>
      </c>
      <c r="EV25">
        <v>4.97315</v>
      </c>
      <c r="EW25">
        <v>3.293</v>
      </c>
      <c r="EX25">
        <v>9999</v>
      </c>
      <c r="EY25">
        <v>9999</v>
      </c>
      <c r="EZ25">
        <v>9999</v>
      </c>
      <c r="FA25">
        <v>164.1</v>
      </c>
      <c r="FB25">
        <v>4.97198</v>
      </c>
      <c r="FC25">
        <v>1.87042</v>
      </c>
      <c r="FD25">
        <v>1.87668</v>
      </c>
      <c r="FE25">
        <v>1.86966</v>
      </c>
      <c r="FF25">
        <v>1.87286</v>
      </c>
      <c r="FG25">
        <v>1.87448</v>
      </c>
      <c r="FH25">
        <v>1.87381</v>
      </c>
      <c r="FI25">
        <v>1.87531</v>
      </c>
      <c r="FJ25">
        <v>0</v>
      </c>
      <c r="FK25">
        <v>0</v>
      </c>
      <c r="FL25">
        <v>0</v>
      </c>
      <c r="FM25">
        <v>0</v>
      </c>
      <c r="FN25" t="s">
        <v>350</v>
      </c>
      <c r="FO25" t="s">
        <v>351</v>
      </c>
      <c r="FP25" t="s">
        <v>352</v>
      </c>
      <c r="FQ25" t="s">
        <v>352</v>
      </c>
      <c r="FR25" t="s">
        <v>352</v>
      </c>
      <c r="FS25" t="s">
        <v>352</v>
      </c>
      <c r="FT25">
        <v>0</v>
      </c>
      <c r="FU25">
        <v>100</v>
      </c>
      <c r="FV25">
        <v>100</v>
      </c>
      <c r="FW25">
        <v>1.353</v>
      </c>
      <c r="FX25">
        <v>0.07969999999999999</v>
      </c>
      <c r="FY25">
        <v>0.3605918236120723</v>
      </c>
      <c r="FZ25">
        <v>0.002616612134532941</v>
      </c>
      <c r="GA25">
        <v>-4.519413631873513E-07</v>
      </c>
      <c r="GB25">
        <v>9.831233035137328E-12</v>
      </c>
      <c r="GC25">
        <v>-0.01406867637782118</v>
      </c>
      <c r="GD25">
        <v>0.01128715920374445</v>
      </c>
      <c r="GE25">
        <v>-0.0004913425133041084</v>
      </c>
      <c r="GF25">
        <v>1.320148971478439E-05</v>
      </c>
      <c r="GG25">
        <v>-1</v>
      </c>
      <c r="GH25">
        <v>2093</v>
      </c>
      <c r="GI25">
        <v>1</v>
      </c>
      <c r="GJ25">
        <v>22</v>
      </c>
      <c r="GK25">
        <v>27.9</v>
      </c>
      <c r="GL25">
        <v>27.8</v>
      </c>
      <c r="GM25">
        <v>1.07666</v>
      </c>
      <c r="GN25">
        <v>2.52319</v>
      </c>
      <c r="GO25">
        <v>1.39893</v>
      </c>
      <c r="GP25">
        <v>2.29004</v>
      </c>
      <c r="GQ25">
        <v>1.44897</v>
      </c>
      <c r="GR25">
        <v>2.40967</v>
      </c>
      <c r="GS25">
        <v>29.0071</v>
      </c>
      <c r="GT25">
        <v>15.9182</v>
      </c>
      <c r="GU25">
        <v>18</v>
      </c>
      <c r="GV25">
        <v>479.174</v>
      </c>
      <c r="GW25">
        <v>547.26</v>
      </c>
      <c r="GX25">
        <v>19.9989</v>
      </c>
      <c r="GY25">
        <v>22.1579</v>
      </c>
      <c r="GZ25">
        <v>29.9998</v>
      </c>
      <c r="HA25">
        <v>22.2379</v>
      </c>
      <c r="HB25">
        <v>22.2265</v>
      </c>
      <c r="HC25">
        <v>21.5119</v>
      </c>
      <c r="HD25">
        <v>35.6667</v>
      </c>
      <c r="HE25">
        <v>17.816</v>
      </c>
      <c r="HF25">
        <v>20</v>
      </c>
      <c r="HG25">
        <v>420</v>
      </c>
      <c r="HH25">
        <v>10.1748</v>
      </c>
      <c r="HI25">
        <v>102.559</v>
      </c>
      <c r="HJ25">
        <v>102.638</v>
      </c>
    </row>
    <row r="26" spans="1:218">
      <c r="A26">
        <v>10</v>
      </c>
      <c r="B26">
        <v>1693580134</v>
      </c>
      <c r="C26">
        <v>1002.5</v>
      </c>
      <c r="D26" t="s">
        <v>369</v>
      </c>
      <c r="E26" t="s">
        <v>370</v>
      </c>
      <c r="F26" t="s">
        <v>346</v>
      </c>
      <c r="J26">
        <v>1693580134</v>
      </c>
      <c r="K26">
        <f>(L26)/1000</f>
        <v>0</v>
      </c>
      <c r="L26">
        <f>1000*BB26*AJ26*(AX26-AY26)/(100*AQ26*(1000-AJ26*AX26))</f>
        <v>0</v>
      </c>
      <c r="M26">
        <f>BB26*AJ26*(AW26-AV26*(1000-AJ26*AY26)/(1000-AJ26*AX26))/(100*AQ26)</f>
        <v>0</v>
      </c>
      <c r="N26">
        <f>AV26 - IF(AJ26&gt;1, M26*AQ26*100.0/(AL26*BJ26), 0)</f>
        <v>0</v>
      </c>
      <c r="O26">
        <f>((U26-K26/2)*N26-M26)/(U26+K26/2)</f>
        <v>0</v>
      </c>
      <c r="P26">
        <f>O26*(BC26+BD26)/1000.0</f>
        <v>0</v>
      </c>
      <c r="Q26">
        <f>(AV26 - IF(AJ26&gt;1, M26*AQ26*100.0/(AL26*BJ26), 0))*(BC26+BD26)/1000.0</f>
        <v>0</v>
      </c>
      <c r="R26">
        <f>2.0/((1/T26-1/S26)+SIGN(T26)*SQRT((1/T26-1/S26)*(1/T26-1/S26) + 4*AR26/((AR26+1)*(AR26+1))*(2*1/T26*1/S26-1/S26*1/S26)))</f>
        <v>0</v>
      </c>
      <c r="S26">
        <f>IF(LEFT(AS26,1)&lt;&gt;"0",IF(LEFT(AS26,1)="1",3.0,AT26),$D$5+$E$5*(BJ26*BC26/($K$5*1000))+$F$5*(BJ26*BC26/($K$5*1000))*MAX(MIN(AQ26,$J$5),$I$5)*MAX(MIN(AQ26,$J$5),$I$5)+$G$5*MAX(MIN(AQ26,$J$5),$I$5)*(BJ26*BC26/($K$5*1000))+$H$5*(BJ26*BC26/($K$5*1000))*(BJ26*BC26/($K$5*1000)))</f>
        <v>0</v>
      </c>
      <c r="T26">
        <f>K26*(1000-(1000*0.61365*exp(17.502*X26/(240.97+X26))/(BC26+BD26)+AX26)/2)/(1000*0.61365*exp(17.502*X26/(240.97+X26))/(BC26+BD26)-AX26)</f>
        <v>0</v>
      </c>
      <c r="U26">
        <f>1/((AR26+1)/(R26/1.6)+1/(S26/1.37)) + AR26/((AR26+1)/(R26/1.6) + AR26/(S26/1.37))</f>
        <v>0</v>
      </c>
      <c r="V26">
        <f>(AM26*AP26)</f>
        <v>0</v>
      </c>
      <c r="W26">
        <f>(BE26+(V26+2*0.95*5.67E-8*(((BE26+$B$7)+273)^4-(BE26+273)^4)-44100*K26)/(1.84*29.3*S26+8*0.95*5.67E-8*(BE26+273)^3))</f>
        <v>0</v>
      </c>
      <c r="X26">
        <f>($C$7*BF26+$D$7*BG26+$E$7*W26)</f>
        <v>0</v>
      </c>
      <c r="Y26">
        <f>0.61365*exp(17.502*X26/(240.97+X26))</f>
        <v>0</v>
      </c>
      <c r="Z26">
        <f>(AA26/AB26*100)</f>
        <v>0</v>
      </c>
      <c r="AA26">
        <f>AX26*(BC26+BD26)/1000</f>
        <v>0</v>
      </c>
      <c r="AB26">
        <f>0.61365*exp(17.502*BE26/(240.97+BE26))</f>
        <v>0</v>
      </c>
      <c r="AC26">
        <f>(Y26-AX26*(BC26+BD26)/1000)</f>
        <v>0</v>
      </c>
      <c r="AD26">
        <f>(-K26*44100)</f>
        <v>0</v>
      </c>
      <c r="AE26">
        <f>2*29.3*S26*0.92*(BE26-X26)</f>
        <v>0</v>
      </c>
      <c r="AF26">
        <f>2*0.95*5.67E-8*(((BE26+$B$7)+273)^4-(X26+273)^4)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MAX(0,($B$13+$C$13*BJ26)/(1+$D$13*BJ26)*BC26/(BE26+273)*$E$13)</f>
        <v>0</v>
      </c>
      <c r="AM26">
        <f>$B$11*BK26+$C$11*BL26+$F$11*BW26*(1-BZ26)</f>
        <v>0</v>
      </c>
      <c r="AN26">
        <f>AM26*AO26</f>
        <v>0</v>
      </c>
      <c r="AO26">
        <f>($B$11*$D$9+$C$11*$D$9+$F$11*((CJ26+CB26)/MAX(CJ26+CB26+CK26, 0.1)*$I$9+CK26/MAX(CJ26+CB26+CK26, 0.1)*$J$9))/($B$11+$C$11+$F$11)</f>
        <v>0</v>
      </c>
      <c r="AP26">
        <f>($B$11*$K$9+$C$11*$K$9+$F$11*((CJ26+CB26)/MAX(CJ26+CB26+CK26, 0.1)*$P$9+CK26/MAX(CJ26+CB26+CK26, 0.1)*$Q$9))/($B$11+$C$11+$F$11)</f>
        <v>0</v>
      </c>
      <c r="AQ26">
        <v>6</v>
      </c>
      <c r="AR26">
        <v>0.5</v>
      </c>
      <c r="AS26" t="s">
        <v>347</v>
      </c>
      <c r="AT26">
        <v>2</v>
      </c>
      <c r="AU26">
        <v>1693580134</v>
      </c>
      <c r="AV26">
        <v>402.068</v>
      </c>
      <c r="AW26">
        <v>419.999</v>
      </c>
      <c r="AX26">
        <v>13.2561</v>
      </c>
      <c r="AY26">
        <v>8.05363</v>
      </c>
      <c r="AZ26">
        <v>400.731</v>
      </c>
      <c r="BA26">
        <v>13.1765</v>
      </c>
      <c r="BB26">
        <v>499.941</v>
      </c>
      <c r="BC26">
        <v>100.584</v>
      </c>
      <c r="BD26">
        <v>0.0307304</v>
      </c>
      <c r="BE26">
        <v>22.1692</v>
      </c>
      <c r="BF26">
        <v>22.3097</v>
      </c>
      <c r="BG26">
        <v>999.9</v>
      </c>
      <c r="BH26">
        <v>0</v>
      </c>
      <c r="BI26">
        <v>0</v>
      </c>
      <c r="BJ26">
        <v>9975</v>
      </c>
      <c r="BK26">
        <v>0</v>
      </c>
      <c r="BL26">
        <v>141.513</v>
      </c>
      <c r="BM26">
        <v>-17.9312</v>
      </c>
      <c r="BN26">
        <v>407.469</v>
      </c>
      <c r="BO26">
        <v>423.409</v>
      </c>
      <c r="BP26">
        <v>5.20247</v>
      </c>
      <c r="BQ26">
        <v>419.999</v>
      </c>
      <c r="BR26">
        <v>8.05363</v>
      </c>
      <c r="BS26">
        <v>1.33335</v>
      </c>
      <c r="BT26">
        <v>0.810066</v>
      </c>
      <c r="BU26">
        <v>11.1801</v>
      </c>
      <c r="BV26">
        <v>3.88492</v>
      </c>
      <c r="BW26">
        <v>2500.04</v>
      </c>
      <c r="BX26">
        <v>0.899995</v>
      </c>
      <c r="BY26">
        <v>0.100005</v>
      </c>
      <c r="BZ26">
        <v>0</v>
      </c>
      <c r="CA26">
        <v>3.0407</v>
      </c>
      <c r="CB26">
        <v>0</v>
      </c>
      <c r="CC26">
        <v>34174.4</v>
      </c>
      <c r="CD26">
        <v>22324.1</v>
      </c>
      <c r="CE26">
        <v>38.625</v>
      </c>
      <c r="CF26">
        <v>38.5</v>
      </c>
      <c r="CG26">
        <v>38.437</v>
      </c>
      <c r="CH26">
        <v>36.75</v>
      </c>
      <c r="CI26">
        <v>37.562</v>
      </c>
      <c r="CJ26">
        <v>2250.02</v>
      </c>
      <c r="CK26">
        <v>250.02</v>
      </c>
      <c r="CL26">
        <v>0</v>
      </c>
      <c r="CM26">
        <v>1693580127.1</v>
      </c>
      <c r="CN26">
        <v>0</v>
      </c>
      <c r="CO26">
        <v>1693578357.1</v>
      </c>
      <c r="CP26" t="s">
        <v>348</v>
      </c>
      <c r="CQ26">
        <v>1693578354.1</v>
      </c>
      <c r="CR26">
        <v>1693578357.1</v>
      </c>
      <c r="CS26">
        <v>1</v>
      </c>
      <c r="CT26">
        <v>0.139</v>
      </c>
      <c r="CU26">
        <v>-0.016</v>
      </c>
      <c r="CV26">
        <v>1.377</v>
      </c>
      <c r="CW26">
        <v>0.081</v>
      </c>
      <c r="CX26">
        <v>420</v>
      </c>
      <c r="CY26">
        <v>14</v>
      </c>
      <c r="CZ26">
        <v>0.24</v>
      </c>
      <c r="DA26">
        <v>0.1</v>
      </c>
      <c r="DB26">
        <v>13.06429956847179</v>
      </c>
      <c r="DC26">
        <v>0.8409255780591391</v>
      </c>
      <c r="DD26">
        <v>0.06229651842625105</v>
      </c>
      <c r="DE26">
        <v>1</v>
      </c>
      <c r="DF26">
        <v>0.004415241885373882</v>
      </c>
      <c r="DG26">
        <v>-5.457208597947575E-05</v>
      </c>
      <c r="DH26">
        <v>4.560870032148508E-06</v>
      </c>
      <c r="DI26">
        <v>1</v>
      </c>
      <c r="DJ26">
        <v>0.3391604996287532</v>
      </c>
      <c r="DK26">
        <v>-0.01461916094398876</v>
      </c>
      <c r="DL26">
        <v>0.001070994043621907</v>
      </c>
      <c r="DM26">
        <v>1</v>
      </c>
      <c r="DN26">
        <v>3</v>
      </c>
      <c r="DO26">
        <v>3</v>
      </c>
      <c r="DP26" t="s">
        <v>349</v>
      </c>
      <c r="DQ26">
        <v>3.10186</v>
      </c>
      <c r="DR26">
        <v>2.66415</v>
      </c>
      <c r="DS26">
        <v>0.0977809</v>
      </c>
      <c r="DT26">
        <v>0.102031</v>
      </c>
      <c r="DU26">
        <v>0.0686586</v>
      </c>
      <c r="DV26">
        <v>0.0480056</v>
      </c>
      <c r="DW26">
        <v>26416.3</v>
      </c>
      <c r="DX26">
        <v>28607.3</v>
      </c>
      <c r="DY26">
        <v>27711.3</v>
      </c>
      <c r="DZ26">
        <v>29937.1</v>
      </c>
      <c r="EA26">
        <v>32323.3</v>
      </c>
      <c r="EB26">
        <v>35197</v>
      </c>
      <c r="EC26">
        <v>38020.1</v>
      </c>
      <c r="ED26">
        <v>41091.8</v>
      </c>
      <c r="EE26">
        <v>2.21977</v>
      </c>
      <c r="EF26">
        <v>2.20907</v>
      </c>
      <c r="EG26">
        <v>0.142399</v>
      </c>
      <c r="EH26">
        <v>0</v>
      </c>
      <c r="EI26">
        <v>19.9583</v>
      </c>
      <c r="EJ26">
        <v>999.9</v>
      </c>
      <c r="EK26">
        <v>48.9</v>
      </c>
      <c r="EL26">
        <v>25.6</v>
      </c>
      <c r="EM26">
        <v>16.02</v>
      </c>
      <c r="EN26">
        <v>65.1597</v>
      </c>
      <c r="EO26">
        <v>8.597759999999999</v>
      </c>
      <c r="EP26">
        <v>1</v>
      </c>
      <c r="EQ26">
        <v>-0.383852</v>
      </c>
      <c r="ER26">
        <v>0.357157</v>
      </c>
      <c r="ES26">
        <v>20.2052</v>
      </c>
      <c r="ET26">
        <v>5.25847</v>
      </c>
      <c r="EU26">
        <v>12.0559</v>
      </c>
      <c r="EV26">
        <v>4.97305</v>
      </c>
      <c r="EW26">
        <v>3.293</v>
      </c>
      <c r="EX26">
        <v>9999</v>
      </c>
      <c r="EY26">
        <v>9999</v>
      </c>
      <c r="EZ26">
        <v>9999</v>
      </c>
      <c r="FA26">
        <v>164.1</v>
      </c>
      <c r="FB26">
        <v>4.97197</v>
      </c>
      <c r="FC26">
        <v>1.87042</v>
      </c>
      <c r="FD26">
        <v>1.87668</v>
      </c>
      <c r="FE26">
        <v>1.86967</v>
      </c>
      <c r="FF26">
        <v>1.87286</v>
      </c>
      <c r="FG26">
        <v>1.87446</v>
      </c>
      <c r="FH26">
        <v>1.87381</v>
      </c>
      <c r="FI26">
        <v>1.87531</v>
      </c>
      <c r="FJ26">
        <v>0</v>
      </c>
      <c r="FK26">
        <v>0</v>
      </c>
      <c r="FL26">
        <v>0</v>
      </c>
      <c r="FM26">
        <v>0</v>
      </c>
      <c r="FN26" t="s">
        <v>350</v>
      </c>
      <c r="FO26" t="s">
        <v>351</v>
      </c>
      <c r="FP26" t="s">
        <v>352</v>
      </c>
      <c r="FQ26" t="s">
        <v>352</v>
      </c>
      <c r="FR26" t="s">
        <v>352</v>
      </c>
      <c r="FS26" t="s">
        <v>352</v>
      </c>
      <c r="FT26">
        <v>0</v>
      </c>
      <c r="FU26">
        <v>100</v>
      </c>
      <c r="FV26">
        <v>100</v>
      </c>
      <c r="FW26">
        <v>1.337</v>
      </c>
      <c r="FX26">
        <v>0.0796</v>
      </c>
      <c r="FY26">
        <v>0.3605918236120723</v>
      </c>
      <c r="FZ26">
        <v>0.002616612134532941</v>
      </c>
      <c r="GA26">
        <v>-4.519413631873513E-07</v>
      </c>
      <c r="GB26">
        <v>9.831233035137328E-12</v>
      </c>
      <c r="GC26">
        <v>-0.01406867637782118</v>
      </c>
      <c r="GD26">
        <v>0.01128715920374445</v>
      </c>
      <c r="GE26">
        <v>-0.0004913425133041084</v>
      </c>
      <c r="GF26">
        <v>1.320148971478439E-05</v>
      </c>
      <c r="GG26">
        <v>-1</v>
      </c>
      <c r="GH26">
        <v>2093</v>
      </c>
      <c r="GI26">
        <v>1</v>
      </c>
      <c r="GJ26">
        <v>22</v>
      </c>
      <c r="GK26">
        <v>29.7</v>
      </c>
      <c r="GL26">
        <v>29.6</v>
      </c>
      <c r="GM26">
        <v>1.07544</v>
      </c>
      <c r="GN26">
        <v>2.52319</v>
      </c>
      <c r="GO26">
        <v>1.39893</v>
      </c>
      <c r="GP26">
        <v>2.29004</v>
      </c>
      <c r="GQ26">
        <v>1.44897</v>
      </c>
      <c r="GR26">
        <v>2.46826</v>
      </c>
      <c r="GS26">
        <v>29.0282</v>
      </c>
      <c r="GT26">
        <v>15.9095</v>
      </c>
      <c r="GU26">
        <v>18</v>
      </c>
      <c r="GV26">
        <v>480.43</v>
      </c>
      <c r="GW26">
        <v>542.828</v>
      </c>
      <c r="GX26">
        <v>19.9993</v>
      </c>
      <c r="GY26">
        <v>22.0582</v>
      </c>
      <c r="GZ26">
        <v>29.9999</v>
      </c>
      <c r="HA26">
        <v>22.1666</v>
      </c>
      <c r="HB26">
        <v>22.1555</v>
      </c>
      <c r="HC26">
        <v>21.4782</v>
      </c>
      <c r="HD26">
        <v>45.6833</v>
      </c>
      <c r="HE26">
        <v>13.8491</v>
      </c>
      <c r="HF26">
        <v>20</v>
      </c>
      <c r="HG26">
        <v>420</v>
      </c>
      <c r="HH26">
        <v>8.1371</v>
      </c>
      <c r="HI26">
        <v>102.556</v>
      </c>
      <c r="HJ26">
        <v>102.653</v>
      </c>
    </row>
    <row r="27" spans="1:218">
      <c r="A27">
        <v>11</v>
      </c>
      <c r="B27">
        <v>1693580291.1</v>
      </c>
      <c r="C27">
        <v>1159.599999904633</v>
      </c>
      <c r="D27" t="s">
        <v>371</v>
      </c>
      <c r="E27" t="s">
        <v>372</v>
      </c>
      <c r="F27" t="s">
        <v>346</v>
      </c>
      <c r="J27">
        <v>1693580291.1</v>
      </c>
      <c r="K27">
        <f>(L27)/1000</f>
        <v>0</v>
      </c>
      <c r="L27">
        <f>1000*BB27*AJ27*(AX27-AY27)/(100*AQ27*(1000-AJ27*AX27))</f>
        <v>0</v>
      </c>
      <c r="M27">
        <f>BB27*AJ27*(AW27-AV27*(1000-AJ27*AY27)/(1000-AJ27*AX27))/(100*AQ27)</f>
        <v>0</v>
      </c>
      <c r="N27">
        <f>AV27 - IF(AJ27&gt;1, M27*AQ27*100.0/(AL27*BJ27), 0)</f>
        <v>0</v>
      </c>
      <c r="O27">
        <f>((U27-K27/2)*N27-M27)/(U27+K27/2)</f>
        <v>0</v>
      </c>
      <c r="P27">
        <f>O27*(BC27+BD27)/1000.0</f>
        <v>0</v>
      </c>
      <c r="Q27">
        <f>(AV27 - IF(AJ27&gt;1, M27*AQ27*100.0/(AL27*BJ27), 0))*(BC27+BD27)/1000.0</f>
        <v>0</v>
      </c>
      <c r="R27">
        <f>2.0/((1/T27-1/S27)+SIGN(T27)*SQRT((1/T27-1/S27)*(1/T27-1/S27) + 4*AR27/((AR27+1)*(AR27+1))*(2*1/T27*1/S27-1/S27*1/S27)))</f>
        <v>0</v>
      </c>
      <c r="S27">
        <f>IF(LEFT(AS27,1)&lt;&gt;"0",IF(LEFT(AS27,1)="1",3.0,AT27),$D$5+$E$5*(BJ27*BC27/($K$5*1000))+$F$5*(BJ27*BC27/($K$5*1000))*MAX(MIN(AQ27,$J$5),$I$5)*MAX(MIN(AQ27,$J$5),$I$5)+$G$5*MAX(MIN(AQ27,$J$5),$I$5)*(BJ27*BC27/($K$5*1000))+$H$5*(BJ27*BC27/($K$5*1000))*(BJ27*BC27/($K$5*1000)))</f>
        <v>0</v>
      </c>
      <c r="T27">
        <f>K27*(1000-(1000*0.61365*exp(17.502*X27/(240.97+X27))/(BC27+BD27)+AX27)/2)/(1000*0.61365*exp(17.502*X27/(240.97+X27))/(BC27+BD27)-AX27)</f>
        <v>0</v>
      </c>
      <c r="U27">
        <f>1/((AR27+1)/(R27/1.6)+1/(S27/1.37)) + AR27/((AR27+1)/(R27/1.6) + AR27/(S27/1.37))</f>
        <v>0</v>
      </c>
      <c r="V27">
        <f>(AM27*AP27)</f>
        <v>0</v>
      </c>
      <c r="W27">
        <f>(BE27+(V27+2*0.95*5.67E-8*(((BE27+$B$7)+273)^4-(BE27+273)^4)-44100*K27)/(1.84*29.3*S27+8*0.95*5.67E-8*(BE27+273)^3))</f>
        <v>0</v>
      </c>
      <c r="X27">
        <f>($C$7*BF27+$D$7*BG27+$E$7*W27)</f>
        <v>0</v>
      </c>
      <c r="Y27">
        <f>0.61365*exp(17.502*X27/(240.97+X27))</f>
        <v>0</v>
      </c>
      <c r="Z27">
        <f>(AA27/AB27*100)</f>
        <v>0</v>
      </c>
      <c r="AA27">
        <f>AX27*(BC27+BD27)/1000</f>
        <v>0</v>
      </c>
      <c r="AB27">
        <f>0.61365*exp(17.502*BE27/(240.97+BE27))</f>
        <v>0</v>
      </c>
      <c r="AC27">
        <f>(Y27-AX27*(BC27+BD27)/1000)</f>
        <v>0</v>
      </c>
      <c r="AD27">
        <f>(-K27*44100)</f>
        <v>0</v>
      </c>
      <c r="AE27">
        <f>2*29.3*S27*0.92*(BE27-X27)</f>
        <v>0</v>
      </c>
      <c r="AF27">
        <f>2*0.95*5.67E-8*(((BE27+$B$7)+273)^4-(X27+273)^4)</f>
        <v>0</v>
      </c>
      <c r="AG27">
        <f>V27+AF27+AD27+AE27</f>
        <v>0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MAX(0,($B$13+$C$13*BJ27)/(1+$D$13*BJ27)*BC27/(BE27+273)*$E$13)</f>
        <v>0</v>
      </c>
      <c r="AM27">
        <f>$B$11*BK27+$C$11*BL27+$F$11*BW27*(1-BZ27)</f>
        <v>0</v>
      </c>
      <c r="AN27">
        <f>AM27*AO27</f>
        <v>0</v>
      </c>
      <c r="AO27">
        <f>($B$11*$D$9+$C$11*$D$9+$F$11*((CJ27+CB27)/MAX(CJ27+CB27+CK27, 0.1)*$I$9+CK27/MAX(CJ27+CB27+CK27, 0.1)*$J$9))/($B$11+$C$11+$F$11)</f>
        <v>0</v>
      </c>
      <c r="AP27">
        <f>($B$11*$K$9+$C$11*$K$9+$F$11*((CJ27+CB27)/MAX(CJ27+CB27+CK27, 0.1)*$P$9+CK27/MAX(CJ27+CB27+CK27, 0.1)*$Q$9))/($B$11+$C$11+$F$11)</f>
        <v>0</v>
      </c>
      <c r="AQ27">
        <v>6</v>
      </c>
      <c r="AR27">
        <v>0.5</v>
      </c>
      <c r="AS27" t="s">
        <v>347</v>
      </c>
      <c r="AT27">
        <v>2</v>
      </c>
      <c r="AU27">
        <v>1693580291.1</v>
      </c>
      <c r="AV27">
        <v>401.81</v>
      </c>
      <c r="AW27">
        <v>419.89</v>
      </c>
      <c r="AX27">
        <v>13.2236</v>
      </c>
      <c r="AY27">
        <v>10.0831</v>
      </c>
      <c r="AZ27">
        <v>400.473</v>
      </c>
      <c r="BA27">
        <v>13.1442</v>
      </c>
      <c r="BB27">
        <v>499.815</v>
      </c>
      <c r="BC27">
        <v>100.583</v>
      </c>
      <c r="BD27">
        <v>0.0283948</v>
      </c>
      <c r="BE27">
        <v>22.2487</v>
      </c>
      <c r="BF27">
        <v>22.5951</v>
      </c>
      <c r="BG27">
        <v>999.9</v>
      </c>
      <c r="BH27">
        <v>0</v>
      </c>
      <c r="BI27">
        <v>0</v>
      </c>
      <c r="BJ27">
        <v>10005</v>
      </c>
      <c r="BK27">
        <v>0</v>
      </c>
      <c r="BL27">
        <v>152.632</v>
      </c>
      <c r="BM27">
        <v>-18.0801</v>
      </c>
      <c r="BN27">
        <v>407.195</v>
      </c>
      <c r="BO27">
        <v>424.167</v>
      </c>
      <c r="BP27">
        <v>3.1405</v>
      </c>
      <c r="BQ27">
        <v>419.89</v>
      </c>
      <c r="BR27">
        <v>10.0831</v>
      </c>
      <c r="BS27">
        <v>1.33007</v>
      </c>
      <c r="BT27">
        <v>1.01419</v>
      </c>
      <c r="BU27">
        <v>11.143</v>
      </c>
      <c r="BV27">
        <v>7.12178</v>
      </c>
      <c r="BW27">
        <v>2499.97</v>
      </c>
      <c r="BX27">
        <v>0.9000010000000001</v>
      </c>
      <c r="BY27">
        <v>0.0999987</v>
      </c>
      <c r="BZ27">
        <v>0</v>
      </c>
      <c r="CA27">
        <v>2.6648</v>
      </c>
      <c r="CB27">
        <v>0</v>
      </c>
      <c r="CC27">
        <v>28322.7</v>
      </c>
      <c r="CD27">
        <v>22323.5</v>
      </c>
      <c r="CE27">
        <v>42</v>
      </c>
      <c r="CF27">
        <v>40.875</v>
      </c>
      <c r="CG27">
        <v>41.062</v>
      </c>
      <c r="CH27">
        <v>39.875</v>
      </c>
      <c r="CI27">
        <v>40.375</v>
      </c>
      <c r="CJ27">
        <v>2249.98</v>
      </c>
      <c r="CK27">
        <v>249.99</v>
      </c>
      <c r="CL27">
        <v>0</v>
      </c>
      <c r="CM27">
        <v>1693580284.3</v>
      </c>
      <c r="CN27">
        <v>0</v>
      </c>
      <c r="CO27">
        <v>1693578357.1</v>
      </c>
      <c r="CP27" t="s">
        <v>348</v>
      </c>
      <c r="CQ27">
        <v>1693578354.1</v>
      </c>
      <c r="CR27">
        <v>1693578357.1</v>
      </c>
      <c r="CS27">
        <v>1</v>
      </c>
      <c r="CT27">
        <v>0.139</v>
      </c>
      <c r="CU27">
        <v>-0.016</v>
      </c>
      <c r="CV27">
        <v>1.377</v>
      </c>
      <c r="CW27">
        <v>0.081</v>
      </c>
      <c r="CX27">
        <v>420</v>
      </c>
      <c r="CY27">
        <v>14</v>
      </c>
      <c r="CZ27">
        <v>0.24</v>
      </c>
      <c r="DA27">
        <v>0.1</v>
      </c>
      <c r="DB27">
        <v>13.92866899663475</v>
      </c>
      <c r="DC27">
        <v>0.4860413045850646</v>
      </c>
      <c r="DD27">
        <v>0.05319670989896866</v>
      </c>
      <c r="DE27">
        <v>1</v>
      </c>
      <c r="DF27">
        <v>0.002637034541727515</v>
      </c>
      <c r="DG27">
        <v>0.0001933943112352134</v>
      </c>
      <c r="DH27">
        <v>1.495900712644746E-05</v>
      </c>
      <c r="DI27">
        <v>1</v>
      </c>
      <c r="DJ27">
        <v>0.1892067301740635</v>
      </c>
      <c r="DK27">
        <v>0.01630643905497305</v>
      </c>
      <c r="DL27">
        <v>0.001235815209055675</v>
      </c>
      <c r="DM27">
        <v>1</v>
      </c>
      <c r="DN27">
        <v>3</v>
      </c>
      <c r="DO27">
        <v>3</v>
      </c>
      <c r="DP27" t="s">
        <v>349</v>
      </c>
      <c r="DQ27">
        <v>3.1022</v>
      </c>
      <c r="DR27">
        <v>2.66208</v>
      </c>
      <c r="DS27">
        <v>0.09775449999999999</v>
      </c>
      <c r="DT27">
        <v>0.102053</v>
      </c>
      <c r="DU27">
        <v>0.0685458</v>
      </c>
      <c r="DV27">
        <v>0.057344</v>
      </c>
      <c r="DW27">
        <v>26416.3</v>
      </c>
      <c r="DX27">
        <v>28604.4</v>
      </c>
      <c r="DY27">
        <v>27710.1</v>
      </c>
      <c r="DZ27">
        <v>29934.4</v>
      </c>
      <c r="EA27">
        <v>32327.9</v>
      </c>
      <c r="EB27">
        <v>34851.1</v>
      </c>
      <c r="EC27">
        <v>38020.6</v>
      </c>
      <c r="ED27">
        <v>41089.9</v>
      </c>
      <c r="EE27">
        <v>2.20412</v>
      </c>
      <c r="EF27">
        <v>2.21655</v>
      </c>
      <c r="EG27">
        <v>0.169918</v>
      </c>
      <c r="EH27">
        <v>0</v>
      </c>
      <c r="EI27">
        <v>19.7895</v>
      </c>
      <c r="EJ27">
        <v>999.9</v>
      </c>
      <c r="EK27">
        <v>47.6</v>
      </c>
      <c r="EL27">
        <v>25.7</v>
      </c>
      <c r="EM27">
        <v>15.6865</v>
      </c>
      <c r="EN27">
        <v>64.6969</v>
      </c>
      <c r="EO27">
        <v>8.26923</v>
      </c>
      <c r="EP27">
        <v>1</v>
      </c>
      <c r="EQ27">
        <v>-0.390501</v>
      </c>
      <c r="ER27">
        <v>0.297868</v>
      </c>
      <c r="ES27">
        <v>20.2049</v>
      </c>
      <c r="ET27">
        <v>5.25428</v>
      </c>
      <c r="EU27">
        <v>12.0525</v>
      </c>
      <c r="EV27">
        <v>4.97195</v>
      </c>
      <c r="EW27">
        <v>3.29225</v>
      </c>
      <c r="EX27">
        <v>9999</v>
      </c>
      <c r="EY27">
        <v>9999</v>
      </c>
      <c r="EZ27">
        <v>9999</v>
      </c>
      <c r="FA27">
        <v>164.2</v>
      </c>
      <c r="FB27">
        <v>4.972</v>
      </c>
      <c r="FC27">
        <v>1.87042</v>
      </c>
      <c r="FD27">
        <v>1.87666</v>
      </c>
      <c r="FE27">
        <v>1.86971</v>
      </c>
      <c r="FF27">
        <v>1.87286</v>
      </c>
      <c r="FG27">
        <v>1.87445</v>
      </c>
      <c r="FH27">
        <v>1.87378</v>
      </c>
      <c r="FI27">
        <v>1.87531</v>
      </c>
      <c r="FJ27">
        <v>0</v>
      </c>
      <c r="FK27">
        <v>0</v>
      </c>
      <c r="FL27">
        <v>0</v>
      </c>
      <c r="FM27">
        <v>0</v>
      </c>
      <c r="FN27" t="s">
        <v>350</v>
      </c>
      <c r="FO27" t="s">
        <v>351</v>
      </c>
      <c r="FP27" t="s">
        <v>352</v>
      </c>
      <c r="FQ27" t="s">
        <v>352</v>
      </c>
      <c r="FR27" t="s">
        <v>352</v>
      </c>
      <c r="FS27" t="s">
        <v>352</v>
      </c>
      <c r="FT27">
        <v>0</v>
      </c>
      <c r="FU27">
        <v>100</v>
      </c>
      <c r="FV27">
        <v>100</v>
      </c>
      <c r="FW27">
        <v>1.337</v>
      </c>
      <c r="FX27">
        <v>0.0794</v>
      </c>
      <c r="FY27">
        <v>0.3605918236120723</v>
      </c>
      <c r="FZ27">
        <v>0.002616612134532941</v>
      </c>
      <c r="GA27">
        <v>-4.519413631873513E-07</v>
      </c>
      <c r="GB27">
        <v>9.831233035137328E-12</v>
      </c>
      <c r="GC27">
        <v>-0.01406867637782118</v>
      </c>
      <c r="GD27">
        <v>0.01128715920374445</v>
      </c>
      <c r="GE27">
        <v>-0.0004913425133041084</v>
      </c>
      <c r="GF27">
        <v>1.320148971478439E-05</v>
      </c>
      <c r="GG27">
        <v>-1</v>
      </c>
      <c r="GH27">
        <v>2093</v>
      </c>
      <c r="GI27">
        <v>1</v>
      </c>
      <c r="GJ27">
        <v>22</v>
      </c>
      <c r="GK27">
        <v>32.3</v>
      </c>
      <c r="GL27">
        <v>32.2</v>
      </c>
      <c r="GM27">
        <v>1.07666</v>
      </c>
      <c r="GN27">
        <v>2.52563</v>
      </c>
      <c r="GO27">
        <v>1.39893</v>
      </c>
      <c r="GP27">
        <v>2.29004</v>
      </c>
      <c r="GQ27">
        <v>1.44897</v>
      </c>
      <c r="GR27">
        <v>2.37915</v>
      </c>
      <c r="GS27">
        <v>29.0494</v>
      </c>
      <c r="GT27">
        <v>15.892</v>
      </c>
      <c r="GU27">
        <v>18</v>
      </c>
      <c r="GV27">
        <v>470.183</v>
      </c>
      <c r="GW27">
        <v>547.1900000000001</v>
      </c>
      <c r="GX27">
        <v>20.0007</v>
      </c>
      <c r="GY27">
        <v>21.9522</v>
      </c>
      <c r="GZ27">
        <v>29.9999</v>
      </c>
      <c r="HA27">
        <v>22.0764</v>
      </c>
      <c r="HB27">
        <v>22.072</v>
      </c>
      <c r="HC27">
        <v>21.5122</v>
      </c>
      <c r="HD27">
        <v>33.6605</v>
      </c>
      <c r="HE27">
        <v>9.704969999999999</v>
      </c>
      <c r="HF27">
        <v>20</v>
      </c>
      <c r="HG27">
        <v>420</v>
      </c>
      <c r="HH27">
        <v>10.1956</v>
      </c>
      <c r="HI27">
        <v>102.555</v>
      </c>
      <c r="HJ27">
        <v>102.646</v>
      </c>
    </row>
    <row r="28" spans="1:218">
      <c r="A28">
        <v>12</v>
      </c>
      <c r="B28">
        <v>1693580389.6</v>
      </c>
      <c r="C28">
        <v>1258.099999904633</v>
      </c>
      <c r="D28" t="s">
        <v>373</v>
      </c>
      <c r="E28" t="s">
        <v>374</v>
      </c>
      <c r="F28" t="s">
        <v>346</v>
      </c>
      <c r="J28">
        <v>1693580389.6</v>
      </c>
      <c r="K28">
        <f>(L28)/1000</f>
        <v>0</v>
      </c>
      <c r="L28">
        <f>1000*BB28*AJ28*(AX28-AY28)/(100*AQ28*(1000-AJ28*AX28))</f>
        <v>0</v>
      </c>
      <c r="M28">
        <f>BB28*AJ28*(AW28-AV28*(1000-AJ28*AY28)/(1000-AJ28*AX28))/(100*AQ28)</f>
        <v>0</v>
      </c>
      <c r="N28">
        <f>AV28 - IF(AJ28&gt;1, M28*AQ28*100.0/(AL28*BJ28), 0)</f>
        <v>0</v>
      </c>
      <c r="O28">
        <f>((U28-K28/2)*N28-M28)/(U28+K28/2)</f>
        <v>0</v>
      </c>
      <c r="P28">
        <f>O28*(BC28+BD28)/1000.0</f>
        <v>0</v>
      </c>
      <c r="Q28">
        <f>(AV28 - IF(AJ28&gt;1, M28*AQ28*100.0/(AL28*BJ28), 0))*(BC28+BD28)/1000.0</f>
        <v>0</v>
      </c>
      <c r="R28">
        <f>2.0/((1/T28-1/S28)+SIGN(T28)*SQRT((1/T28-1/S28)*(1/T28-1/S28) + 4*AR28/((AR28+1)*(AR28+1))*(2*1/T28*1/S28-1/S28*1/S28)))</f>
        <v>0</v>
      </c>
      <c r="S28">
        <f>IF(LEFT(AS28,1)&lt;&gt;"0",IF(LEFT(AS28,1)="1",3.0,AT28),$D$5+$E$5*(BJ28*BC28/($K$5*1000))+$F$5*(BJ28*BC28/($K$5*1000))*MAX(MIN(AQ28,$J$5),$I$5)*MAX(MIN(AQ28,$J$5),$I$5)+$G$5*MAX(MIN(AQ28,$J$5),$I$5)*(BJ28*BC28/($K$5*1000))+$H$5*(BJ28*BC28/($K$5*1000))*(BJ28*BC28/($K$5*1000)))</f>
        <v>0</v>
      </c>
      <c r="T28">
        <f>K28*(1000-(1000*0.61365*exp(17.502*X28/(240.97+X28))/(BC28+BD28)+AX28)/2)/(1000*0.61365*exp(17.502*X28/(240.97+X28))/(BC28+BD28)-AX28)</f>
        <v>0</v>
      </c>
      <c r="U28">
        <f>1/((AR28+1)/(R28/1.6)+1/(S28/1.37)) + AR28/((AR28+1)/(R28/1.6) + AR28/(S28/1.37))</f>
        <v>0</v>
      </c>
      <c r="V28">
        <f>(AM28*AP28)</f>
        <v>0</v>
      </c>
      <c r="W28">
        <f>(BE28+(V28+2*0.95*5.67E-8*(((BE28+$B$7)+273)^4-(BE28+273)^4)-44100*K28)/(1.84*29.3*S28+8*0.95*5.67E-8*(BE28+273)^3))</f>
        <v>0</v>
      </c>
      <c r="X28">
        <f>($C$7*BF28+$D$7*BG28+$E$7*W28)</f>
        <v>0</v>
      </c>
      <c r="Y28">
        <f>0.61365*exp(17.502*X28/(240.97+X28))</f>
        <v>0</v>
      </c>
      <c r="Z28">
        <f>(AA28/AB28*100)</f>
        <v>0</v>
      </c>
      <c r="AA28">
        <f>AX28*(BC28+BD28)/1000</f>
        <v>0</v>
      </c>
      <c r="AB28">
        <f>0.61365*exp(17.502*BE28/(240.97+BE28))</f>
        <v>0</v>
      </c>
      <c r="AC28">
        <f>(Y28-AX28*(BC28+BD28)/1000)</f>
        <v>0</v>
      </c>
      <c r="AD28">
        <f>(-K28*44100)</f>
        <v>0</v>
      </c>
      <c r="AE28">
        <f>2*29.3*S28*0.92*(BE28-X28)</f>
        <v>0</v>
      </c>
      <c r="AF28">
        <f>2*0.95*5.67E-8*(((BE28+$B$7)+273)^4-(X28+273)^4)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MAX(0,($B$13+$C$13*BJ28)/(1+$D$13*BJ28)*BC28/(BE28+273)*$E$13)</f>
        <v>0</v>
      </c>
      <c r="AM28">
        <f>$B$11*BK28+$C$11*BL28+$F$11*BW28*(1-BZ28)</f>
        <v>0</v>
      </c>
      <c r="AN28">
        <f>AM28*AO28</f>
        <v>0</v>
      </c>
      <c r="AO28">
        <f>($B$11*$D$9+$C$11*$D$9+$F$11*((CJ28+CB28)/MAX(CJ28+CB28+CK28, 0.1)*$I$9+CK28/MAX(CJ28+CB28+CK28, 0.1)*$J$9))/($B$11+$C$11+$F$11)</f>
        <v>0</v>
      </c>
      <c r="AP28">
        <f>($B$11*$K$9+$C$11*$K$9+$F$11*((CJ28+CB28)/MAX(CJ28+CB28+CK28, 0.1)*$P$9+CK28/MAX(CJ28+CB28+CK28, 0.1)*$Q$9))/($B$11+$C$11+$F$11)</f>
        <v>0</v>
      </c>
      <c r="AQ28">
        <v>6</v>
      </c>
      <c r="AR28">
        <v>0.5</v>
      </c>
      <c r="AS28" t="s">
        <v>347</v>
      </c>
      <c r="AT28">
        <v>2</v>
      </c>
      <c r="AU28">
        <v>1693580389.6</v>
      </c>
      <c r="AV28">
        <v>402.954</v>
      </c>
      <c r="AW28">
        <v>419.951</v>
      </c>
      <c r="AX28">
        <v>13.4131</v>
      </c>
      <c r="AY28">
        <v>8.773339999999999</v>
      </c>
      <c r="AZ28">
        <v>401.614</v>
      </c>
      <c r="BA28">
        <v>13.3328</v>
      </c>
      <c r="BB28">
        <v>500.124</v>
      </c>
      <c r="BC28">
        <v>100.58</v>
      </c>
      <c r="BD28">
        <v>0.030291</v>
      </c>
      <c r="BE28">
        <v>22.4013</v>
      </c>
      <c r="BF28">
        <v>22.5645</v>
      </c>
      <c r="BG28">
        <v>999.9</v>
      </c>
      <c r="BH28">
        <v>0</v>
      </c>
      <c r="BI28">
        <v>0</v>
      </c>
      <c r="BJ28">
        <v>10032.5</v>
      </c>
      <c r="BK28">
        <v>0</v>
      </c>
      <c r="BL28">
        <v>152.671</v>
      </c>
      <c r="BM28">
        <v>-16.9972</v>
      </c>
      <c r="BN28">
        <v>408.432</v>
      </c>
      <c r="BO28">
        <v>423.668</v>
      </c>
      <c r="BP28">
        <v>4.63978</v>
      </c>
      <c r="BQ28">
        <v>419.951</v>
      </c>
      <c r="BR28">
        <v>8.773339999999999</v>
      </c>
      <c r="BS28">
        <v>1.3491</v>
      </c>
      <c r="BT28">
        <v>0.882425</v>
      </c>
      <c r="BU28">
        <v>11.3573</v>
      </c>
      <c r="BV28">
        <v>5.10727</v>
      </c>
      <c r="BW28">
        <v>2499.83</v>
      </c>
      <c r="BX28">
        <v>0.899991</v>
      </c>
      <c r="BY28">
        <v>0.100009</v>
      </c>
      <c r="BZ28">
        <v>0</v>
      </c>
      <c r="CA28">
        <v>3.3399</v>
      </c>
      <c r="CB28">
        <v>0</v>
      </c>
      <c r="CC28">
        <v>30065.2</v>
      </c>
      <c r="CD28">
        <v>22322.2</v>
      </c>
      <c r="CE28">
        <v>39.812</v>
      </c>
      <c r="CF28">
        <v>38.812</v>
      </c>
      <c r="CG28">
        <v>39.5</v>
      </c>
      <c r="CH28">
        <v>37.25</v>
      </c>
      <c r="CI28">
        <v>38.437</v>
      </c>
      <c r="CJ28">
        <v>2249.82</v>
      </c>
      <c r="CK28">
        <v>250.01</v>
      </c>
      <c r="CL28">
        <v>0</v>
      </c>
      <c r="CM28">
        <v>1693580382.7</v>
      </c>
      <c r="CN28">
        <v>0</v>
      </c>
      <c r="CO28">
        <v>1693578357.1</v>
      </c>
      <c r="CP28" t="s">
        <v>348</v>
      </c>
      <c r="CQ28">
        <v>1693578354.1</v>
      </c>
      <c r="CR28">
        <v>1693578357.1</v>
      </c>
      <c r="CS28">
        <v>1</v>
      </c>
      <c r="CT28">
        <v>0.139</v>
      </c>
      <c r="CU28">
        <v>-0.016</v>
      </c>
      <c r="CV28">
        <v>1.377</v>
      </c>
      <c r="CW28">
        <v>0.081</v>
      </c>
      <c r="CX28">
        <v>420</v>
      </c>
      <c r="CY28">
        <v>14</v>
      </c>
      <c r="CZ28">
        <v>0.24</v>
      </c>
      <c r="DA28">
        <v>0.1</v>
      </c>
      <c r="DB28">
        <v>12.44828102381681</v>
      </c>
      <c r="DC28">
        <v>1.016577805567487</v>
      </c>
      <c r="DD28">
        <v>0.07972712658164709</v>
      </c>
      <c r="DE28">
        <v>0</v>
      </c>
      <c r="DF28">
        <v>0.003952902260687765</v>
      </c>
      <c r="DG28">
        <v>-6.534383392937232E-05</v>
      </c>
      <c r="DH28">
        <v>6.336037623517537E-06</v>
      </c>
      <c r="DI28">
        <v>1</v>
      </c>
      <c r="DJ28">
        <v>0.2950545234025574</v>
      </c>
      <c r="DK28">
        <v>-0.01246496505801028</v>
      </c>
      <c r="DL28">
        <v>0.0009693170448348758</v>
      </c>
      <c r="DM28">
        <v>1</v>
      </c>
      <c r="DN28">
        <v>2</v>
      </c>
      <c r="DO28">
        <v>3</v>
      </c>
      <c r="DP28" t="s">
        <v>375</v>
      </c>
      <c r="DQ28">
        <v>3.10225</v>
      </c>
      <c r="DR28">
        <v>2.66421</v>
      </c>
      <c r="DS28">
        <v>0.0979723</v>
      </c>
      <c r="DT28">
        <v>0.102054</v>
      </c>
      <c r="DU28">
        <v>0.0692931</v>
      </c>
      <c r="DV28">
        <v>0.0514055</v>
      </c>
      <c r="DW28">
        <v>26407.6</v>
      </c>
      <c r="DX28">
        <v>28605.9</v>
      </c>
      <c r="DY28">
        <v>27707.6</v>
      </c>
      <c r="DZ28">
        <v>29936.1</v>
      </c>
      <c r="EA28">
        <v>32302.1</v>
      </c>
      <c r="EB28">
        <v>35072.9</v>
      </c>
      <c r="EC28">
        <v>38020.7</v>
      </c>
      <c r="ED28">
        <v>41093</v>
      </c>
      <c r="EE28">
        <v>2.21942</v>
      </c>
      <c r="EF28">
        <v>2.2117</v>
      </c>
      <c r="EG28">
        <v>0.159044</v>
      </c>
      <c r="EH28">
        <v>0</v>
      </c>
      <c r="EI28">
        <v>19.9388</v>
      </c>
      <c r="EJ28">
        <v>999.9</v>
      </c>
      <c r="EK28">
        <v>46.9</v>
      </c>
      <c r="EL28">
        <v>25.8</v>
      </c>
      <c r="EM28">
        <v>15.5497</v>
      </c>
      <c r="EN28">
        <v>64.6469</v>
      </c>
      <c r="EO28">
        <v>8.32532</v>
      </c>
      <c r="EP28">
        <v>1</v>
      </c>
      <c r="EQ28">
        <v>-0.390625</v>
      </c>
      <c r="ER28">
        <v>0.419115</v>
      </c>
      <c r="ES28">
        <v>20.2033</v>
      </c>
      <c r="ET28">
        <v>5.25652</v>
      </c>
      <c r="EU28">
        <v>12.0531</v>
      </c>
      <c r="EV28">
        <v>4.9727</v>
      </c>
      <c r="EW28">
        <v>3.2927</v>
      </c>
      <c r="EX28">
        <v>9999</v>
      </c>
      <c r="EY28">
        <v>9999</v>
      </c>
      <c r="EZ28">
        <v>9999</v>
      </c>
      <c r="FA28">
        <v>164.2</v>
      </c>
      <c r="FB28">
        <v>4.97199</v>
      </c>
      <c r="FC28">
        <v>1.87042</v>
      </c>
      <c r="FD28">
        <v>1.87665</v>
      </c>
      <c r="FE28">
        <v>1.86966</v>
      </c>
      <c r="FF28">
        <v>1.87286</v>
      </c>
      <c r="FG28">
        <v>1.87443</v>
      </c>
      <c r="FH28">
        <v>1.87378</v>
      </c>
      <c r="FI28">
        <v>1.87531</v>
      </c>
      <c r="FJ28">
        <v>0</v>
      </c>
      <c r="FK28">
        <v>0</v>
      </c>
      <c r="FL28">
        <v>0</v>
      </c>
      <c r="FM28">
        <v>0</v>
      </c>
      <c r="FN28" t="s">
        <v>350</v>
      </c>
      <c r="FO28" t="s">
        <v>351</v>
      </c>
      <c r="FP28" t="s">
        <v>352</v>
      </c>
      <c r="FQ28" t="s">
        <v>352</v>
      </c>
      <c r="FR28" t="s">
        <v>352</v>
      </c>
      <c r="FS28" t="s">
        <v>352</v>
      </c>
      <c r="FT28">
        <v>0</v>
      </c>
      <c r="FU28">
        <v>100</v>
      </c>
      <c r="FV28">
        <v>100</v>
      </c>
      <c r="FW28">
        <v>1.34</v>
      </c>
      <c r="FX28">
        <v>0.0803</v>
      </c>
      <c r="FY28">
        <v>0.3605918236120723</v>
      </c>
      <c r="FZ28">
        <v>0.002616612134532941</v>
      </c>
      <c r="GA28">
        <v>-4.519413631873513E-07</v>
      </c>
      <c r="GB28">
        <v>9.831233035137328E-12</v>
      </c>
      <c r="GC28">
        <v>-0.01406867637782118</v>
      </c>
      <c r="GD28">
        <v>0.01128715920374445</v>
      </c>
      <c r="GE28">
        <v>-0.0004913425133041084</v>
      </c>
      <c r="GF28">
        <v>1.320148971478439E-05</v>
      </c>
      <c r="GG28">
        <v>-1</v>
      </c>
      <c r="GH28">
        <v>2093</v>
      </c>
      <c r="GI28">
        <v>1</v>
      </c>
      <c r="GJ28">
        <v>22</v>
      </c>
      <c r="GK28">
        <v>33.9</v>
      </c>
      <c r="GL28">
        <v>33.9</v>
      </c>
      <c r="GM28">
        <v>1.07544</v>
      </c>
      <c r="GN28">
        <v>2.50977</v>
      </c>
      <c r="GO28">
        <v>1.39893</v>
      </c>
      <c r="GP28">
        <v>2.29126</v>
      </c>
      <c r="GQ28">
        <v>1.44897</v>
      </c>
      <c r="GR28">
        <v>2.51221</v>
      </c>
      <c r="GS28">
        <v>29.0494</v>
      </c>
      <c r="GT28">
        <v>15.8832</v>
      </c>
      <c r="GU28">
        <v>18</v>
      </c>
      <c r="GV28">
        <v>479.067</v>
      </c>
      <c r="GW28">
        <v>543.458</v>
      </c>
      <c r="GX28">
        <v>20.0029</v>
      </c>
      <c r="GY28">
        <v>21.9445</v>
      </c>
      <c r="GZ28">
        <v>30.0002</v>
      </c>
      <c r="HA28">
        <v>22.0521</v>
      </c>
      <c r="HB28">
        <v>22.048</v>
      </c>
      <c r="HC28">
        <v>21.4925</v>
      </c>
      <c r="HD28">
        <v>40.4439</v>
      </c>
      <c r="HE28">
        <v>7.04462</v>
      </c>
      <c r="HF28">
        <v>20</v>
      </c>
      <c r="HG28">
        <v>420</v>
      </c>
      <c r="HH28">
        <v>8.863519999999999</v>
      </c>
      <c r="HI28">
        <v>102.551</v>
      </c>
      <c r="HJ28">
        <v>102.653</v>
      </c>
    </row>
    <row r="29" spans="1:218">
      <c r="A29">
        <v>13</v>
      </c>
      <c r="B29">
        <v>1693580461.1</v>
      </c>
      <c r="C29">
        <v>1329.599999904633</v>
      </c>
      <c r="D29" t="s">
        <v>376</v>
      </c>
      <c r="E29" t="s">
        <v>377</v>
      </c>
      <c r="F29" t="s">
        <v>346</v>
      </c>
      <c r="J29">
        <v>1693580461.1</v>
      </c>
      <c r="K29">
        <f>(L29)/1000</f>
        <v>0</v>
      </c>
      <c r="L29">
        <f>1000*BB29*AJ29*(AX29-AY29)/(100*AQ29*(1000-AJ29*AX29))</f>
        <v>0</v>
      </c>
      <c r="M29">
        <f>BB29*AJ29*(AW29-AV29*(1000-AJ29*AY29)/(1000-AJ29*AX29))/(100*AQ29)</f>
        <v>0</v>
      </c>
      <c r="N29">
        <f>AV29 - IF(AJ29&gt;1, M29*AQ29*100.0/(AL29*BJ29), 0)</f>
        <v>0</v>
      </c>
      <c r="O29">
        <f>((U29-K29/2)*N29-M29)/(U29+K29/2)</f>
        <v>0</v>
      </c>
      <c r="P29">
        <f>O29*(BC29+BD29)/1000.0</f>
        <v>0</v>
      </c>
      <c r="Q29">
        <f>(AV29 - IF(AJ29&gt;1, M29*AQ29*100.0/(AL29*BJ29), 0))*(BC29+BD29)/1000.0</f>
        <v>0</v>
      </c>
      <c r="R29">
        <f>2.0/((1/T29-1/S29)+SIGN(T29)*SQRT((1/T29-1/S29)*(1/T29-1/S29) + 4*AR29/((AR29+1)*(AR29+1))*(2*1/T29*1/S29-1/S29*1/S29)))</f>
        <v>0</v>
      </c>
      <c r="S29">
        <f>IF(LEFT(AS29,1)&lt;&gt;"0",IF(LEFT(AS29,1)="1",3.0,AT29),$D$5+$E$5*(BJ29*BC29/($K$5*1000))+$F$5*(BJ29*BC29/($K$5*1000))*MAX(MIN(AQ29,$J$5),$I$5)*MAX(MIN(AQ29,$J$5),$I$5)+$G$5*MAX(MIN(AQ29,$J$5),$I$5)*(BJ29*BC29/($K$5*1000))+$H$5*(BJ29*BC29/($K$5*1000))*(BJ29*BC29/($K$5*1000)))</f>
        <v>0</v>
      </c>
      <c r="T29">
        <f>K29*(1000-(1000*0.61365*exp(17.502*X29/(240.97+X29))/(BC29+BD29)+AX29)/2)/(1000*0.61365*exp(17.502*X29/(240.97+X29))/(BC29+BD29)-AX29)</f>
        <v>0</v>
      </c>
      <c r="U29">
        <f>1/((AR29+1)/(R29/1.6)+1/(S29/1.37)) + AR29/((AR29+1)/(R29/1.6) + AR29/(S29/1.37))</f>
        <v>0</v>
      </c>
      <c r="V29">
        <f>(AM29*AP29)</f>
        <v>0</v>
      </c>
      <c r="W29">
        <f>(BE29+(V29+2*0.95*5.67E-8*(((BE29+$B$7)+273)^4-(BE29+273)^4)-44100*K29)/(1.84*29.3*S29+8*0.95*5.67E-8*(BE29+273)^3))</f>
        <v>0</v>
      </c>
      <c r="X29">
        <f>($C$7*BF29+$D$7*BG29+$E$7*W29)</f>
        <v>0</v>
      </c>
      <c r="Y29">
        <f>0.61365*exp(17.502*X29/(240.97+X29))</f>
        <v>0</v>
      </c>
      <c r="Z29">
        <f>(AA29/AB29*100)</f>
        <v>0</v>
      </c>
      <c r="AA29">
        <f>AX29*(BC29+BD29)/1000</f>
        <v>0</v>
      </c>
      <c r="AB29">
        <f>0.61365*exp(17.502*BE29/(240.97+BE29))</f>
        <v>0</v>
      </c>
      <c r="AC29">
        <f>(Y29-AX29*(BC29+BD29)/1000)</f>
        <v>0</v>
      </c>
      <c r="AD29">
        <f>(-K29*44100)</f>
        <v>0</v>
      </c>
      <c r="AE29">
        <f>2*29.3*S29*0.92*(BE29-X29)</f>
        <v>0</v>
      </c>
      <c r="AF29">
        <f>2*0.95*5.67E-8*(((BE29+$B$7)+273)^4-(X29+273)^4)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MAX(0,($B$13+$C$13*BJ29)/(1+$D$13*BJ29)*BC29/(BE29+273)*$E$13)</f>
        <v>0</v>
      </c>
      <c r="AM29">
        <f>$B$11*BK29+$C$11*BL29+$F$11*BW29*(1-BZ29)</f>
        <v>0</v>
      </c>
      <c r="AN29">
        <f>AM29*AO29</f>
        <v>0</v>
      </c>
      <c r="AO29">
        <f>($B$11*$D$9+$C$11*$D$9+$F$11*((CJ29+CB29)/MAX(CJ29+CB29+CK29, 0.1)*$I$9+CK29/MAX(CJ29+CB29+CK29, 0.1)*$J$9))/($B$11+$C$11+$F$11)</f>
        <v>0</v>
      </c>
      <c r="AP29">
        <f>($B$11*$K$9+$C$11*$K$9+$F$11*((CJ29+CB29)/MAX(CJ29+CB29+CK29, 0.1)*$P$9+CK29/MAX(CJ29+CB29+CK29, 0.1)*$Q$9))/($B$11+$C$11+$F$11)</f>
        <v>0</v>
      </c>
      <c r="AQ29">
        <v>6</v>
      </c>
      <c r="AR29">
        <v>0.5</v>
      </c>
      <c r="AS29" t="s">
        <v>347</v>
      </c>
      <c r="AT29">
        <v>2</v>
      </c>
      <c r="AU29">
        <v>1693580461.1</v>
      </c>
      <c r="AV29">
        <v>407.824</v>
      </c>
      <c r="AW29">
        <v>420.031</v>
      </c>
      <c r="AX29">
        <v>13.0261</v>
      </c>
      <c r="AY29">
        <v>10.4708</v>
      </c>
      <c r="AZ29">
        <v>406.473</v>
      </c>
      <c r="BA29">
        <v>12.9477</v>
      </c>
      <c r="BB29">
        <v>500.405</v>
      </c>
      <c r="BC29">
        <v>100.582</v>
      </c>
      <c r="BD29">
        <v>0.0300301</v>
      </c>
      <c r="BE29">
        <v>22.2719</v>
      </c>
      <c r="BF29">
        <v>22.7155</v>
      </c>
      <c r="BG29">
        <v>999.9</v>
      </c>
      <c r="BH29">
        <v>0</v>
      </c>
      <c r="BI29">
        <v>0</v>
      </c>
      <c r="BJ29">
        <v>10026.2</v>
      </c>
      <c r="BK29">
        <v>0</v>
      </c>
      <c r="BL29">
        <v>159.135</v>
      </c>
      <c r="BM29">
        <v>-12.2076</v>
      </c>
      <c r="BN29">
        <v>413.206</v>
      </c>
      <c r="BO29">
        <v>424.476</v>
      </c>
      <c r="BP29">
        <v>2.5553</v>
      </c>
      <c r="BQ29">
        <v>420.031</v>
      </c>
      <c r="BR29">
        <v>10.4708</v>
      </c>
      <c r="BS29">
        <v>1.31019</v>
      </c>
      <c r="BT29">
        <v>1.05317</v>
      </c>
      <c r="BU29">
        <v>10.9163</v>
      </c>
      <c r="BV29">
        <v>7.67353</v>
      </c>
      <c r="BW29">
        <v>2500.12</v>
      </c>
      <c r="BX29">
        <v>0.9</v>
      </c>
      <c r="BY29">
        <v>0.1</v>
      </c>
      <c r="BZ29">
        <v>0</v>
      </c>
      <c r="CA29">
        <v>2.5741</v>
      </c>
      <c r="CB29">
        <v>0</v>
      </c>
      <c r="CC29">
        <v>30369.8</v>
      </c>
      <c r="CD29">
        <v>22324.8</v>
      </c>
      <c r="CE29">
        <v>38.5</v>
      </c>
      <c r="CF29">
        <v>38</v>
      </c>
      <c r="CG29">
        <v>38.375</v>
      </c>
      <c r="CH29">
        <v>36.25</v>
      </c>
      <c r="CI29">
        <v>37.312</v>
      </c>
      <c r="CJ29">
        <v>2250.11</v>
      </c>
      <c r="CK29">
        <v>250.01</v>
      </c>
      <c r="CL29">
        <v>0</v>
      </c>
      <c r="CM29">
        <v>1693580454.1</v>
      </c>
      <c r="CN29">
        <v>0</v>
      </c>
      <c r="CO29">
        <v>1693578357.1</v>
      </c>
      <c r="CP29" t="s">
        <v>348</v>
      </c>
      <c r="CQ29">
        <v>1693578354.1</v>
      </c>
      <c r="CR29">
        <v>1693578357.1</v>
      </c>
      <c r="CS29">
        <v>1</v>
      </c>
      <c r="CT29">
        <v>0.139</v>
      </c>
      <c r="CU29">
        <v>-0.016</v>
      </c>
      <c r="CV29">
        <v>1.377</v>
      </c>
      <c r="CW29">
        <v>0.081</v>
      </c>
      <c r="CX29">
        <v>420</v>
      </c>
      <c r="CY29">
        <v>14</v>
      </c>
      <c r="CZ29">
        <v>0.24</v>
      </c>
      <c r="DA29">
        <v>0.1</v>
      </c>
      <c r="DB29">
        <v>9.124131629220043</v>
      </c>
      <c r="DC29">
        <v>0.6680381738814081</v>
      </c>
      <c r="DD29">
        <v>0.0588310789521037</v>
      </c>
      <c r="DE29">
        <v>1</v>
      </c>
      <c r="DF29">
        <v>0.00217103335657504</v>
      </c>
      <c r="DG29">
        <v>-0.0001759787896389159</v>
      </c>
      <c r="DH29">
        <v>1.387469657445482E-05</v>
      </c>
      <c r="DI29">
        <v>1</v>
      </c>
      <c r="DJ29">
        <v>0.1490708923414431</v>
      </c>
      <c r="DK29">
        <v>0.0002378098097546942</v>
      </c>
      <c r="DL29">
        <v>0.0003277961789832593</v>
      </c>
      <c r="DM29">
        <v>1</v>
      </c>
      <c r="DN29">
        <v>3</v>
      </c>
      <c r="DO29">
        <v>3</v>
      </c>
      <c r="DP29" t="s">
        <v>349</v>
      </c>
      <c r="DQ29">
        <v>3.10296</v>
      </c>
      <c r="DR29">
        <v>2.6639</v>
      </c>
      <c r="DS29">
        <v>0.0988685</v>
      </c>
      <c r="DT29">
        <v>0.102087</v>
      </c>
      <c r="DU29">
        <v>0.06776749999999999</v>
      </c>
      <c r="DV29">
        <v>0.0590538</v>
      </c>
      <c r="DW29">
        <v>26378.9</v>
      </c>
      <c r="DX29">
        <v>28601.7</v>
      </c>
      <c r="DY29">
        <v>27705.2</v>
      </c>
      <c r="DZ29">
        <v>29932.8</v>
      </c>
      <c r="EA29">
        <v>32350.2</v>
      </c>
      <c r="EB29">
        <v>34785.6</v>
      </c>
      <c r="EC29">
        <v>38015.1</v>
      </c>
      <c r="ED29">
        <v>41087.2</v>
      </c>
      <c r="EE29">
        <v>2.21835</v>
      </c>
      <c r="EF29">
        <v>2.21483</v>
      </c>
      <c r="EG29">
        <v>0.157274</v>
      </c>
      <c r="EH29">
        <v>0</v>
      </c>
      <c r="EI29">
        <v>20.1196</v>
      </c>
      <c r="EJ29">
        <v>999.9</v>
      </c>
      <c r="EK29">
        <v>46.5</v>
      </c>
      <c r="EL29">
        <v>25.8</v>
      </c>
      <c r="EM29">
        <v>15.4165</v>
      </c>
      <c r="EN29">
        <v>65.0069</v>
      </c>
      <c r="EO29">
        <v>8.47756</v>
      </c>
      <c r="EP29">
        <v>1</v>
      </c>
      <c r="EQ29">
        <v>-0.388516</v>
      </c>
      <c r="ER29">
        <v>0.400793</v>
      </c>
      <c r="ES29">
        <v>20.2037</v>
      </c>
      <c r="ET29">
        <v>5.25727</v>
      </c>
      <c r="EU29">
        <v>12.0526</v>
      </c>
      <c r="EV29">
        <v>4.9727</v>
      </c>
      <c r="EW29">
        <v>3.293</v>
      </c>
      <c r="EX29">
        <v>9999</v>
      </c>
      <c r="EY29">
        <v>9999</v>
      </c>
      <c r="EZ29">
        <v>9999</v>
      </c>
      <c r="FA29">
        <v>164.2</v>
      </c>
      <c r="FB29">
        <v>4.97197</v>
      </c>
      <c r="FC29">
        <v>1.87042</v>
      </c>
      <c r="FD29">
        <v>1.87663</v>
      </c>
      <c r="FE29">
        <v>1.86966</v>
      </c>
      <c r="FF29">
        <v>1.87286</v>
      </c>
      <c r="FG29">
        <v>1.87443</v>
      </c>
      <c r="FH29">
        <v>1.87378</v>
      </c>
      <c r="FI29">
        <v>1.87531</v>
      </c>
      <c r="FJ29">
        <v>0</v>
      </c>
      <c r="FK29">
        <v>0</v>
      </c>
      <c r="FL29">
        <v>0</v>
      </c>
      <c r="FM29">
        <v>0</v>
      </c>
      <c r="FN29" t="s">
        <v>350</v>
      </c>
      <c r="FO29" t="s">
        <v>351</v>
      </c>
      <c r="FP29" t="s">
        <v>352</v>
      </c>
      <c r="FQ29" t="s">
        <v>352</v>
      </c>
      <c r="FR29" t="s">
        <v>352</v>
      </c>
      <c r="FS29" t="s">
        <v>352</v>
      </c>
      <c r="FT29">
        <v>0</v>
      </c>
      <c r="FU29">
        <v>100</v>
      </c>
      <c r="FV29">
        <v>100</v>
      </c>
      <c r="FW29">
        <v>1.351</v>
      </c>
      <c r="FX29">
        <v>0.0784</v>
      </c>
      <c r="FY29">
        <v>0.3605918236120723</v>
      </c>
      <c r="FZ29">
        <v>0.002616612134532941</v>
      </c>
      <c r="GA29">
        <v>-4.519413631873513E-07</v>
      </c>
      <c r="GB29">
        <v>9.831233035137328E-12</v>
      </c>
      <c r="GC29">
        <v>-0.01406867637782118</v>
      </c>
      <c r="GD29">
        <v>0.01128715920374445</v>
      </c>
      <c r="GE29">
        <v>-0.0004913425133041084</v>
      </c>
      <c r="GF29">
        <v>1.320148971478439E-05</v>
      </c>
      <c r="GG29">
        <v>-1</v>
      </c>
      <c r="GH29">
        <v>2093</v>
      </c>
      <c r="GI29">
        <v>1</v>
      </c>
      <c r="GJ29">
        <v>22</v>
      </c>
      <c r="GK29">
        <v>35.1</v>
      </c>
      <c r="GL29">
        <v>35.1</v>
      </c>
      <c r="GM29">
        <v>1.07666</v>
      </c>
      <c r="GN29">
        <v>2.51221</v>
      </c>
      <c r="GO29">
        <v>1.39893</v>
      </c>
      <c r="GP29">
        <v>2.29004</v>
      </c>
      <c r="GQ29">
        <v>1.44897</v>
      </c>
      <c r="GR29">
        <v>2.42188</v>
      </c>
      <c r="GS29">
        <v>29.0706</v>
      </c>
      <c r="GT29">
        <v>15.8657</v>
      </c>
      <c r="GU29">
        <v>18</v>
      </c>
      <c r="GV29">
        <v>478.533</v>
      </c>
      <c r="GW29">
        <v>545.7670000000001</v>
      </c>
      <c r="GX29">
        <v>19.9985</v>
      </c>
      <c r="GY29">
        <v>21.9818</v>
      </c>
      <c r="GZ29">
        <v>30.0001</v>
      </c>
      <c r="HA29">
        <v>22.0633</v>
      </c>
      <c r="HB29">
        <v>22.0554</v>
      </c>
      <c r="HC29">
        <v>21.5213</v>
      </c>
      <c r="HD29">
        <v>30.0534</v>
      </c>
      <c r="HE29">
        <v>5.91385</v>
      </c>
      <c r="HF29">
        <v>20</v>
      </c>
      <c r="HG29">
        <v>420</v>
      </c>
      <c r="HH29">
        <v>10.6182</v>
      </c>
      <c r="HI29">
        <v>102.538</v>
      </c>
      <c r="HJ29">
        <v>102.64</v>
      </c>
    </row>
    <row r="30" spans="1:218">
      <c r="A30">
        <v>14</v>
      </c>
      <c r="B30">
        <v>1693580539.1</v>
      </c>
      <c r="C30">
        <v>1407.599999904633</v>
      </c>
      <c r="D30" t="s">
        <v>378</v>
      </c>
      <c r="E30" t="s">
        <v>379</v>
      </c>
      <c r="F30" t="s">
        <v>346</v>
      </c>
      <c r="J30">
        <v>1693580539.1</v>
      </c>
      <c r="K30">
        <f>(L30)/1000</f>
        <v>0</v>
      </c>
      <c r="L30">
        <f>1000*BB30*AJ30*(AX30-AY30)/(100*AQ30*(1000-AJ30*AX30))</f>
        <v>0</v>
      </c>
      <c r="M30">
        <f>BB30*AJ30*(AW30-AV30*(1000-AJ30*AY30)/(1000-AJ30*AX30))/(100*AQ30)</f>
        <v>0</v>
      </c>
      <c r="N30">
        <f>AV30 - IF(AJ30&gt;1, M30*AQ30*100.0/(AL30*BJ30), 0)</f>
        <v>0</v>
      </c>
      <c r="O30">
        <f>((U30-K30/2)*N30-M30)/(U30+K30/2)</f>
        <v>0</v>
      </c>
      <c r="P30">
        <f>O30*(BC30+BD30)/1000.0</f>
        <v>0</v>
      </c>
      <c r="Q30">
        <f>(AV30 - IF(AJ30&gt;1, M30*AQ30*100.0/(AL30*BJ30), 0))*(BC30+BD30)/1000.0</f>
        <v>0</v>
      </c>
      <c r="R30">
        <f>2.0/((1/T30-1/S30)+SIGN(T30)*SQRT((1/T30-1/S30)*(1/T30-1/S30) + 4*AR30/((AR30+1)*(AR30+1))*(2*1/T30*1/S30-1/S30*1/S30)))</f>
        <v>0</v>
      </c>
      <c r="S30">
        <f>IF(LEFT(AS30,1)&lt;&gt;"0",IF(LEFT(AS30,1)="1",3.0,AT30),$D$5+$E$5*(BJ30*BC30/($K$5*1000))+$F$5*(BJ30*BC30/($K$5*1000))*MAX(MIN(AQ30,$J$5),$I$5)*MAX(MIN(AQ30,$J$5),$I$5)+$G$5*MAX(MIN(AQ30,$J$5),$I$5)*(BJ30*BC30/($K$5*1000))+$H$5*(BJ30*BC30/($K$5*1000))*(BJ30*BC30/($K$5*1000)))</f>
        <v>0</v>
      </c>
      <c r="T30">
        <f>K30*(1000-(1000*0.61365*exp(17.502*X30/(240.97+X30))/(BC30+BD30)+AX30)/2)/(1000*0.61365*exp(17.502*X30/(240.97+X30))/(BC30+BD30)-AX30)</f>
        <v>0</v>
      </c>
      <c r="U30">
        <f>1/((AR30+1)/(R30/1.6)+1/(S30/1.37)) + AR30/((AR30+1)/(R30/1.6) + AR30/(S30/1.37))</f>
        <v>0</v>
      </c>
      <c r="V30">
        <f>(AM30*AP30)</f>
        <v>0</v>
      </c>
      <c r="W30">
        <f>(BE30+(V30+2*0.95*5.67E-8*(((BE30+$B$7)+273)^4-(BE30+273)^4)-44100*K30)/(1.84*29.3*S30+8*0.95*5.67E-8*(BE30+273)^3))</f>
        <v>0</v>
      </c>
      <c r="X30">
        <f>($C$7*BF30+$D$7*BG30+$E$7*W30)</f>
        <v>0</v>
      </c>
      <c r="Y30">
        <f>0.61365*exp(17.502*X30/(240.97+X30))</f>
        <v>0</v>
      </c>
      <c r="Z30">
        <f>(AA30/AB30*100)</f>
        <v>0</v>
      </c>
      <c r="AA30">
        <f>AX30*(BC30+BD30)/1000</f>
        <v>0</v>
      </c>
      <c r="AB30">
        <f>0.61365*exp(17.502*BE30/(240.97+BE30))</f>
        <v>0</v>
      </c>
      <c r="AC30">
        <f>(Y30-AX30*(BC30+BD30)/1000)</f>
        <v>0</v>
      </c>
      <c r="AD30">
        <f>(-K30*44100)</f>
        <v>0</v>
      </c>
      <c r="AE30">
        <f>2*29.3*S30*0.92*(BE30-X30)</f>
        <v>0</v>
      </c>
      <c r="AF30">
        <f>2*0.95*5.67E-8*(((BE30+$B$7)+273)^4-(X30+273)^4)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MAX(0,($B$13+$C$13*BJ30)/(1+$D$13*BJ30)*BC30/(BE30+273)*$E$13)</f>
        <v>0</v>
      </c>
      <c r="AM30">
        <f>$B$11*BK30+$C$11*BL30+$F$11*BW30*(1-BZ30)</f>
        <v>0</v>
      </c>
      <c r="AN30">
        <f>AM30*AO30</f>
        <v>0</v>
      </c>
      <c r="AO30">
        <f>($B$11*$D$9+$C$11*$D$9+$F$11*((CJ30+CB30)/MAX(CJ30+CB30+CK30, 0.1)*$I$9+CK30/MAX(CJ30+CB30+CK30, 0.1)*$J$9))/($B$11+$C$11+$F$11)</f>
        <v>0</v>
      </c>
      <c r="AP30">
        <f>($B$11*$K$9+$C$11*$K$9+$F$11*((CJ30+CB30)/MAX(CJ30+CB30+CK30, 0.1)*$P$9+CK30/MAX(CJ30+CB30+CK30, 0.1)*$Q$9))/($B$11+$C$11+$F$11)</f>
        <v>0</v>
      </c>
      <c r="AQ30">
        <v>6</v>
      </c>
      <c r="AR30">
        <v>0.5</v>
      </c>
      <c r="AS30" t="s">
        <v>347</v>
      </c>
      <c r="AT30">
        <v>2</v>
      </c>
      <c r="AU30">
        <v>1693580539.1</v>
      </c>
      <c r="AV30">
        <v>411.928</v>
      </c>
      <c r="AW30">
        <v>419.982</v>
      </c>
      <c r="AX30">
        <v>12.9757</v>
      </c>
      <c r="AY30">
        <v>9.955870000000001</v>
      </c>
      <c r="AZ30">
        <v>410.569</v>
      </c>
      <c r="BA30">
        <v>12.8976</v>
      </c>
      <c r="BB30">
        <v>500.172</v>
      </c>
      <c r="BC30">
        <v>100.582</v>
      </c>
      <c r="BD30">
        <v>0.0300186</v>
      </c>
      <c r="BE30">
        <v>22.1333</v>
      </c>
      <c r="BF30">
        <v>22.6661</v>
      </c>
      <c r="BG30">
        <v>999.9</v>
      </c>
      <c r="BH30">
        <v>0</v>
      </c>
      <c r="BI30">
        <v>0</v>
      </c>
      <c r="BJ30">
        <v>10021.2</v>
      </c>
      <c r="BK30">
        <v>0</v>
      </c>
      <c r="BL30">
        <v>180.482</v>
      </c>
      <c r="BM30">
        <v>-8.0535</v>
      </c>
      <c r="BN30">
        <v>417.344</v>
      </c>
      <c r="BO30">
        <v>424.205</v>
      </c>
      <c r="BP30">
        <v>3.01983</v>
      </c>
      <c r="BQ30">
        <v>419.982</v>
      </c>
      <c r="BR30">
        <v>9.955870000000001</v>
      </c>
      <c r="BS30">
        <v>1.30512</v>
      </c>
      <c r="BT30">
        <v>1.00138</v>
      </c>
      <c r="BU30">
        <v>10.8579</v>
      </c>
      <c r="BV30">
        <v>6.93648</v>
      </c>
      <c r="BW30">
        <v>2500.02</v>
      </c>
      <c r="BX30">
        <v>0.900007</v>
      </c>
      <c r="BY30">
        <v>0.0999929</v>
      </c>
      <c r="BZ30">
        <v>0</v>
      </c>
      <c r="CA30">
        <v>2.5378</v>
      </c>
      <c r="CB30">
        <v>0</v>
      </c>
      <c r="CC30">
        <v>20499.1</v>
      </c>
      <c r="CD30">
        <v>22324</v>
      </c>
      <c r="CE30">
        <v>39</v>
      </c>
      <c r="CF30">
        <v>38.812</v>
      </c>
      <c r="CG30">
        <v>38.687</v>
      </c>
      <c r="CH30">
        <v>37.062</v>
      </c>
      <c r="CI30">
        <v>37.812</v>
      </c>
      <c r="CJ30">
        <v>2250.04</v>
      </c>
      <c r="CK30">
        <v>249.98</v>
      </c>
      <c r="CL30">
        <v>0</v>
      </c>
      <c r="CM30">
        <v>1693580532.1</v>
      </c>
      <c r="CN30">
        <v>0</v>
      </c>
      <c r="CO30">
        <v>1693578357.1</v>
      </c>
      <c r="CP30" t="s">
        <v>348</v>
      </c>
      <c r="CQ30">
        <v>1693578354.1</v>
      </c>
      <c r="CR30">
        <v>1693578357.1</v>
      </c>
      <c r="CS30">
        <v>1</v>
      </c>
      <c r="CT30">
        <v>0.139</v>
      </c>
      <c r="CU30">
        <v>-0.016</v>
      </c>
      <c r="CV30">
        <v>1.377</v>
      </c>
      <c r="CW30">
        <v>0.081</v>
      </c>
      <c r="CX30">
        <v>420</v>
      </c>
      <c r="CY30">
        <v>14</v>
      </c>
      <c r="CZ30">
        <v>0.24</v>
      </c>
      <c r="DA30">
        <v>0.1</v>
      </c>
      <c r="DB30">
        <v>5.559351608961754</v>
      </c>
      <c r="DC30">
        <v>0.4271930237657748</v>
      </c>
      <c r="DD30">
        <v>0.04079892638605141</v>
      </c>
      <c r="DE30">
        <v>1</v>
      </c>
      <c r="DF30">
        <v>0.002745420458908208</v>
      </c>
      <c r="DG30">
        <v>-0.001761182549223867</v>
      </c>
      <c r="DH30">
        <v>0.0001286424164966609</v>
      </c>
      <c r="DI30">
        <v>1</v>
      </c>
      <c r="DJ30">
        <v>0.1933962182983463</v>
      </c>
      <c r="DK30">
        <v>-0.1403706093327945</v>
      </c>
      <c r="DL30">
        <v>0.01029221464306502</v>
      </c>
      <c r="DM30">
        <v>1</v>
      </c>
      <c r="DN30">
        <v>3</v>
      </c>
      <c r="DO30">
        <v>3</v>
      </c>
      <c r="DP30" t="s">
        <v>349</v>
      </c>
      <c r="DQ30">
        <v>3.10258</v>
      </c>
      <c r="DR30">
        <v>2.66384</v>
      </c>
      <c r="DS30">
        <v>0.0996262</v>
      </c>
      <c r="DT30">
        <v>0.102075</v>
      </c>
      <c r="DU30">
        <v>0.06756959999999999</v>
      </c>
      <c r="DV30">
        <v>0.0567828</v>
      </c>
      <c r="DW30">
        <v>26355.9</v>
      </c>
      <c r="DX30">
        <v>28602</v>
      </c>
      <c r="DY30">
        <v>27704.4</v>
      </c>
      <c r="DZ30">
        <v>29932.7</v>
      </c>
      <c r="EA30">
        <v>32356</v>
      </c>
      <c r="EB30">
        <v>34869.7</v>
      </c>
      <c r="EC30">
        <v>38013.8</v>
      </c>
      <c r="ED30">
        <v>41087.5</v>
      </c>
      <c r="EE30">
        <v>2.21513</v>
      </c>
      <c r="EF30">
        <v>2.21485</v>
      </c>
      <c r="EG30">
        <v>0.151731</v>
      </c>
      <c r="EH30">
        <v>0</v>
      </c>
      <c r="EI30">
        <v>20.1618</v>
      </c>
      <c r="EJ30">
        <v>999.9</v>
      </c>
      <c r="EK30">
        <v>46.2</v>
      </c>
      <c r="EL30">
        <v>25.8</v>
      </c>
      <c r="EM30">
        <v>15.3169</v>
      </c>
      <c r="EN30">
        <v>64.79689999999999</v>
      </c>
      <c r="EO30">
        <v>8.33334</v>
      </c>
      <c r="EP30">
        <v>1</v>
      </c>
      <c r="EQ30">
        <v>-0.389548</v>
      </c>
      <c r="ER30">
        <v>0.36116</v>
      </c>
      <c r="ES30">
        <v>20.2059</v>
      </c>
      <c r="ET30">
        <v>5.25892</v>
      </c>
      <c r="EU30">
        <v>12.0532</v>
      </c>
      <c r="EV30">
        <v>4.97365</v>
      </c>
      <c r="EW30">
        <v>3.293</v>
      </c>
      <c r="EX30">
        <v>9999</v>
      </c>
      <c r="EY30">
        <v>9999</v>
      </c>
      <c r="EZ30">
        <v>9999</v>
      </c>
      <c r="FA30">
        <v>164.3</v>
      </c>
      <c r="FB30">
        <v>4.972</v>
      </c>
      <c r="FC30">
        <v>1.87041</v>
      </c>
      <c r="FD30">
        <v>1.87662</v>
      </c>
      <c r="FE30">
        <v>1.86966</v>
      </c>
      <c r="FF30">
        <v>1.87286</v>
      </c>
      <c r="FG30">
        <v>1.87442</v>
      </c>
      <c r="FH30">
        <v>1.87378</v>
      </c>
      <c r="FI30">
        <v>1.87531</v>
      </c>
      <c r="FJ30">
        <v>0</v>
      </c>
      <c r="FK30">
        <v>0</v>
      </c>
      <c r="FL30">
        <v>0</v>
      </c>
      <c r="FM30">
        <v>0</v>
      </c>
      <c r="FN30" t="s">
        <v>350</v>
      </c>
      <c r="FO30" t="s">
        <v>351</v>
      </c>
      <c r="FP30" t="s">
        <v>352</v>
      </c>
      <c r="FQ30" t="s">
        <v>352</v>
      </c>
      <c r="FR30" t="s">
        <v>352</v>
      </c>
      <c r="FS30" t="s">
        <v>352</v>
      </c>
      <c r="FT30">
        <v>0</v>
      </c>
      <c r="FU30">
        <v>100</v>
      </c>
      <c r="FV30">
        <v>100</v>
      </c>
      <c r="FW30">
        <v>1.359</v>
      </c>
      <c r="FX30">
        <v>0.0781</v>
      </c>
      <c r="FY30">
        <v>0.3605918236120723</v>
      </c>
      <c r="FZ30">
        <v>0.002616612134532941</v>
      </c>
      <c r="GA30">
        <v>-4.519413631873513E-07</v>
      </c>
      <c r="GB30">
        <v>9.831233035137328E-12</v>
      </c>
      <c r="GC30">
        <v>-0.01406867637782118</v>
      </c>
      <c r="GD30">
        <v>0.01128715920374445</v>
      </c>
      <c r="GE30">
        <v>-0.0004913425133041084</v>
      </c>
      <c r="GF30">
        <v>1.320148971478439E-05</v>
      </c>
      <c r="GG30">
        <v>-1</v>
      </c>
      <c r="GH30">
        <v>2093</v>
      </c>
      <c r="GI30">
        <v>1</v>
      </c>
      <c r="GJ30">
        <v>22</v>
      </c>
      <c r="GK30">
        <v>36.4</v>
      </c>
      <c r="GL30">
        <v>36.4</v>
      </c>
      <c r="GM30">
        <v>1.07666</v>
      </c>
      <c r="GN30">
        <v>2.51099</v>
      </c>
      <c r="GO30">
        <v>1.39893</v>
      </c>
      <c r="GP30">
        <v>2.29126</v>
      </c>
      <c r="GQ30">
        <v>1.44897</v>
      </c>
      <c r="GR30">
        <v>2.52563</v>
      </c>
      <c r="GS30">
        <v>29.0918</v>
      </c>
      <c r="GT30">
        <v>15.8657</v>
      </c>
      <c r="GU30">
        <v>18</v>
      </c>
      <c r="GV30">
        <v>476.488</v>
      </c>
      <c r="GW30">
        <v>545.636</v>
      </c>
      <c r="GX30">
        <v>20.0008</v>
      </c>
      <c r="GY30">
        <v>21.9762</v>
      </c>
      <c r="GZ30">
        <v>30.0002</v>
      </c>
      <c r="HA30">
        <v>22.0521</v>
      </c>
      <c r="HB30">
        <v>22.0425</v>
      </c>
      <c r="HC30">
        <v>21.515</v>
      </c>
      <c r="HD30">
        <v>32.9224</v>
      </c>
      <c r="HE30">
        <v>4.41274</v>
      </c>
      <c r="HF30">
        <v>20</v>
      </c>
      <c r="HG30">
        <v>420</v>
      </c>
      <c r="HH30">
        <v>10.1224</v>
      </c>
      <c r="HI30">
        <v>102.535</v>
      </c>
      <c r="HJ30">
        <v>102.641</v>
      </c>
    </row>
    <row r="31" spans="1:218">
      <c r="A31">
        <v>15</v>
      </c>
      <c r="B31">
        <v>1693580626.6</v>
      </c>
      <c r="C31">
        <v>1495.099999904633</v>
      </c>
      <c r="D31" t="s">
        <v>380</v>
      </c>
      <c r="E31" t="s">
        <v>381</v>
      </c>
      <c r="F31" t="s">
        <v>346</v>
      </c>
      <c r="J31">
        <v>1693580626.6</v>
      </c>
      <c r="K31">
        <f>(L31)/1000</f>
        <v>0</v>
      </c>
      <c r="L31">
        <f>1000*BB31*AJ31*(AX31-AY31)/(100*AQ31*(1000-AJ31*AX31))</f>
        <v>0</v>
      </c>
      <c r="M31">
        <f>BB31*AJ31*(AW31-AV31*(1000-AJ31*AY31)/(1000-AJ31*AX31))/(100*AQ31)</f>
        <v>0</v>
      </c>
      <c r="N31">
        <f>AV31 - IF(AJ31&gt;1, M31*AQ31*100.0/(AL31*BJ31), 0)</f>
        <v>0</v>
      </c>
      <c r="O31">
        <f>((U31-K31/2)*N31-M31)/(U31+K31/2)</f>
        <v>0</v>
      </c>
      <c r="P31">
        <f>O31*(BC31+BD31)/1000.0</f>
        <v>0</v>
      </c>
      <c r="Q31">
        <f>(AV31 - IF(AJ31&gt;1, M31*AQ31*100.0/(AL31*BJ31), 0))*(BC31+BD31)/1000.0</f>
        <v>0</v>
      </c>
      <c r="R31">
        <f>2.0/((1/T31-1/S31)+SIGN(T31)*SQRT((1/T31-1/S31)*(1/T31-1/S31) + 4*AR31/((AR31+1)*(AR31+1))*(2*1/T31*1/S31-1/S31*1/S31)))</f>
        <v>0</v>
      </c>
      <c r="S31">
        <f>IF(LEFT(AS31,1)&lt;&gt;"0",IF(LEFT(AS31,1)="1",3.0,AT31),$D$5+$E$5*(BJ31*BC31/($K$5*1000))+$F$5*(BJ31*BC31/($K$5*1000))*MAX(MIN(AQ31,$J$5),$I$5)*MAX(MIN(AQ31,$J$5),$I$5)+$G$5*MAX(MIN(AQ31,$J$5),$I$5)*(BJ31*BC31/($K$5*1000))+$H$5*(BJ31*BC31/($K$5*1000))*(BJ31*BC31/($K$5*1000)))</f>
        <v>0</v>
      </c>
      <c r="T31">
        <f>K31*(1000-(1000*0.61365*exp(17.502*X31/(240.97+X31))/(BC31+BD31)+AX31)/2)/(1000*0.61365*exp(17.502*X31/(240.97+X31))/(BC31+BD31)-AX31)</f>
        <v>0</v>
      </c>
      <c r="U31">
        <f>1/((AR31+1)/(R31/1.6)+1/(S31/1.37)) + AR31/((AR31+1)/(R31/1.6) + AR31/(S31/1.37))</f>
        <v>0</v>
      </c>
      <c r="V31">
        <f>(AM31*AP31)</f>
        <v>0</v>
      </c>
      <c r="W31">
        <f>(BE31+(V31+2*0.95*5.67E-8*(((BE31+$B$7)+273)^4-(BE31+273)^4)-44100*K31)/(1.84*29.3*S31+8*0.95*5.67E-8*(BE31+273)^3))</f>
        <v>0</v>
      </c>
      <c r="X31">
        <f>($C$7*BF31+$D$7*BG31+$E$7*W31)</f>
        <v>0</v>
      </c>
      <c r="Y31">
        <f>0.61365*exp(17.502*X31/(240.97+X31))</f>
        <v>0</v>
      </c>
      <c r="Z31">
        <f>(AA31/AB31*100)</f>
        <v>0</v>
      </c>
      <c r="AA31">
        <f>AX31*(BC31+BD31)/1000</f>
        <v>0</v>
      </c>
      <c r="AB31">
        <f>0.61365*exp(17.502*BE31/(240.97+BE31))</f>
        <v>0</v>
      </c>
      <c r="AC31">
        <f>(Y31-AX31*(BC31+BD31)/1000)</f>
        <v>0</v>
      </c>
      <c r="AD31">
        <f>(-K31*44100)</f>
        <v>0</v>
      </c>
      <c r="AE31">
        <f>2*29.3*S31*0.92*(BE31-X31)</f>
        <v>0</v>
      </c>
      <c r="AF31">
        <f>2*0.95*5.67E-8*(((BE31+$B$7)+273)^4-(X31+273)^4)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MAX(0,($B$13+$C$13*BJ31)/(1+$D$13*BJ31)*BC31/(BE31+273)*$E$13)</f>
        <v>0</v>
      </c>
      <c r="AM31">
        <f>$B$11*BK31+$C$11*BL31+$F$11*BW31*(1-BZ31)</f>
        <v>0</v>
      </c>
      <c r="AN31">
        <f>AM31*AO31</f>
        <v>0</v>
      </c>
      <c r="AO31">
        <f>($B$11*$D$9+$C$11*$D$9+$F$11*((CJ31+CB31)/MAX(CJ31+CB31+CK31, 0.1)*$I$9+CK31/MAX(CJ31+CB31+CK31, 0.1)*$J$9))/($B$11+$C$11+$F$11)</f>
        <v>0</v>
      </c>
      <c r="AP31">
        <f>($B$11*$K$9+$C$11*$K$9+$F$11*((CJ31+CB31)/MAX(CJ31+CB31+CK31, 0.1)*$P$9+CK31/MAX(CJ31+CB31+CK31, 0.1)*$Q$9))/($B$11+$C$11+$F$11)</f>
        <v>0</v>
      </c>
      <c r="AQ31">
        <v>6</v>
      </c>
      <c r="AR31">
        <v>0.5</v>
      </c>
      <c r="AS31" t="s">
        <v>347</v>
      </c>
      <c r="AT31">
        <v>2</v>
      </c>
      <c r="AU31">
        <v>1693580626.6</v>
      </c>
      <c r="AV31">
        <v>405.853</v>
      </c>
      <c r="AW31">
        <v>419.946</v>
      </c>
      <c r="AX31">
        <v>12.838</v>
      </c>
      <c r="AY31">
        <v>7.89966</v>
      </c>
      <c r="AZ31">
        <v>404.507</v>
      </c>
      <c r="BA31">
        <v>12.7606</v>
      </c>
      <c r="BB31">
        <v>499.917</v>
      </c>
      <c r="BC31">
        <v>100.58</v>
      </c>
      <c r="BD31">
        <v>0.0300448</v>
      </c>
      <c r="BE31">
        <v>21.7241</v>
      </c>
      <c r="BF31">
        <v>21.5815</v>
      </c>
      <c r="BG31">
        <v>999.9</v>
      </c>
      <c r="BH31">
        <v>0</v>
      </c>
      <c r="BI31">
        <v>0</v>
      </c>
      <c r="BJ31">
        <v>10005</v>
      </c>
      <c r="BK31">
        <v>0</v>
      </c>
      <c r="BL31">
        <v>220.611</v>
      </c>
      <c r="BM31">
        <v>-14.0926</v>
      </c>
      <c r="BN31">
        <v>411.131</v>
      </c>
      <c r="BO31">
        <v>423.289</v>
      </c>
      <c r="BP31">
        <v>4.93835</v>
      </c>
      <c r="BQ31">
        <v>419.946</v>
      </c>
      <c r="BR31">
        <v>7.89966</v>
      </c>
      <c r="BS31">
        <v>1.29125</v>
      </c>
      <c r="BT31">
        <v>0.794548</v>
      </c>
      <c r="BU31">
        <v>10.6974</v>
      </c>
      <c r="BV31">
        <v>3.61027</v>
      </c>
      <c r="BW31">
        <v>2500.02</v>
      </c>
      <c r="BX31">
        <v>0.900002</v>
      </c>
      <c r="BY31">
        <v>0.0999982</v>
      </c>
      <c r="BZ31">
        <v>0</v>
      </c>
      <c r="CA31">
        <v>2.6389</v>
      </c>
      <c r="CB31">
        <v>0</v>
      </c>
      <c r="CC31">
        <v>24761.3</v>
      </c>
      <c r="CD31">
        <v>22323.9</v>
      </c>
      <c r="CE31">
        <v>40.937</v>
      </c>
      <c r="CF31">
        <v>40.312</v>
      </c>
      <c r="CG31">
        <v>40.25</v>
      </c>
      <c r="CH31">
        <v>39</v>
      </c>
      <c r="CI31">
        <v>39.437</v>
      </c>
      <c r="CJ31">
        <v>2250.02</v>
      </c>
      <c r="CK31">
        <v>250</v>
      </c>
      <c r="CL31">
        <v>0</v>
      </c>
      <c r="CM31">
        <v>1693580619.7</v>
      </c>
      <c r="CN31">
        <v>0</v>
      </c>
      <c r="CO31">
        <v>1693578357.1</v>
      </c>
      <c r="CP31" t="s">
        <v>348</v>
      </c>
      <c r="CQ31">
        <v>1693578354.1</v>
      </c>
      <c r="CR31">
        <v>1693578357.1</v>
      </c>
      <c r="CS31">
        <v>1</v>
      </c>
      <c r="CT31">
        <v>0.139</v>
      </c>
      <c r="CU31">
        <v>-0.016</v>
      </c>
      <c r="CV31">
        <v>1.377</v>
      </c>
      <c r="CW31">
        <v>0.081</v>
      </c>
      <c r="CX31">
        <v>420</v>
      </c>
      <c r="CY31">
        <v>14</v>
      </c>
      <c r="CZ31">
        <v>0.24</v>
      </c>
      <c r="DA31">
        <v>0.1</v>
      </c>
      <c r="DB31">
        <v>10.01598392718814</v>
      </c>
      <c r="DC31">
        <v>0.8632453654340209</v>
      </c>
      <c r="DD31">
        <v>0.06768799542540681</v>
      </c>
      <c r="DE31">
        <v>1</v>
      </c>
      <c r="DF31">
        <v>0.00422836859455247</v>
      </c>
      <c r="DG31">
        <v>-0.0004521579662366476</v>
      </c>
      <c r="DH31">
        <v>3.584215935308129E-05</v>
      </c>
      <c r="DI31">
        <v>1</v>
      </c>
      <c r="DJ31">
        <v>0.3451169160238248</v>
      </c>
      <c r="DK31">
        <v>-0.05411849910116276</v>
      </c>
      <c r="DL31">
        <v>0.004181859107502291</v>
      </c>
      <c r="DM31">
        <v>1</v>
      </c>
      <c r="DN31">
        <v>3</v>
      </c>
      <c r="DO31">
        <v>3</v>
      </c>
      <c r="DP31" t="s">
        <v>349</v>
      </c>
      <c r="DQ31">
        <v>3.1018</v>
      </c>
      <c r="DR31">
        <v>2.66373</v>
      </c>
      <c r="DS31">
        <v>0.0985021</v>
      </c>
      <c r="DT31">
        <v>0.102045</v>
      </c>
      <c r="DU31">
        <v>0.0670203</v>
      </c>
      <c r="DV31">
        <v>0.0472813</v>
      </c>
      <c r="DW31">
        <v>26390.5</v>
      </c>
      <c r="DX31">
        <v>28603.8</v>
      </c>
      <c r="DY31">
        <v>27706.2</v>
      </c>
      <c r="DZ31">
        <v>29933.8</v>
      </c>
      <c r="EA31">
        <v>32377.2</v>
      </c>
      <c r="EB31">
        <v>35222.9</v>
      </c>
      <c r="EC31">
        <v>38016.5</v>
      </c>
      <c r="ED31">
        <v>41090.6</v>
      </c>
      <c r="EE31">
        <v>2.21795</v>
      </c>
      <c r="EF31">
        <v>2.2092</v>
      </c>
      <c r="EG31">
        <v>0.0788942</v>
      </c>
      <c r="EH31">
        <v>0</v>
      </c>
      <c r="EI31">
        <v>20.2784</v>
      </c>
      <c r="EJ31">
        <v>999.9</v>
      </c>
      <c r="EK31">
        <v>45.7</v>
      </c>
      <c r="EL31">
        <v>25.9</v>
      </c>
      <c r="EM31">
        <v>15.2398</v>
      </c>
      <c r="EN31">
        <v>64.6168</v>
      </c>
      <c r="EO31">
        <v>8.84215</v>
      </c>
      <c r="EP31">
        <v>1</v>
      </c>
      <c r="EQ31">
        <v>-0.388704</v>
      </c>
      <c r="ER31">
        <v>0.329444</v>
      </c>
      <c r="ES31">
        <v>20.2054</v>
      </c>
      <c r="ET31">
        <v>5.25907</v>
      </c>
      <c r="EU31">
        <v>12.0558</v>
      </c>
      <c r="EV31">
        <v>4.97345</v>
      </c>
      <c r="EW31">
        <v>3.293</v>
      </c>
      <c r="EX31">
        <v>9999</v>
      </c>
      <c r="EY31">
        <v>9999</v>
      </c>
      <c r="EZ31">
        <v>9999</v>
      </c>
      <c r="FA31">
        <v>164.3</v>
      </c>
      <c r="FB31">
        <v>4.972</v>
      </c>
      <c r="FC31">
        <v>1.87042</v>
      </c>
      <c r="FD31">
        <v>1.87665</v>
      </c>
      <c r="FE31">
        <v>1.8697</v>
      </c>
      <c r="FF31">
        <v>1.87286</v>
      </c>
      <c r="FG31">
        <v>1.87448</v>
      </c>
      <c r="FH31">
        <v>1.87379</v>
      </c>
      <c r="FI31">
        <v>1.87531</v>
      </c>
      <c r="FJ31">
        <v>0</v>
      </c>
      <c r="FK31">
        <v>0</v>
      </c>
      <c r="FL31">
        <v>0</v>
      </c>
      <c r="FM31">
        <v>0</v>
      </c>
      <c r="FN31" t="s">
        <v>350</v>
      </c>
      <c r="FO31" t="s">
        <v>351</v>
      </c>
      <c r="FP31" t="s">
        <v>352</v>
      </c>
      <c r="FQ31" t="s">
        <v>352</v>
      </c>
      <c r="FR31" t="s">
        <v>352</v>
      </c>
      <c r="FS31" t="s">
        <v>352</v>
      </c>
      <c r="FT31">
        <v>0</v>
      </c>
      <c r="FU31">
        <v>100</v>
      </c>
      <c r="FV31">
        <v>100</v>
      </c>
      <c r="FW31">
        <v>1.346</v>
      </c>
      <c r="FX31">
        <v>0.0774</v>
      </c>
      <c r="FY31">
        <v>0.3605918236120723</v>
      </c>
      <c r="FZ31">
        <v>0.002616612134532941</v>
      </c>
      <c r="GA31">
        <v>-4.519413631873513E-07</v>
      </c>
      <c r="GB31">
        <v>9.831233035137328E-12</v>
      </c>
      <c r="GC31">
        <v>-0.01406867637782118</v>
      </c>
      <c r="GD31">
        <v>0.01128715920374445</v>
      </c>
      <c r="GE31">
        <v>-0.0004913425133041084</v>
      </c>
      <c r="GF31">
        <v>1.320148971478439E-05</v>
      </c>
      <c r="GG31">
        <v>-1</v>
      </c>
      <c r="GH31">
        <v>2093</v>
      </c>
      <c r="GI31">
        <v>1</v>
      </c>
      <c r="GJ31">
        <v>22</v>
      </c>
      <c r="GK31">
        <v>37.9</v>
      </c>
      <c r="GL31">
        <v>37.8</v>
      </c>
      <c r="GM31">
        <v>1.07422</v>
      </c>
      <c r="GN31">
        <v>2.52441</v>
      </c>
      <c r="GO31">
        <v>1.39893</v>
      </c>
      <c r="GP31">
        <v>2.29126</v>
      </c>
      <c r="GQ31">
        <v>1.44897</v>
      </c>
      <c r="GR31">
        <v>2.36328</v>
      </c>
      <c r="GS31">
        <v>29.113</v>
      </c>
      <c r="GT31">
        <v>15.8482</v>
      </c>
      <c r="GU31">
        <v>18</v>
      </c>
      <c r="GV31">
        <v>478.219</v>
      </c>
      <c r="GW31">
        <v>541.621</v>
      </c>
      <c r="GX31">
        <v>20.0011</v>
      </c>
      <c r="GY31">
        <v>21.9824</v>
      </c>
      <c r="GZ31">
        <v>30.0002</v>
      </c>
      <c r="HA31">
        <v>22.0558</v>
      </c>
      <c r="HB31">
        <v>22.0425</v>
      </c>
      <c r="HC31">
        <v>21.4824</v>
      </c>
      <c r="HD31">
        <v>44.1482</v>
      </c>
      <c r="HE31">
        <v>1.59746</v>
      </c>
      <c r="HF31">
        <v>20</v>
      </c>
      <c r="HG31">
        <v>420</v>
      </c>
      <c r="HH31">
        <v>8.013310000000001</v>
      </c>
      <c r="HI31">
        <v>102.542</v>
      </c>
      <c r="HJ31">
        <v>102.646</v>
      </c>
    </row>
    <row r="32" spans="1:218">
      <c r="A32">
        <v>16</v>
      </c>
      <c r="B32">
        <v>1693580840.1</v>
      </c>
      <c r="C32">
        <v>1708.599999904633</v>
      </c>
      <c r="D32" t="s">
        <v>382</v>
      </c>
      <c r="E32" t="s">
        <v>383</v>
      </c>
      <c r="F32" t="s">
        <v>346</v>
      </c>
      <c r="J32">
        <v>1693580840.1</v>
      </c>
      <c r="K32">
        <f>(L32)/1000</f>
        <v>0</v>
      </c>
      <c r="L32">
        <f>1000*BB32*AJ32*(AX32-AY32)/(100*AQ32*(1000-AJ32*AX32))</f>
        <v>0</v>
      </c>
      <c r="M32">
        <f>BB32*AJ32*(AW32-AV32*(1000-AJ32*AY32)/(1000-AJ32*AX32))/(100*AQ32)</f>
        <v>0</v>
      </c>
      <c r="N32">
        <f>AV32 - IF(AJ32&gt;1, M32*AQ32*100.0/(AL32*BJ32), 0)</f>
        <v>0</v>
      </c>
      <c r="O32">
        <f>((U32-K32/2)*N32-M32)/(U32+K32/2)</f>
        <v>0</v>
      </c>
      <c r="P32">
        <f>O32*(BC32+BD32)/1000.0</f>
        <v>0</v>
      </c>
      <c r="Q32">
        <f>(AV32 - IF(AJ32&gt;1, M32*AQ32*100.0/(AL32*BJ32), 0))*(BC32+BD32)/1000.0</f>
        <v>0</v>
      </c>
      <c r="R32">
        <f>2.0/((1/T32-1/S32)+SIGN(T32)*SQRT((1/T32-1/S32)*(1/T32-1/S32) + 4*AR32/((AR32+1)*(AR32+1))*(2*1/T32*1/S32-1/S32*1/S32)))</f>
        <v>0</v>
      </c>
      <c r="S32">
        <f>IF(LEFT(AS32,1)&lt;&gt;"0",IF(LEFT(AS32,1)="1",3.0,AT32),$D$5+$E$5*(BJ32*BC32/($K$5*1000))+$F$5*(BJ32*BC32/($K$5*1000))*MAX(MIN(AQ32,$J$5),$I$5)*MAX(MIN(AQ32,$J$5),$I$5)+$G$5*MAX(MIN(AQ32,$J$5),$I$5)*(BJ32*BC32/($K$5*1000))+$H$5*(BJ32*BC32/($K$5*1000))*(BJ32*BC32/($K$5*1000)))</f>
        <v>0</v>
      </c>
      <c r="T32">
        <f>K32*(1000-(1000*0.61365*exp(17.502*X32/(240.97+X32))/(BC32+BD32)+AX32)/2)/(1000*0.61365*exp(17.502*X32/(240.97+X32))/(BC32+BD32)-AX32)</f>
        <v>0</v>
      </c>
      <c r="U32">
        <f>1/((AR32+1)/(R32/1.6)+1/(S32/1.37)) + AR32/((AR32+1)/(R32/1.6) + AR32/(S32/1.37))</f>
        <v>0</v>
      </c>
      <c r="V32">
        <f>(AM32*AP32)</f>
        <v>0</v>
      </c>
      <c r="W32">
        <f>(BE32+(V32+2*0.95*5.67E-8*(((BE32+$B$7)+273)^4-(BE32+273)^4)-44100*K32)/(1.84*29.3*S32+8*0.95*5.67E-8*(BE32+273)^3))</f>
        <v>0</v>
      </c>
      <c r="X32">
        <f>($C$7*BF32+$D$7*BG32+$E$7*W32)</f>
        <v>0</v>
      </c>
      <c r="Y32">
        <f>0.61365*exp(17.502*X32/(240.97+X32))</f>
        <v>0</v>
      </c>
      <c r="Z32">
        <f>(AA32/AB32*100)</f>
        <v>0</v>
      </c>
      <c r="AA32">
        <f>AX32*(BC32+BD32)/1000</f>
        <v>0</v>
      </c>
      <c r="AB32">
        <f>0.61365*exp(17.502*BE32/(240.97+BE32))</f>
        <v>0</v>
      </c>
      <c r="AC32">
        <f>(Y32-AX32*(BC32+BD32)/1000)</f>
        <v>0</v>
      </c>
      <c r="AD32">
        <f>(-K32*44100)</f>
        <v>0</v>
      </c>
      <c r="AE32">
        <f>2*29.3*S32*0.92*(BE32-X32)</f>
        <v>0</v>
      </c>
      <c r="AF32">
        <f>2*0.95*5.67E-8*(((BE32+$B$7)+273)^4-(X32+273)^4)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MAX(0,($B$13+$C$13*BJ32)/(1+$D$13*BJ32)*BC32/(BE32+273)*$E$13)</f>
        <v>0</v>
      </c>
      <c r="AM32">
        <f>$B$11*BK32+$C$11*BL32+$F$11*BW32*(1-BZ32)</f>
        <v>0</v>
      </c>
      <c r="AN32">
        <f>AM32*AO32</f>
        <v>0</v>
      </c>
      <c r="AO32">
        <f>($B$11*$D$9+$C$11*$D$9+$F$11*((CJ32+CB32)/MAX(CJ32+CB32+CK32, 0.1)*$I$9+CK32/MAX(CJ32+CB32+CK32, 0.1)*$J$9))/($B$11+$C$11+$F$11)</f>
        <v>0</v>
      </c>
      <c r="AP32">
        <f>($B$11*$K$9+$C$11*$K$9+$F$11*((CJ32+CB32)/MAX(CJ32+CB32+CK32, 0.1)*$P$9+CK32/MAX(CJ32+CB32+CK32, 0.1)*$Q$9))/($B$11+$C$11+$F$11)</f>
        <v>0</v>
      </c>
      <c r="AQ32">
        <v>6</v>
      </c>
      <c r="AR32">
        <v>0.5</v>
      </c>
      <c r="AS32" t="s">
        <v>347</v>
      </c>
      <c r="AT32">
        <v>2</v>
      </c>
      <c r="AU32">
        <v>1693580840.1</v>
      </c>
      <c r="AV32">
        <v>394.78</v>
      </c>
      <c r="AW32">
        <v>419.973</v>
      </c>
      <c r="AX32">
        <v>13.6139</v>
      </c>
      <c r="AY32">
        <v>5.76553</v>
      </c>
      <c r="AZ32">
        <v>393.459</v>
      </c>
      <c r="BA32">
        <v>13.5325</v>
      </c>
      <c r="BB32">
        <v>500.043</v>
      </c>
      <c r="BC32">
        <v>100.577</v>
      </c>
      <c r="BD32">
        <v>0.0305208</v>
      </c>
      <c r="BE32">
        <v>22.4992</v>
      </c>
      <c r="BF32">
        <v>22.6427</v>
      </c>
      <c r="BG32">
        <v>999.9</v>
      </c>
      <c r="BH32">
        <v>0</v>
      </c>
      <c r="BI32">
        <v>0</v>
      </c>
      <c r="BJ32">
        <v>10001.2</v>
      </c>
      <c r="BK32">
        <v>0</v>
      </c>
      <c r="BL32">
        <v>356.169</v>
      </c>
      <c r="BM32">
        <v>-25.1936</v>
      </c>
      <c r="BN32">
        <v>400.228</v>
      </c>
      <c r="BO32">
        <v>422.409</v>
      </c>
      <c r="BP32">
        <v>7.84841</v>
      </c>
      <c r="BQ32">
        <v>419.973</v>
      </c>
      <c r="BR32">
        <v>5.76553</v>
      </c>
      <c r="BS32">
        <v>1.36924</v>
      </c>
      <c r="BT32">
        <v>0.579877</v>
      </c>
      <c r="BU32">
        <v>11.5812</v>
      </c>
      <c r="BV32">
        <v>-0.776876</v>
      </c>
      <c r="BW32">
        <v>2499.94</v>
      </c>
      <c r="BX32">
        <v>0.9</v>
      </c>
      <c r="BY32">
        <v>0.1</v>
      </c>
      <c r="BZ32">
        <v>0</v>
      </c>
      <c r="CA32">
        <v>2.5191</v>
      </c>
      <c r="CB32">
        <v>0</v>
      </c>
      <c r="CC32">
        <v>41384</v>
      </c>
      <c r="CD32">
        <v>22323.2</v>
      </c>
      <c r="CE32">
        <v>39</v>
      </c>
      <c r="CF32">
        <v>38.5</v>
      </c>
      <c r="CG32">
        <v>38.75</v>
      </c>
      <c r="CH32">
        <v>36.875</v>
      </c>
      <c r="CI32">
        <v>37.75</v>
      </c>
      <c r="CJ32">
        <v>2249.95</v>
      </c>
      <c r="CK32">
        <v>249.99</v>
      </c>
      <c r="CL32">
        <v>0</v>
      </c>
      <c r="CM32">
        <v>1693580832.7</v>
      </c>
      <c r="CN32">
        <v>0</v>
      </c>
      <c r="CO32">
        <v>1693578357.1</v>
      </c>
      <c r="CP32" t="s">
        <v>348</v>
      </c>
      <c r="CQ32">
        <v>1693578354.1</v>
      </c>
      <c r="CR32">
        <v>1693578357.1</v>
      </c>
      <c r="CS32">
        <v>1</v>
      </c>
      <c r="CT32">
        <v>0.139</v>
      </c>
      <c r="CU32">
        <v>-0.016</v>
      </c>
      <c r="CV32">
        <v>1.377</v>
      </c>
      <c r="CW32">
        <v>0.081</v>
      </c>
      <c r="CX32">
        <v>420</v>
      </c>
      <c r="CY32">
        <v>14</v>
      </c>
      <c r="CZ32">
        <v>0.24</v>
      </c>
      <c r="DA32">
        <v>0.1</v>
      </c>
      <c r="DB32">
        <v>18.23253630351054</v>
      </c>
      <c r="DC32">
        <v>1.071965365697166</v>
      </c>
      <c r="DD32">
        <v>0.08202326612266035</v>
      </c>
      <c r="DE32">
        <v>0</v>
      </c>
      <c r="DF32">
        <v>0.006589898699407041</v>
      </c>
      <c r="DG32">
        <v>0.0003493556906587615</v>
      </c>
      <c r="DH32">
        <v>2.807348763641018E-05</v>
      </c>
      <c r="DI32">
        <v>1</v>
      </c>
      <c r="DJ32">
        <v>0.5137570975263062</v>
      </c>
      <c r="DK32">
        <v>0.01773626275904474</v>
      </c>
      <c r="DL32">
        <v>0.001642492973116012</v>
      </c>
      <c r="DM32">
        <v>1</v>
      </c>
      <c r="DN32">
        <v>2</v>
      </c>
      <c r="DO32">
        <v>3</v>
      </c>
      <c r="DP32" t="s">
        <v>375</v>
      </c>
      <c r="DQ32">
        <v>3.10141</v>
      </c>
      <c r="DR32">
        <v>2.66417</v>
      </c>
      <c r="DS32">
        <v>0.0963837</v>
      </c>
      <c r="DT32">
        <v>0.101962</v>
      </c>
      <c r="DU32">
        <v>0.07002990000000001</v>
      </c>
      <c r="DV32">
        <v>0.0365302</v>
      </c>
      <c r="DW32">
        <v>26430.7</v>
      </c>
      <c r="DX32">
        <v>28585.6</v>
      </c>
      <c r="DY32">
        <v>27684.8</v>
      </c>
      <c r="DZ32">
        <v>29913.1</v>
      </c>
      <c r="EA32">
        <v>32246.7</v>
      </c>
      <c r="EB32">
        <v>35593</v>
      </c>
      <c r="EC32">
        <v>37986.7</v>
      </c>
      <c r="ED32">
        <v>41061.1</v>
      </c>
      <c r="EE32">
        <v>2.2106</v>
      </c>
      <c r="EF32">
        <v>2.1955</v>
      </c>
      <c r="EG32">
        <v>0.130013</v>
      </c>
      <c r="EH32">
        <v>0</v>
      </c>
      <c r="EI32">
        <v>20.4974</v>
      </c>
      <c r="EJ32">
        <v>999.9</v>
      </c>
      <c r="EK32">
        <v>45.1</v>
      </c>
      <c r="EL32">
        <v>26</v>
      </c>
      <c r="EM32">
        <v>15.1309</v>
      </c>
      <c r="EN32">
        <v>65.2968</v>
      </c>
      <c r="EO32">
        <v>8.63782</v>
      </c>
      <c r="EP32">
        <v>1</v>
      </c>
      <c r="EQ32">
        <v>-0.361263</v>
      </c>
      <c r="ER32">
        <v>0.959722</v>
      </c>
      <c r="ES32">
        <v>20.2007</v>
      </c>
      <c r="ET32">
        <v>5.25548</v>
      </c>
      <c r="EU32">
        <v>12.0579</v>
      </c>
      <c r="EV32">
        <v>4.9732</v>
      </c>
      <c r="EW32">
        <v>3.29233</v>
      </c>
      <c r="EX32">
        <v>9999</v>
      </c>
      <c r="EY32">
        <v>9999</v>
      </c>
      <c r="EZ32">
        <v>9999</v>
      </c>
      <c r="FA32">
        <v>164.3</v>
      </c>
      <c r="FB32">
        <v>4.97199</v>
      </c>
      <c r="FC32">
        <v>1.87043</v>
      </c>
      <c r="FD32">
        <v>1.87668</v>
      </c>
      <c r="FE32">
        <v>1.86974</v>
      </c>
      <c r="FF32">
        <v>1.87286</v>
      </c>
      <c r="FG32">
        <v>1.87453</v>
      </c>
      <c r="FH32">
        <v>1.87385</v>
      </c>
      <c r="FI32">
        <v>1.87531</v>
      </c>
      <c r="FJ32">
        <v>0</v>
      </c>
      <c r="FK32">
        <v>0</v>
      </c>
      <c r="FL32">
        <v>0</v>
      </c>
      <c r="FM32">
        <v>0</v>
      </c>
      <c r="FN32" t="s">
        <v>350</v>
      </c>
      <c r="FO32" t="s">
        <v>351</v>
      </c>
      <c r="FP32" t="s">
        <v>352</v>
      </c>
      <c r="FQ32" t="s">
        <v>352</v>
      </c>
      <c r="FR32" t="s">
        <v>352</v>
      </c>
      <c r="FS32" t="s">
        <v>352</v>
      </c>
      <c r="FT32">
        <v>0</v>
      </c>
      <c r="FU32">
        <v>100</v>
      </c>
      <c r="FV32">
        <v>100</v>
      </c>
      <c r="FW32">
        <v>1.321</v>
      </c>
      <c r="FX32">
        <v>0.0814</v>
      </c>
      <c r="FY32">
        <v>0.3605918236120723</v>
      </c>
      <c r="FZ32">
        <v>0.002616612134532941</v>
      </c>
      <c r="GA32">
        <v>-4.519413631873513E-07</v>
      </c>
      <c r="GB32">
        <v>9.831233035137328E-12</v>
      </c>
      <c r="GC32">
        <v>-0.01406867637782118</v>
      </c>
      <c r="GD32">
        <v>0.01128715920374445</v>
      </c>
      <c r="GE32">
        <v>-0.0004913425133041084</v>
      </c>
      <c r="GF32">
        <v>1.320148971478439E-05</v>
      </c>
      <c r="GG32">
        <v>-1</v>
      </c>
      <c r="GH32">
        <v>2093</v>
      </c>
      <c r="GI32">
        <v>1</v>
      </c>
      <c r="GJ32">
        <v>22</v>
      </c>
      <c r="GK32">
        <v>41.4</v>
      </c>
      <c r="GL32">
        <v>41.4</v>
      </c>
      <c r="GM32">
        <v>1.07422</v>
      </c>
      <c r="GN32">
        <v>2.52197</v>
      </c>
      <c r="GO32">
        <v>1.39893</v>
      </c>
      <c r="GP32">
        <v>2.29126</v>
      </c>
      <c r="GQ32">
        <v>1.44897</v>
      </c>
      <c r="GR32">
        <v>2.46582</v>
      </c>
      <c r="GS32">
        <v>29.1766</v>
      </c>
      <c r="GT32">
        <v>15.8044</v>
      </c>
      <c r="GU32">
        <v>18</v>
      </c>
      <c r="GV32">
        <v>476.335</v>
      </c>
      <c r="GW32">
        <v>534.764</v>
      </c>
      <c r="GX32">
        <v>20.0029</v>
      </c>
      <c r="GY32">
        <v>22.3681</v>
      </c>
      <c r="GZ32">
        <v>30.0017</v>
      </c>
      <c r="HA32">
        <v>22.3085</v>
      </c>
      <c r="HB32">
        <v>22.2894</v>
      </c>
      <c r="HC32">
        <v>21.4627</v>
      </c>
      <c r="HD32">
        <v>55.7795</v>
      </c>
      <c r="HE32">
        <v>0</v>
      </c>
      <c r="HF32">
        <v>20</v>
      </c>
      <c r="HG32">
        <v>420</v>
      </c>
      <c r="HH32">
        <v>5.78106</v>
      </c>
      <c r="HI32">
        <v>102.462</v>
      </c>
      <c r="HJ32">
        <v>102.574</v>
      </c>
    </row>
    <row r="33" spans="1:218">
      <c r="A33">
        <v>17</v>
      </c>
      <c r="B33">
        <v>1693580935.1</v>
      </c>
      <c r="C33">
        <v>1803.599999904633</v>
      </c>
      <c r="D33" t="s">
        <v>384</v>
      </c>
      <c r="E33" t="s">
        <v>385</v>
      </c>
      <c r="F33" t="s">
        <v>346</v>
      </c>
      <c r="J33">
        <v>1693580935.1</v>
      </c>
      <c r="K33">
        <f>(L33)/1000</f>
        <v>0</v>
      </c>
      <c r="L33">
        <f>1000*BB33*AJ33*(AX33-AY33)/(100*AQ33*(1000-AJ33*AX33))</f>
        <v>0</v>
      </c>
      <c r="M33">
        <f>BB33*AJ33*(AW33-AV33*(1000-AJ33*AY33)/(1000-AJ33*AX33))/(100*AQ33)</f>
        <v>0</v>
      </c>
      <c r="N33">
        <f>AV33 - IF(AJ33&gt;1, M33*AQ33*100.0/(AL33*BJ33), 0)</f>
        <v>0</v>
      </c>
      <c r="O33">
        <f>((U33-K33/2)*N33-M33)/(U33+K33/2)</f>
        <v>0</v>
      </c>
      <c r="P33">
        <f>O33*(BC33+BD33)/1000.0</f>
        <v>0</v>
      </c>
      <c r="Q33">
        <f>(AV33 - IF(AJ33&gt;1, M33*AQ33*100.0/(AL33*BJ33), 0))*(BC33+BD33)/1000.0</f>
        <v>0</v>
      </c>
      <c r="R33">
        <f>2.0/((1/T33-1/S33)+SIGN(T33)*SQRT((1/T33-1/S33)*(1/T33-1/S33) + 4*AR33/((AR33+1)*(AR33+1))*(2*1/T33*1/S33-1/S33*1/S33)))</f>
        <v>0</v>
      </c>
      <c r="S33">
        <f>IF(LEFT(AS33,1)&lt;&gt;"0",IF(LEFT(AS33,1)="1",3.0,AT33),$D$5+$E$5*(BJ33*BC33/($K$5*1000))+$F$5*(BJ33*BC33/($K$5*1000))*MAX(MIN(AQ33,$J$5),$I$5)*MAX(MIN(AQ33,$J$5),$I$5)+$G$5*MAX(MIN(AQ33,$J$5),$I$5)*(BJ33*BC33/($K$5*1000))+$H$5*(BJ33*BC33/($K$5*1000))*(BJ33*BC33/($K$5*1000)))</f>
        <v>0</v>
      </c>
      <c r="T33">
        <f>K33*(1000-(1000*0.61365*exp(17.502*X33/(240.97+X33))/(BC33+BD33)+AX33)/2)/(1000*0.61365*exp(17.502*X33/(240.97+X33))/(BC33+BD33)-AX33)</f>
        <v>0</v>
      </c>
      <c r="U33">
        <f>1/((AR33+1)/(R33/1.6)+1/(S33/1.37)) + AR33/((AR33+1)/(R33/1.6) + AR33/(S33/1.37))</f>
        <v>0</v>
      </c>
      <c r="V33">
        <f>(AM33*AP33)</f>
        <v>0</v>
      </c>
      <c r="W33">
        <f>(BE33+(V33+2*0.95*5.67E-8*(((BE33+$B$7)+273)^4-(BE33+273)^4)-44100*K33)/(1.84*29.3*S33+8*0.95*5.67E-8*(BE33+273)^3))</f>
        <v>0</v>
      </c>
      <c r="X33">
        <f>($C$7*BF33+$D$7*BG33+$E$7*W33)</f>
        <v>0</v>
      </c>
      <c r="Y33">
        <f>0.61365*exp(17.502*X33/(240.97+X33))</f>
        <v>0</v>
      </c>
      <c r="Z33">
        <f>(AA33/AB33*100)</f>
        <v>0</v>
      </c>
      <c r="AA33">
        <f>AX33*(BC33+BD33)/1000</f>
        <v>0</v>
      </c>
      <c r="AB33">
        <f>0.61365*exp(17.502*BE33/(240.97+BE33))</f>
        <v>0</v>
      </c>
      <c r="AC33">
        <f>(Y33-AX33*(BC33+BD33)/1000)</f>
        <v>0</v>
      </c>
      <c r="AD33">
        <f>(-K33*44100)</f>
        <v>0</v>
      </c>
      <c r="AE33">
        <f>2*29.3*S33*0.92*(BE33-X33)</f>
        <v>0</v>
      </c>
      <c r="AF33">
        <f>2*0.95*5.67E-8*(((BE33+$B$7)+273)^4-(X33+273)^4)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MAX(0,($B$13+$C$13*BJ33)/(1+$D$13*BJ33)*BC33/(BE33+273)*$E$13)</f>
        <v>0</v>
      </c>
      <c r="AM33">
        <f>$B$11*BK33+$C$11*BL33+$F$11*BW33*(1-BZ33)</f>
        <v>0</v>
      </c>
      <c r="AN33">
        <f>AM33*AO33</f>
        <v>0</v>
      </c>
      <c r="AO33">
        <f>($B$11*$D$9+$C$11*$D$9+$F$11*((CJ33+CB33)/MAX(CJ33+CB33+CK33, 0.1)*$I$9+CK33/MAX(CJ33+CB33+CK33, 0.1)*$J$9))/($B$11+$C$11+$F$11)</f>
        <v>0</v>
      </c>
      <c r="AP33">
        <f>($B$11*$K$9+$C$11*$K$9+$F$11*((CJ33+CB33)/MAX(CJ33+CB33+CK33, 0.1)*$P$9+CK33/MAX(CJ33+CB33+CK33, 0.1)*$Q$9))/($B$11+$C$11+$F$11)</f>
        <v>0</v>
      </c>
      <c r="AQ33">
        <v>6</v>
      </c>
      <c r="AR33">
        <v>0.5</v>
      </c>
      <c r="AS33" t="s">
        <v>347</v>
      </c>
      <c r="AT33">
        <v>2</v>
      </c>
      <c r="AU33">
        <v>1693580935.1</v>
      </c>
      <c r="AV33">
        <v>400.472</v>
      </c>
      <c r="AW33">
        <v>419.955</v>
      </c>
      <c r="AX33">
        <v>13.5977</v>
      </c>
      <c r="AY33">
        <v>5.97215</v>
      </c>
      <c r="AZ33">
        <v>399.138</v>
      </c>
      <c r="BA33">
        <v>13.5164</v>
      </c>
      <c r="BB33">
        <v>500.021</v>
      </c>
      <c r="BC33">
        <v>100.578</v>
      </c>
      <c r="BD33">
        <v>0.0317109</v>
      </c>
      <c r="BE33">
        <v>22.4822</v>
      </c>
      <c r="BF33">
        <v>22.362</v>
      </c>
      <c r="BG33">
        <v>999.9</v>
      </c>
      <c r="BH33">
        <v>0</v>
      </c>
      <c r="BI33">
        <v>0</v>
      </c>
      <c r="BJ33">
        <v>10010</v>
      </c>
      <c r="BK33">
        <v>0</v>
      </c>
      <c r="BL33">
        <v>282.347</v>
      </c>
      <c r="BM33">
        <v>-19.4825</v>
      </c>
      <c r="BN33">
        <v>405.993</v>
      </c>
      <c r="BO33">
        <v>422.478</v>
      </c>
      <c r="BP33">
        <v>7.62553</v>
      </c>
      <c r="BQ33">
        <v>419.955</v>
      </c>
      <c r="BR33">
        <v>5.97215</v>
      </c>
      <c r="BS33">
        <v>1.36763</v>
      </c>
      <c r="BT33">
        <v>0.600667</v>
      </c>
      <c r="BU33">
        <v>11.5634</v>
      </c>
      <c r="BV33">
        <v>-0.294063</v>
      </c>
      <c r="BW33">
        <v>2500.09</v>
      </c>
      <c r="BX33">
        <v>0.899998</v>
      </c>
      <c r="BY33">
        <v>0.100002</v>
      </c>
      <c r="BZ33">
        <v>0</v>
      </c>
      <c r="CA33">
        <v>2.6498</v>
      </c>
      <c r="CB33">
        <v>0</v>
      </c>
      <c r="CC33">
        <v>39055</v>
      </c>
      <c r="CD33">
        <v>22324.5</v>
      </c>
      <c r="CE33">
        <v>38.125</v>
      </c>
      <c r="CF33">
        <v>38.125</v>
      </c>
      <c r="CG33">
        <v>38</v>
      </c>
      <c r="CH33">
        <v>36.562</v>
      </c>
      <c r="CI33">
        <v>37.25</v>
      </c>
      <c r="CJ33">
        <v>2250.08</v>
      </c>
      <c r="CK33">
        <v>250.01</v>
      </c>
      <c r="CL33">
        <v>0</v>
      </c>
      <c r="CM33">
        <v>1693580928.1</v>
      </c>
      <c r="CN33">
        <v>0</v>
      </c>
      <c r="CO33">
        <v>1693578357.1</v>
      </c>
      <c r="CP33" t="s">
        <v>348</v>
      </c>
      <c r="CQ33">
        <v>1693578354.1</v>
      </c>
      <c r="CR33">
        <v>1693578357.1</v>
      </c>
      <c r="CS33">
        <v>1</v>
      </c>
      <c r="CT33">
        <v>0.139</v>
      </c>
      <c r="CU33">
        <v>-0.016</v>
      </c>
      <c r="CV33">
        <v>1.377</v>
      </c>
      <c r="CW33">
        <v>0.081</v>
      </c>
      <c r="CX33">
        <v>420</v>
      </c>
      <c r="CY33">
        <v>14</v>
      </c>
      <c r="CZ33">
        <v>0.24</v>
      </c>
      <c r="DA33">
        <v>0.1</v>
      </c>
      <c r="DB33">
        <v>13.4896966036095</v>
      </c>
      <c r="DC33">
        <v>0.7857090480822628</v>
      </c>
      <c r="DD33">
        <v>0.07563563773356777</v>
      </c>
      <c r="DE33">
        <v>1</v>
      </c>
      <c r="DF33">
        <v>0.006412352972486887</v>
      </c>
      <c r="DG33">
        <v>0.000230772497347985</v>
      </c>
      <c r="DH33">
        <v>1.670976245061029E-05</v>
      </c>
      <c r="DI33">
        <v>1</v>
      </c>
      <c r="DJ33">
        <v>0.5145883316583164</v>
      </c>
      <c r="DK33">
        <v>0.0299481604915618</v>
      </c>
      <c r="DL33">
        <v>0.002176150434056613</v>
      </c>
      <c r="DM33">
        <v>1</v>
      </c>
      <c r="DN33">
        <v>3</v>
      </c>
      <c r="DO33">
        <v>3</v>
      </c>
      <c r="DP33" t="s">
        <v>349</v>
      </c>
      <c r="DQ33">
        <v>3.10139</v>
      </c>
      <c r="DR33">
        <v>2.66543</v>
      </c>
      <c r="DS33">
        <v>0.0973561</v>
      </c>
      <c r="DT33">
        <v>0.101875</v>
      </c>
      <c r="DU33">
        <v>0.0699029</v>
      </c>
      <c r="DV33">
        <v>0.0375785</v>
      </c>
      <c r="DW33">
        <v>26382.8</v>
      </c>
      <c r="DX33">
        <v>28566.6</v>
      </c>
      <c r="DY33">
        <v>27666.2</v>
      </c>
      <c r="DZ33">
        <v>29891.7</v>
      </c>
      <c r="EA33">
        <v>32237.8</v>
      </c>
      <c r="EB33">
        <v>35529.3</v>
      </c>
      <c r="EC33">
        <v>37972.3</v>
      </c>
      <c r="ED33">
        <v>41033.1</v>
      </c>
      <c r="EE33">
        <v>2.2103</v>
      </c>
      <c r="EF33">
        <v>2.18692</v>
      </c>
      <c r="EG33">
        <v>0.105217</v>
      </c>
      <c r="EH33">
        <v>0</v>
      </c>
      <c r="EI33">
        <v>20.6257</v>
      </c>
      <c r="EJ33">
        <v>999.9</v>
      </c>
      <c r="EK33">
        <v>45</v>
      </c>
      <c r="EL33">
        <v>26</v>
      </c>
      <c r="EM33">
        <v>15.0971</v>
      </c>
      <c r="EN33">
        <v>65.3368</v>
      </c>
      <c r="EO33">
        <v>8.8782</v>
      </c>
      <c r="EP33">
        <v>1</v>
      </c>
      <c r="EQ33">
        <v>-0.325803</v>
      </c>
      <c r="ER33">
        <v>1.04331</v>
      </c>
      <c r="ES33">
        <v>20.203</v>
      </c>
      <c r="ET33">
        <v>5.25847</v>
      </c>
      <c r="EU33">
        <v>12.0579</v>
      </c>
      <c r="EV33">
        <v>4.9735</v>
      </c>
      <c r="EW33">
        <v>3.293</v>
      </c>
      <c r="EX33">
        <v>9999</v>
      </c>
      <c r="EY33">
        <v>9999</v>
      </c>
      <c r="EZ33">
        <v>9999</v>
      </c>
      <c r="FA33">
        <v>164.4</v>
      </c>
      <c r="FB33">
        <v>4.972</v>
      </c>
      <c r="FC33">
        <v>1.87042</v>
      </c>
      <c r="FD33">
        <v>1.87667</v>
      </c>
      <c r="FE33">
        <v>1.86966</v>
      </c>
      <c r="FF33">
        <v>1.87286</v>
      </c>
      <c r="FG33">
        <v>1.87443</v>
      </c>
      <c r="FH33">
        <v>1.87379</v>
      </c>
      <c r="FI33">
        <v>1.87531</v>
      </c>
      <c r="FJ33">
        <v>0</v>
      </c>
      <c r="FK33">
        <v>0</v>
      </c>
      <c r="FL33">
        <v>0</v>
      </c>
      <c r="FM33">
        <v>0</v>
      </c>
      <c r="FN33" t="s">
        <v>350</v>
      </c>
      <c r="FO33" t="s">
        <v>351</v>
      </c>
      <c r="FP33" t="s">
        <v>352</v>
      </c>
      <c r="FQ33" t="s">
        <v>352</v>
      </c>
      <c r="FR33" t="s">
        <v>352</v>
      </c>
      <c r="FS33" t="s">
        <v>352</v>
      </c>
      <c r="FT33">
        <v>0</v>
      </c>
      <c r="FU33">
        <v>100</v>
      </c>
      <c r="FV33">
        <v>100</v>
      </c>
      <c r="FW33">
        <v>1.334</v>
      </c>
      <c r="FX33">
        <v>0.0813</v>
      </c>
      <c r="FY33">
        <v>0.3605918236120723</v>
      </c>
      <c r="FZ33">
        <v>0.002616612134532941</v>
      </c>
      <c r="GA33">
        <v>-4.519413631873513E-07</v>
      </c>
      <c r="GB33">
        <v>9.831233035137328E-12</v>
      </c>
      <c r="GC33">
        <v>-0.01406867637782118</v>
      </c>
      <c r="GD33">
        <v>0.01128715920374445</v>
      </c>
      <c r="GE33">
        <v>-0.0004913425133041084</v>
      </c>
      <c r="GF33">
        <v>1.320148971478439E-05</v>
      </c>
      <c r="GG33">
        <v>-1</v>
      </c>
      <c r="GH33">
        <v>2093</v>
      </c>
      <c r="GI33">
        <v>1</v>
      </c>
      <c r="GJ33">
        <v>22</v>
      </c>
      <c r="GK33">
        <v>43</v>
      </c>
      <c r="GL33">
        <v>43</v>
      </c>
      <c r="GM33">
        <v>1.07422</v>
      </c>
      <c r="GN33">
        <v>2.52686</v>
      </c>
      <c r="GO33">
        <v>1.39893</v>
      </c>
      <c r="GP33">
        <v>2.29126</v>
      </c>
      <c r="GQ33">
        <v>1.44897</v>
      </c>
      <c r="GR33">
        <v>2.33643</v>
      </c>
      <c r="GS33">
        <v>29.219</v>
      </c>
      <c r="GT33">
        <v>15.7869</v>
      </c>
      <c r="GU33">
        <v>18</v>
      </c>
      <c r="GV33">
        <v>479.733</v>
      </c>
      <c r="GW33">
        <v>532.496</v>
      </c>
      <c r="GX33">
        <v>20.0001</v>
      </c>
      <c r="GY33">
        <v>22.839</v>
      </c>
      <c r="GZ33">
        <v>30.0017</v>
      </c>
      <c r="HA33">
        <v>22.6686</v>
      </c>
      <c r="HB33">
        <v>22.6243</v>
      </c>
      <c r="HC33">
        <v>21.4725</v>
      </c>
      <c r="HD33">
        <v>54.6454</v>
      </c>
      <c r="HE33">
        <v>0</v>
      </c>
      <c r="HF33">
        <v>20</v>
      </c>
      <c r="HG33">
        <v>420</v>
      </c>
      <c r="HH33">
        <v>5.9537</v>
      </c>
      <c r="HI33">
        <v>102.411</v>
      </c>
      <c r="HJ33">
        <v>102.503</v>
      </c>
    </row>
    <row r="34" spans="1:218">
      <c r="A34">
        <v>18</v>
      </c>
      <c r="B34">
        <v>1693581166.6</v>
      </c>
      <c r="C34">
        <v>2035.099999904633</v>
      </c>
      <c r="D34" t="s">
        <v>386</v>
      </c>
      <c r="E34" t="s">
        <v>387</v>
      </c>
      <c r="F34" t="s">
        <v>346</v>
      </c>
      <c r="J34">
        <v>1693581166.6</v>
      </c>
      <c r="K34">
        <f>(L34)/1000</f>
        <v>0</v>
      </c>
      <c r="L34">
        <f>1000*BB34*AJ34*(AX34-AY34)/(100*AQ34*(1000-AJ34*AX34))</f>
        <v>0</v>
      </c>
      <c r="M34">
        <f>BB34*AJ34*(AW34-AV34*(1000-AJ34*AY34)/(1000-AJ34*AX34))/(100*AQ34)</f>
        <v>0</v>
      </c>
      <c r="N34">
        <f>AV34 - IF(AJ34&gt;1, M34*AQ34*100.0/(AL34*BJ34), 0)</f>
        <v>0</v>
      </c>
      <c r="O34">
        <f>((U34-K34/2)*N34-M34)/(U34+K34/2)</f>
        <v>0</v>
      </c>
      <c r="P34">
        <f>O34*(BC34+BD34)/1000.0</f>
        <v>0</v>
      </c>
      <c r="Q34">
        <f>(AV34 - IF(AJ34&gt;1, M34*AQ34*100.0/(AL34*BJ34), 0))*(BC34+BD34)/1000.0</f>
        <v>0</v>
      </c>
      <c r="R34">
        <f>2.0/((1/T34-1/S34)+SIGN(T34)*SQRT((1/T34-1/S34)*(1/T34-1/S34) + 4*AR34/((AR34+1)*(AR34+1))*(2*1/T34*1/S34-1/S34*1/S34)))</f>
        <v>0</v>
      </c>
      <c r="S34">
        <f>IF(LEFT(AS34,1)&lt;&gt;"0",IF(LEFT(AS34,1)="1",3.0,AT34),$D$5+$E$5*(BJ34*BC34/($K$5*1000))+$F$5*(BJ34*BC34/($K$5*1000))*MAX(MIN(AQ34,$J$5),$I$5)*MAX(MIN(AQ34,$J$5),$I$5)+$G$5*MAX(MIN(AQ34,$J$5),$I$5)*(BJ34*BC34/($K$5*1000))+$H$5*(BJ34*BC34/($K$5*1000))*(BJ34*BC34/($K$5*1000)))</f>
        <v>0</v>
      </c>
      <c r="T34">
        <f>K34*(1000-(1000*0.61365*exp(17.502*X34/(240.97+X34))/(BC34+BD34)+AX34)/2)/(1000*0.61365*exp(17.502*X34/(240.97+X34))/(BC34+BD34)-AX34)</f>
        <v>0</v>
      </c>
      <c r="U34">
        <f>1/((AR34+1)/(R34/1.6)+1/(S34/1.37)) + AR34/((AR34+1)/(R34/1.6) + AR34/(S34/1.37))</f>
        <v>0</v>
      </c>
      <c r="V34">
        <f>(AM34*AP34)</f>
        <v>0</v>
      </c>
      <c r="W34">
        <f>(BE34+(V34+2*0.95*5.67E-8*(((BE34+$B$7)+273)^4-(BE34+273)^4)-44100*K34)/(1.84*29.3*S34+8*0.95*5.67E-8*(BE34+273)^3))</f>
        <v>0</v>
      </c>
      <c r="X34">
        <f>($C$7*BF34+$D$7*BG34+$E$7*W34)</f>
        <v>0</v>
      </c>
      <c r="Y34">
        <f>0.61365*exp(17.502*X34/(240.97+X34))</f>
        <v>0</v>
      </c>
      <c r="Z34">
        <f>(AA34/AB34*100)</f>
        <v>0</v>
      </c>
      <c r="AA34">
        <f>AX34*(BC34+BD34)/1000</f>
        <v>0</v>
      </c>
      <c r="AB34">
        <f>0.61365*exp(17.502*BE34/(240.97+BE34))</f>
        <v>0</v>
      </c>
      <c r="AC34">
        <f>(Y34-AX34*(BC34+BD34)/1000)</f>
        <v>0</v>
      </c>
      <c r="AD34">
        <f>(-K34*44100)</f>
        <v>0</v>
      </c>
      <c r="AE34">
        <f>2*29.3*S34*0.92*(BE34-X34)</f>
        <v>0</v>
      </c>
      <c r="AF34">
        <f>2*0.95*5.67E-8*(((BE34+$B$7)+273)^4-(X34+273)^4)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MAX(0,($B$13+$C$13*BJ34)/(1+$D$13*BJ34)*BC34/(BE34+273)*$E$13)</f>
        <v>0</v>
      </c>
      <c r="AM34">
        <f>$B$11*BK34+$C$11*BL34+$F$11*BW34*(1-BZ34)</f>
        <v>0</v>
      </c>
      <c r="AN34">
        <f>AM34*AO34</f>
        <v>0</v>
      </c>
      <c r="AO34">
        <f>($B$11*$D$9+$C$11*$D$9+$F$11*((CJ34+CB34)/MAX(CJ34+CB34+CK34, 0.1)*$I$9+CK34/MAX(CJ34+CB34+CK34, 0.1)*$J$9))/($B$11+$C$11+$F$11)</f>
        <v>0</v>
      </c>
      <c r="AP34">
        <f>($B$11*$K$9+$C$11*$K$9+$F$11*((CJ34+CB34)/MAX(CJ34+CB34+CK34, 0.1)*$P$9+CK34/MAX(CJ34+CB34+CK34, 0.1)*$Q$9))/($B$11+$C$11+$F$11)</f>
        <v>0</v>
      </c>
      <c r="AQ34">
        <v>6</v>
      </c>
      <c r="AR34">
        <v>0.5</v>
      </c>
      <c r="AS34" t="s">
        <v>347</v>
      </c>
      <c r="AT34">
        <v>2</v>
      </c>
      <c r="AU34">
        <v>1693581166.6</v>
      </c>
      <c r="AV34">
        <v>398.944</v>
      </c>
      <c r="AW34">
        <v>419.96</v>
      </c>
      <c r="AX34">
        <v>13.9114</v>
      </c>
      <c r="AY34">
        <v>4.25636</v>
      </c>
      <c r="AZ34">
        <v>397.614</v>
      </c>
      <c r="BA34">
        <v>13.8284</v>
      </c>
      <c r="BB34">
        <v>500.126</v>
      </c>
      <c r="BC34">
        <v>100.56</v>
      </c>
      <c r="BD34">
        <v>0.0324019</v>
      </c>
      <c r="BE34">
        <v>22.6703</v>
      </c>
      <c r="BF34">
        <v>22.3071</v>
      </c>
      <c r="BG34">
        <v>999.9</v>
      </c>
      <c r="BH34">
        <v>0</v>
      </c>
      <c r="BI34">
        <v>0</v>
      </c>
      <c r="BJ34">
        <v>10016.2</v>
      </c>
      <c r="BK34">
        <v>0</v>
      </c>
      <c r="BL34">
        <v>421.924</v>
      </c>
      <c r="BM34">
        <v>-21.0158</v>
      </c>
      <c r="BN34">
        <v>404.573</v>
      </c>
      <c r="BO34">
        <v>421.755</v>
      </c>
      <c r="BP34">
        <v>9.655010000000001</v>
      </c>
      <c r="BQ34">
        <v>419.96</v>
      </c>
      <c r="BR34">
        <v>4.25636</v>
      </c>
      <c r="BS34">
        <v>1.39893</v>
      </c>
      <c r="BT34">
        <v>0.428021</v>
      </c>
      <c r="BU34">
        <v>11.9061</v>
      </c>
      <c r="BV34">
        <v>-4.85997</v>
      </c>
      <c r="BW34">
        <v>2499.98</v>
      </c>
      <c r="BX34">
        <v>0.899995</v>
      </c>
      <c r="BY34">
        <v>0.100005</v>
      </c>
      <c r="BZ34">
        <v>0</v>
      </c>
      <c r="CA34">
        <v>2.0639</v>
      </c>
      <c r="CB34">
        <v>0</v>
      </c>
      <c r="CC34">
        <v>29970.6</v>
      </c>
      <c r="CD34">
        <v>22323.6</v>
      </c>
      <c r="CE34">
        <v>40.75</v>
      </c>
      <c r="CF34">
        <v>40</v>
      </c>
      <c r="CG34">
        <v>40.312</v>
      </c>
      <c r="CH34">
        <v>38.687</v>
      </c>
      <c r="CI34">
        <v>39.312</v>
      </c>
      <c r="CJ34">
        <v>2249.97</v>
      </c>
      <c r="CK34">
        <v>250.01</v>
      </c>
      <c r="CL34">
        <v>0</v>
      </c>
      <c r="CM34">
        <v>1693581159.7</v>
      </c>
      <c r="CN34">
        <v>0</v>
      </c>
      <c r="CO34">
        <v>1693578357.1</v>
      </c>
      <c r="CP34" t="s">
        <v>348</v>
      </c>
      <c r="CQ34">
        <v>1693578354.1</v>
      </c>
      <c r="CR34">
        <v>1693578357.1</v>
      </c>
      <c r="CS34">
        <v>1</v>
      </c>
      <c r="CT34">
        <v>0.139</v>
      </c>
      <c r="CU34">
        <v>-0.016</v>
      </c>
      <c r="CV34">
        <v>1.377</v>
      </c>
      <c r="CW34">
        <v>0.081</v>
      </c>
      <c r="CX34">
        <v>420</v>
      </c>
      <c r="CY34">
        <v>14</v>
      </c>
      <c r="CZ34">
        <v>0.24</v>
      </c>
      <c r="DA34">
        <v>0.1</v>
      </c>
      <c r="DB34">
        <v>14.2857519448332</v>
      </c>
      <c r="DC34">
        <v>0.5568007531915673</v>
      </c>
      <c r="DD34">
        <v>0.06787802492630772</v>
      </c>
      <c r="DE34">
        <v>1</v>
      </c>
      <c r="DF34">
        <v>0.008263788113538766</v>
      </c>
      <c r="DG34">
        <v>-0.0008370457341620474</v>
      </c>
      <c r="DH34">
        <v>6.290872524536698E-05</v>
      </c>
      <c r="DI34">
        <v>1</v>
      </c>
      <c r="DJ34">
        <v>0.7191982037612389</v>
      </c>
      <c r="DK34">
        <v>-0.1806079842957316</v>
      </c>
      <c r="DL34">
        <v>0.01351784037626189</v>
      </c>
      <c r="DM34">
        <v>1</v>
      </c>
      <c r="DN34">
        <v>3</v>
      </c>
      <c r="DO34">
        <v>3</v>
      </c>
      <c r="DP34" t="s">
        <v>349</v>
      </c>
      <c r="DQ34">
        <v>3.10101</v>
      </c>
      <c r="DR34">
        <v>2.66618</v>
      </c>
      <c r="DS34">
        <v>0.0968311</v>
      </c>
      <c r="DT34">
        <v>0.101612</v>
      </c>
      <c r="DU34">
        <v>0.0709428</v>
      </c>
      <c r="DV34">
        <v>0.0281621</v>
      </c>
      <c r="DW34">
        <v>26365</v>
      </c>
      <c r="DX34">
        <v>28528.1</v>
      </c>
      <c r="DY34">
        <v>27635.3</v>
      </c>
      <c r="DZ34">
        <v>29845.6</v>
      </c>
      <c r="EA34">
        <v>32152.5</v>
      </c>
      <c r="EB34">
        <v>35812.8</v>
      </c>
      <c r="EC34">
        <v>37916.8</v>
      </c>
      <c r="ED34">
        <v>40963</v>
      </c>
      <c r="EE34">
        <v>2.19882</v>
      </c>
      <c r="EF34">
        <v>2.1665</v>
      </c>
      <c r="EG34">
        <v>0.0885427</v>
      </c>
      <c r="EH34">
        <v>0</v>
      </c>
      <c r="EI34">
        <v>20.8461</v>
      </c>
      <c r="EJ34">
        <v>999.9</v>
      </c>
      <c r="EK34">
        <v>44.7</v>
      </c>
      <c r="EL34">
        <v>26.1</v>
      </c>
      <c r="EM34">
        <v>15.0876</v>
      </c>
      <c r="EN34">
        <v>65.1867</v>
      </c>
      <c r="EO34">
        <v>8.641830000000001</v>
      </c>
      <c r="EP34">
        <v>1</v>
      </c>
      <c r="EQ34">
        <v>-0.254535</v>
      </c>
      <c r="ER34">
        <v>1.37922</v>
      </c>
      <c r="ES34">
        <v>20.1993</v>
      </c>
      <c r="ET34">
        <v>5.25593</v>
      </c>
      <c r="EU34">
        <v>12.0579</v>
      </c>
      <c r="EV34">
        <v>4.97185</v>
      </c>
      <c r="EW34">
        <v>3.293</v>
      </c>
      <c r="EX34">
        <v>9999</v>
      </c>
      <c r="EY34">
        <v>9999</v>
      </c>
      <c r="EZ34">
        <v>9999</v>
      </c>
      <c r="FA34">
        <v>164.4</v>
      </c>
      <c r="FB34">
        <v>4.972</v>
      </c>
      <c r="FC34">
        <v>1.87042</v>
      </c>
      <c r="FD34">
        <v>1.87668</v>
      </c>
      <c r="FE34">
        <v>1.86979</v>
      </c>
      <c r="FF34">
        <v>1.87287</v>
      </c>
      <c r="FG34">
        <v>1.87452</v>
      </c>
      <c r="FH34">
        <v>1.87388</v>
      </c>
      <c r="FI34">
        <v>1.87531</v>
      </c>
      <c r="FJ34">
        <v>0</v>
      </c>
      <c r="FK34">
        <v>0</v>
      </c>
      <c r="FL34">
        <v>0</v>
      </c>
      <c r="FM34">
        <v>0</v>
      </c>
      <c r="FN34" t="s">
        <v>350</v>
      </c>
      <c r="FO34" t="s">
        <v>351</v>
      </c>
      <c r="FP34" t="s">
        <v>352</v>
      </c>
      <c r="FQ34" t="s">
        <v>352</v>
      </c>
      <c r="FR34" t="s">
        <v>352</v>
      </c>
      <c r="FS34" t="s">
        <v>352</v>
      </c>
      <c r="FT34">
        <v>0</v>
      </c>
      <c r="FU34">
        <v>100</v>
      </c>
      <c r="FV34">
        <v>100</v>
      </c>
      <c r="FW34">
        <v>1.33</v>
      </c>
      <c r="FX34">
        <v>0.083</v>
      </c>
      <c r="FY34">
        <v>0.3605918236120723</v>
      </c>
      <c r="FZ34">
        <v>0.002616612134532941</v>
      </c>
      <c r="GA34">
        <v>-4.519413631873513E-07</v>
      </c>
      <c r="GB34">
        <v>9.831233035137328E-12</v>
      </c>
      <c r="GC34">
        <v>-0.01406867637782118</v>
      </c>
      <c r="GD34">
        <v>0.01128715920374445</v>
      </c>
      <c r="GE34">
        <v>-0.0004913425133041084</v>
      </c>
      <c r="GF34">
        <v>1.320148971478439E-05</v>
      </c>
      <c r="GG34">
        <v>-1</v>
      </c>
      <c r="GH34">
        <v>2093</v>
      </c>
      <c r="GI34">
        <v>1</v>
      </c>
      <c r="GJ34">
        <v>22</v>
      </c>
      <c r="GK34">
        <v>46.9</v>
      </c>
      <c r="GL34">
        <v>46.8</v>
      </c>
      <c r="GM34">
        <v>1.073</v>
      </c>
      <c r="GN34">
        <v>2.52686</v>
      </c>
      <c r="GO34">
        <v>1.39893</v>
      </c>
      <c r="GP34">
        <v>2.29126</v>
      </c>
      <c r="GQ34">
        <v>1.44897</v>
      </c>
      <c r="GR34">
        <v>2.37183</v>
      </c>
      <c r="GS34">
        <v>29.2827</v>
      </c>
      <c r="GT34">
        <v>15.7344</v>
      </c>
      <c r="GU34">
        <v>18</v>
      </c>
      <c r="GV34">
        <v>481.733</v>
      </c>
      <c r="GW34">
        <v>527.8819999999999</v>
      </c>
      <c r="GX34">
        <v>20.0035</v>
      </c>
      <c r="GY34">
        <v>23.8298</v>
      </c>
      <c r="GZ34">
        <v>30.0012</v>
      </c>
      <c r="HA34">
        <v>23.5757</v>
      </c>
      <c r="HB34">
        <v>23.5059</v>
      </c>
      <c r="HC34">
        <v>21.4476</v>
      </c>
      <c r="HD34">
        <v>64.33499999999999</v>
      </c>
      <c r="HE34">
        <v>0</v>
      </c>
      <c r="HF34">
        <v>20</v>
      </c>
      <c r="HG34">
        <v>420</v>
      </c>
      <c r="HH34">
        <v>4.2027</v>
      </c>
      <c r="HI34">
        <v>102.276</v>
      </c>
      <c r="HJ34">
        <v>102.335</v>
      </c>
    </row>
    <row r="35" spans="1:218">
      <c r="A35">
        <v>19</v>
      </c>
      <c r="B35">
        <v>1693581392.6</v>
      </c>
      <c r="C35">
        <v>2261.099999904633</v>
      </c>
      <c r="D35" t="s">
        <v>388</v>
      </c>
      <c r="E35" t="s">
        <v>389</v>
      </c>
      <c r="F35" t="s">
        <v>346</v>
      </c>
      <c r="J35">
        <v>1693581392.6</v>
      </c>
      <c r="K35">
        <f>(L35)/1000</f>
        <v>0</v>
      </c>
      <c r="L35">
        <f>1000*BB35*AJ35*(AX35-AY35)/(100*AQ35*(1000-AJ35*AX35))</f>
        <v>0</v>
      </c>
      <c r="M35">
        <f>BB35*AJ35*(AW35-AV35*(1000-AJ35*AY35)/(1000-AJ35*AX35))/(100*AQ35)</f>
        <v>0</v>
      </c>
      <c r="N35">
        <f>AV35 - IF(AJ35&gt;1, M35*AQ35*100.0/(AL35*BJ35), 0)</f>
        <v>0</v>
      </c>
      <c r="O35">
        <f>((U35-K35/2)*N35-M35)/(U35+K35/2)</f>
        <v>0</v>
      </c>
      <c r="P35">
        <f>O35*(BC35+BD35)/1000.0</f>
        <v>0</v>
      </c>
      <c r="Q35">
        <f>(AV35 - IF(AJ35&gt;1, M35*AQ35*100.0/(AL35*BJ35), 0))*(BC35+BD35)/1000.0</f>
        <v>0</v>
      </c>
      <c r="R35">
        <f>2.0/((1/T35-1/S35)+SIGN(T35)*SQRT((1/T35-1/S35)*(1/T35-1/S35) + 4*AR35/((AR35+1)*(AR35+1))*(2*1/T35*1/S35-1/S35*1/S35)))</f>
        <v>0</v>
      </c>
      <c r="S35">
        <f>IF(LEFT(AS35,1)&lt;&gt;"0",IF(LEFT(AS35,1)="1",3.0,AT35),$D$5+$E$5*(BJ35*BC35/($K$5*1000))+$F$5*(BJ35*BC35/($K$5*1000))*MAX(MIN(AQ35,$J$5),$I$5)*MAX(MIN(AQ35,$J$5),$I$5)+$G$5*MAX(MIN(AQ35,$J$5),$I$5)*(BJ35*BC35/($K$5*1000))+$H$5*(BJ35*BC35/($K$5*1000))*(BJ35*BC35/($K$5*1000)))</f>
        <v>0</v>
      </c>
      <c r="T35">
        <f>K35*(1000-(1000*0.61365*exp(17.502*X35/(240.97+X35))/(BC35+BD35)+AX35)/2)/(1000*0.61365*exp(17.502*X35/(240.97+X35))/(BC35+BD35)-AX35)</f>
        <v>0</v>
      </c>
      <c r="U35">
        <f>1/((AR35+1)/(R35/1.6)+1/(S35/1.37)) + AR35/((AR35+1)/(R35/1.6) + AR35/(S35/1.37))</f>
        <v>0</v>
      </c>
      <c r="V35">
        <f>(AM35*AP35)</f>
        <v>0</v>
      </c>
      <c r="W35">
        <f>(BE35+(V35+2*0.95*5.67E-8*(((BE35+$B$7)+273)^4-(BE35+273)^4)-44100*K35)/(1.84*29.3*S35+8*0.95*5.67E-8*(BE35+273)^3))</f>
        <v>0</v>
      </c>
      <c r="X35">
        <f>($C$7*BF35+$D$7*BG35+$E$7*W35)</f>
        <v>0</v>
      </c>
      <c r="Y35">
        <f>0.61365*exp(17.502*X35/(240.97+X35))</f>
        <v>0</v>
      </c>
      <c r="Z35">
        <f>(AA35/AB35*100)</f>
        <v>0</v>
      </c>
      <c r="AA35">
        <f>AX35*(BC35+BD35)/1000</f>
        <v>0</v>
      </c>
      <c r="AB35">
        <f>0.61365*exp(17.502*BE35/(240.97+BE35))</f>
        <v>0</v>
      </c>
      <c r="AC35">
        <f>(Y35-AX35*(BC35+BD35)/1000)</f>
        <v>0</v>
      </c>
      <c r="AD35">
        <f>(-K35*44100)</f>
        <v>0</v>
      </c>
      <c r="AE35">
        <f>2*29.3*S35*0.92*(BE35-X35)</f>
        <v>0</v>
      </c>
      <c r="AF35">
        <f>2*0.95*5.67E-8*(((BE35+$B$7)+273)^4-(X35+273)^4)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MAX(0,($B$13+$C$13*BJ35)/(1+$D$13*BJ35)*BC35/(BE35+273)*$E$13)</f>
        <v>0</v>
      </c>
      <c r="AM35">
        <f>$B$11*BK35+$C$11*BL35+$F$11*BW35*(1-BZ35)</f>
        <v>0</v>
      </c>
      <c r="AN35">
        <f>AM35*AO35</f>
        <v>0</v>
      </c>
      <c r="AO35">
        <f>($B$11*$D$9+$C$11*$D$9+$F$11*((CJ35+CB35)/MAX(CJ35+CB35+CK35, 0.1)*$I$9+CK35/MAX(CJ35+CB35+CK35, 0.1)*$J$9))/($B$11+$C$11+$F$11)</f>
        <v>0</v>
      </c>
      <c r="AP35">
        <f>($B$11*$K$9+$C$11*$K$9+$F$11*((CJ35+CB35)/MAX(CJ35+CB35+CK35, 0.1)*$P$9+CK35/MAX(CJ35+CB35+CK35, 0.1)*$Q$9))/($B$11+$C$11+$F$11)</f>
        <v>0</v>
      </c>
      <c r="AQ35">
        <v>6</v>
      </c>
      <c r="AR35">
        <v>0.5</v>
      </c>
      <c r="AS35" t="s">
        <v>347</v>
      </c>
      <c r="AT35">
        <v>2</v>
      </c>
      <c r="AU35">
        <v>1693581392.6</v>
      </c>
      <c r="AV35">
        <v>396.417</v>
      </c>
      <c r="AW35">
        <v>419.956</v>
      </c>
      <c r="AX35">
        <v>13.2826</v>
      </c>
      <c r="AY35">
        <v>5.68331</v>
      </c>
      <c r="AZ35">
        <v>395.093</v>
      </c>
      <c r="BA35">
        <v>13.2029</v>
      </c>
      <c r="BB35">
        <v>499.977</v>
      </c>
      <c r="BC35">
        <v>100.56</v>
      </c>
      <c r="BD35">
        <v>0.0322126</v>
      </c>
      <c r="BE35">
        <v>22.3765</v>
      </c>
      <c r="BF35">
        <v>22.9799</v>
      </c>
      <c r="BG35">
        <v>999.9</v>
      </c>
      <c r="BH35">
        <v>0</v>
      </c>
      <c r="BI35">
        <v>0</v>
      </c>
      <c r="BJ35">
        <v>9990</v>
      </c>
      <c r="BK35">
        <v>0</v>
      </c>
      <c r="BL35">
        <v>391.711</v>
      </c>
      <c r="BM35">
        <v>-23.5385</v>
      </c>
      <c r="BN35">
        <v>401.753</v>
      </c>
      <c r="BO35">
        <v>422.356</v>
      </c>
      <c r="BP35">
        <v>7.59926</v>
      </c>
      <c r="BQ35">
        <v>419.956</v>
      </c>
      <c r="BR35">
        <v>5.68331</v>
      </c>
      <c r="BS35">
        <v>1.33569</v>
      </c>
      <c r="BT35">
        <v>0.571513</v>
      </c>
      <c r="BU35">
        <v>11.2066</v>
      </c>
      <c r="BV35">
        <v>-0.975474</v>
      </c>
      <c r="BW35">
        <v>2499.98</v>
      </c>
      <c r="BX35">
        <v>0.900002</v>
      </c>
      <c r="BY35">
        <v>0.09999760000000001</v>
      </c>
      <c r="BZ35">
        <v>0</v>
      </c>
      <c r="CA35">
        <v>2.6426</v>
      </c>
      <c r="CB35">
        <v>0</v>
      </c>
      <c r="CC35">
        <v>35606.6</v>
      </c>
      <c r="CD35">
        <v>22323.6</v>
      </c>
      <c r="CE35">
        <v>38.562</v>
      </c>
      <c r="CF35">
        <v>38.75</v>
      </c>
      <c r="CG35">
        <v>38.312</v>
      </c>
      <c r="CH35">
        <v>37.187</v>
      </c>
      <c r="CI35">
        <v>37.625</v>
      </c>
      <c r="CJ35">
        <v>2249.99</v>
      </c>
      <c r="CK35">
        <v>249.99</v>
      </c>
      <c r="CL35">
        <v>0</v>
      </c>
      <c r="CM35">
        <v>1693581385.3</v>
      </c>
      <c r="CN35">
        <v>0</v>
      </c>
      <c r="CO35">
        <v>1693578357.1</v>
      </c>
      <c r="CP35" t="s">
        <v>348</v>
      </c>
      <c r="CQ35">
        <v>1693578354.1</v>
      </c>
      <c r="CR35">
        <v>1693578357.1</v>
      </c>
      <c r="CS35">
        <v>1</v>
      </c>
      <c r="CT35">
        <v>0.139</v>
      </c>
      <c r="CU35">
        <v>-0.016</v>
      </c>
      <c r="CV35">
        <v>1.377</v>
      </c>
      <c r="CW35">
        <v>0.081</v>
      </c>
      <c r="CX35">
        <v>420</v>
      </c>
      <c r="CY35">
        <v>14</v>
      </c>
      <c r="CZ35">
        <v>0.24</v>
      </c>
      <c r="DA35">
        <v>0.1</v>
      </c>
      <c r="DB35">
        <v>16.97002798119359</v>
      </c>
      <c r="DC35">
        <v>0.6178306496031417</v>
      </c>
      <c r="DD35">
        <v>0.05992121091479462</v>
      </c>
      <c r="DE35">
        <v>1</v>
      </c>
      <c r="DF35">
        <v>0.006434933264545781</v>
      </c>
      <c r="DG35">
        <v>-0.0001901161503579531</v>
      </c>
      <c r="DH35">
        <v>1.529968491446501E-05</v>
      </c>
      <c r="DI35">
        <v>1</v>
      </c>
      <c r="DJ35">
        <v>0.4639138582030883</v>
      </c>
      <c r="DK35">
        <v>0.002331882117435552</v>
      </c>
      <c r="DL35">
        <v>0.0004282611317468905</v>
      </c>
      <c r="DM35">
        <v>1</v>
      </c>
      <c r="DN35">
        <v>3</v>
      </c>
      <c r="DO35">
        <v>3</v>
      </c>
      <c r="DP35" t="s">
        <v>349</v>
      </c>
      <c r="DQ35">
        <v>3.10114</v>
      </c>
      <c r="DR35">
        <v>2.66576</v>
      </c>
      <c r="DS35">
        <v>0.09622219999999999</v>
      </c>
      <c r="DT35">
        <v>0.101484</v>
      </c>
      <c r="DU35">
        <v>0.0684053</v>
      </c>
      <c r="DV35">
        <v>0.0359116</v>
      </c>
      <c r="DW35">
        <v>26363.6</v>
      </c>
      <c r="DX35">
        <v>28511.8</v>
      </c>
      <c r="DY35">
        <v>27616.8</v>
      </c>
      <c r="DZ35">
        <v>29825.4</v>
      </c>
      <c r="EA35">
        <v>32213.6</v>
      </c>
      <c r="EB35">
        <v>35501</v>
      </c>
      <c r="EC35">
        <v>37886.7</v>
      </c>
      <c r="ED35">
        <v>40932.6</v>
      </c>
      <c r="EE35">
        <v>2.1942</v>
      </c>
      <c r="EF35">
        <v>2.16258</v>
      </c>
      <c r="EG35">
        <v>0.123695</v>
      </c>
      <c r="EH35">
        <v>0</v>
      </c>
      <c r="EI35">
        <v>20.9402</v>
      </c>
      <c r="EJ35">
        <v>999.9</v>
      </c>
      <c r="EK35">
        <v>44.7</v>
      </c>
      <c r="EL35">
        <v>26.2</v>
      </c>
      <c r="EM35">
        <v>15.1763</v>
      </c>
      <c r="EN35">
        <v>65.1168</v>
      </c>
      <c r="EO35">
        <v>8.22916</v>
      </c>
      <c r="EP35">
        <v>1</v>
      </c>
      <c r="EQ35">
        <v>-0.224898</v>
      </c>
      <c r="ER35">
        <v>1.40696</v>
      </c>
      <c r="ES35">
        <v>20.2016</v>
      </c>
      <c r="ET35">
        <v>5.25727</v>
      </c>
      <c r="EU35">
        <v>12.0579</v>
      </c>
      <c r="EV35">
        <v>4.9732</v>
      </c>
      <c r="EW35">
        <v>3.293</v>
      </c>
      <c r="EX35">
        <v>9999</v>
      </c>
      <c r="EY35">
        <v>9999</v>
      </c>
      <c r="EZ35">
        <v>9999</v>
      </c>
      <c r="FA35">
        <v>164.5</v>
      </c>
      <c r="FB35">
        <v>4.97198</v>
      </c>
      <c r="FC35">
        <v>1.87045</v>
      </c>
      <c r="FD35">
        <v>1.87668</v>
      </c>
      <c r="FE35">
        <v>1.86978</v>
      </c>
      <c r="FF35">
        <v>1.87288</v>
      </c>
      <c r="FG35">
        <v>1.87454</v>
      </c>
      <c r="FH35">
        <v>1.87389</v>
      </c>
      <c r="FI35">
        <v>1.87532</v>
      </c>
      <c r="FJ35">
        <v>0</v>
      </c>
      <c r="FK35">
        <v>0</v>
      </c>
      <c r="FL35">
        <v>0</v>
      </c>
      <c r="FM35">
        <v>0</v>
      </c>
      <c r="FN35" t="s">
        <v>350</v>
      </c>
      <c r="FO35" t="s">
        <v>351</v>
      </c>
      <c r="FP35" t="s">
        <v>352</v>
      </c>
      <c r="FQ35" t="s">
        <v>352</v>
      </c>
      <c r="FR35" t="s">
        <v>352</v>
      </c>
      <c r="FS35" t="s">
        <v>352</v>
      </c>
      <c r="FT35">
        <v>0</v>
      </c>
      <c r="FU35">
        <v>100</v>
      </c>
      <c r="FV35">
        <v>100</v>
      </c>
      <c r="FW35">
        <v>1.324</v>
      </c>
      <c r="FX35">
        <v>0.07969999999999999</v>
      </c>
      <c r="FY35">
        <v>0.3605918236120723</v>
      </c>
      <c r="FZ35">
        <v>0.002616612134532941</v>
      </c>
      <c r="GA35">
        <v>-4.519413631873513E-07</v>
      </c>
      <c r="GB35">
        <v>9.831233035137328E-12</v>
      </c>
      <c r="GC35">
        <v>-0.01406867637782118</v>
      </c>
      <c r="GD35">
        <v>0.01128715920374445</v>
      </c>
      <c r="GE35">
        <v>-0.0004913425133041084</v>
      </c>
      <c r="GF35">
        <v>1.320148971478439E-05</v>
      </c>
      <c r="GG35">
        <v>-1</v>
      </c>
      <c r="GH35">
        <v>2093</v>
      </c>
      <c r="GI35">
        <v>1</v>
      </c>
      <c r="GJ35">
        <v>22</v>
      </c>
      <c r="GK35">
        <v>50.6</v>
      </c>
      <c r="GL35">
        <v>50.6</v>
      </c>
      <c r="GM35">
        <v>1.07422</v>
      </c>
      <c r="GN35">
        <v>2.51709</v>
      </c>
      <c r="GO35">
        <v>1.39893</v>
      </c>
      <c r="GP35">
        <v>2.29126</v>
      </c>
      <c r="GQ35">
        <v>1.44897</v>
      </c>
      <c r="GR35">
        <v>2.48291</v>
      </c>
      <c r="GS35">
        <v>29.4101</v>
      </c>
      <c r="GT35">
        <v>15.6993</v>
      </c>
      <c r="GU35">
        <v>18</v>
      </c>
      <c r="GV35">
        <v>484.119</v>
      </c>
      <c r="GW35">
        <v>531.032</v>
      </c>
      <c r="GX35">
        <v>20</v>
      </c>
      <c r="GY35">
        <v>24.2344</v>
      </c>
      <c r="GZ35">
        <v>30</v>
      </c>
      <c r="HA35">
        <v>24.1087</v>
      </c>
      <c r="HB35">
        <v>24.0525</v>
      </c>
      <c r="HC35">
        <v>21.4565</v>
      </c>
      <c r="HD35">
        <v>56.2327</v>
      </c>
      <c r="HE35">
        <v>0</v>
      </c>
      <c r="HF35">
        <v>20</v>
      </c>
      <c r="HG35">
        <v>420</v>
      </c>
      <c r="HH35">
        <v>5.75147</v>
      </c>
      <c r="HI35">
        <v>102.2</v>
      </c>
      <c r="HJ35">
        <v>102.262</v>
      </c>
    </row>
    <row r="36" spans="1:218">
      <c r="A36">
        <v>20</v>
      </c>
      <c r="B36">
        <v>1693581513.6</v>
      </c>
      <c r="C36">
        <v>2382.099999904633</v>
      </c>
      <c r="D36" t="s">
        <v>390</v>
      </c>
      <c r="E36" t="s">
        <v>391</v>
      </c>
      <c r="F36" t="s">
        <v>346</v>
      </c>
      <c r="J36">
        <v>1693581513.6</v>
      </c>
      <c r="K36">
        <f>(L36)/1000</f>
        <v>0</v>
      </c>
      <c r="L36">
        <f>1000*BB36*AJ36*(AX36-AY36)/(100*AQ36*(1000-AJ36*AX36))</f>
        <v>0</v>
      </c>
      <c r="M36">
        <f>BB36*AJ36*(AW36-AV36*(1000-AJ36*AY36)/(1000-AJ36*AX36))/(100*AQ36)</f>
        <v>0</v>
      </c>
      <c r="N36">
        <f>AV36 - IF(AJ36&gt;1, M36*AQ36*100.0/(AL36*BJ36), 0)</f>
        <v>0</v>
      </c>
      <c r="O36">
        <f>((U36-K36/2)*N36-M36)/(U36+K36/2)</f>
        <v>0</v>
      </c>
      <c r="P36">
        <f>O36*(BC36+BD36)/1000.0</f>
        <v>0</v>
      </c>
      <c r="Q36">
        <f>(AV36 - IF(AJ36&gt;1, M36*AQ36*100.0/(AL36*BJ36), 0))*(BC36+BD36)/1000.0</f>
        <v>0</v>
      </c>
      <c r="R36">
        <f>2.0/((1/T36-1/S36)+SIGN(T36)*SQRT((1/T36-1/S36)*(1/T36-1/S36) + 4*AR36/((AR36+1)*(AR36+1))*(2*1/T36*1/S36-1/S36*1/S36)))</f>
        <v>0</v>
      </c>
      <c r="S36">
        <f>IF(LEFT(AS36,1)&lt;&gt;"0",IF(LEFT(AS36,1)="1",3.0,AT36),$D$5+$E$5*(BJ36*BC36/($K$5*1000))+$F$5*(BJ36*BC36/($K$5*1000))*MAX(MIN(AQ36,$J$5),$I$5)*MAX(MIN(AQ36,$J$5),$I$5)+$G$5*MAX(MIN(AQ36,$J$5),$I$5)*(BJ36*BC36/($K$5*1000))+$H$5*(BJ36*BC36/($K$5*1000))*(BJ36*BC36/($K$5*1000)))</f>
        <v>0</v>
      </c>
      <c r="T36">
        <f>K36*(1000-(1000*0.61365*exp(17.502*X36/(240.97+X36))/(BC36+BD36)+AX36)/2)/(1000*0.61365*exp(17.502*X36/(240.97+X36))/(BC36+BD36)-AX36)</f>
        <v>0</v>
      </c>
      <c r="U36">
        <f>1/((AR36+1)/(R36/1.6)+1/(S36/1.37)) + AR36/((AR36+1)/(R36/1.6) + AR36/(S36/1.37))</f>
        <v>0</v>
      </c>
      <c r="V36">
        <f>(AM36*AP36)</f>
        <v>0</v>
      </c>
      <c r="W36">
        <f>(BE36+(V36+2*0.95*5.67E-8*(((BE36+$B$7)+273)^4-(BE36+273)^4)-44100*K36)/(1.84*29.3*S36+8*0.95*5.67E-8*(BE36+273)^3))</f>
        <v>0</v>
      </c>
      <c r="X36">
        <f>($C$7*BF36+$D$7*BG36+$E$7*W36)</f>
        <v>0</v>
      </c>
      <c r="Y36">
        <f>0.61365*exp(17.502*X36/(240.97+X36))</f>
        <v>0</v>
      </c>
      <c r="Z36">
        <f>(AA36/AB36*100)</f>
        <v>0</v>
      </c>
      <c r="AA36">
        <f>AX36*(BC36+BD36)/1000</f>
        <v>0</v>
      </c>
      <c r="AB36">
        <f>0.61365*exp(17.502*BE36/(240.97+BE36))</f>
        <v>0</v>
      </c>
      <c r="AC36">
        <f>(Y36-AX36*(BC36+BD36)/1000)</f>
        <v>0</v>
      </c>
      <c r="AD36">
        <f>(-K36*44100)</f>
        <v>0</v>
      </c>
      <c r="AE36">
        <f>2*29.3*S36*0.92*(BE36-X36)</f>
        <v>0</v>
      </c>
      <c r="AF36">
        <f>2*0.95*5.67E-8*(((BE36+$B$7)+273)^4-(X36+273)^4)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MAX(0,($B$13+$C$13*BJ36)/(1+$D$13*BJ36)*BC36/(BE36+273)*$E$13)</f>
        <v>0</v>
      </c>
      <c r="AM36">
        <f>$B$11*BK36+$C$11*BL36+$F$11*BW36*(1-BZ36)</f>
        <v>0</v>
      </c>
      <c r="AN36">
        <f>AM36*AO36</f>
        <v>0</v>
      </c>
      <c r="AO36">
        <f>($B$11*$D$9+$C$11*$D$9+$F$11*((CJ36+CB36)/MAX(CJ36+CB36+CK36, 0.1)*$I$9+CK36/MAX(CJ36+CB36+CK36, 0.1)*$J$9))/($B$11+$C$11+$F$11)</f>
        <v>0</v>
      </c>
      <c r="AP36">
        <f>($B$11*$K$9+$C$11*$K$9+$F$11*((CJ36+CB36)/MAX(CJ36+CB36+CK36, 0.1)*$P$9+CK36/MAX(CJ36+CB36+CK36, 0.1)*$Q$9))/($B$11+$C$11+$F$11)</f>
        <v>0</v>
      </c>
      <c r="AQ36">
        <v>6</v>
      </c>
      <c r="AR36">
        <v>0.5</v>
      </c>
      <c r="AS36" t="s">
        <v>347</v>
      </c>
      <c r="AT36">
        <v>2</v>
      </c>
      <c r="AU36">
        <v>1693581513.6</v>
      </c>
      <c r="AV36">
        <v>405.303</v>
      </c>
      <c r="AW36">
        <v>419.972</v>
      </c>
      <c r="AX36">
        <v>13.4117</v>
      </c>
      <c r="AY36">
        <v>9.34854</v>
      </c>
      <c r="AZ36">
        <v>403.959</v>
      </c>
      <c r="BA36">
        <v>13.3313</v>
      </c>
      <c r="BB36">
        <v>499.969</v>
      </c>
      <c r="BC36">
        <v>100.565</v>
      </c>
      <c r="BD36">
        <v>0.0322968</v>
      </c>
      <c r="BE36">
        <v>22.6178</v>
      </c>
      <c r="BF36">
        <v>22.6117</v>
      </c>
      <c r="BG36">
        <v>999.9</v>
      </c>
      <c r="BH36">
        <v>0</v>
      </c>
      <c r="BI36">
        <v>0</v>
      </c>
      <c r="BJ36">
        <v>9996.25</v>
      </c>
      <c r="BK36">
        <v>0</v>
      </c>
      <c r="BL36">
        <v>364.691</v>
      </c>
      <c r="BM36">
        <v>-14.6684</v>
      </c>
      <c r="BN36">
        <v>410.813</v>
      </c>
      <c r="BO36">
        <v>423.935</v>
      </c>
      <c r="BP36">
        <v>4.06312</v>
      </c>
      <c r="BQ36">
        <v>419.972</v>
      </c>
      <c r="BR36">
        <v>9.34854</v>
      </c>
      <c r="BS36">
        <v>1.34874</v>
      </c>
      <c r="BT36">
        <v>0.940134</v>
      </c>
      <c r="BU36">
        <v>11.3533</v>
      </c>
      <c r="BV36">
        <v>6.0202</v>
      </c>
      <c r="BW36">
        <v>2499.72</v>
      </c>
      <c r="BX36">
        <v>0.899999</v>
      </c>
      <c r="BY36">
        <v>0.100001</v>
      </c>
      <c r="BZ36">
        <v>0</v>
      </c>
      <c r="CA36">
        <v>2.5923</v>
      </c>
      <c r="CB36">
        <v>0</v>
      </c>
      <c r="CC36">
        <v>27964.7</v>
      </c>
      <c r="CD36">
        <v>22321.2</v>
      </c>
      <c r="CE36">
        <v>41.375</v>
      </c>
      <c r="CF36">
        <v>41.25</v>
      </c>
      <c r="CG36">
        <v>40.687</v>
      </c>
      <c r="CH36">
        <v>40.125</v>
      </c>
      <c r="CI36">
        <v>40</v>
      </c>
      <c r="CJ36">
        <v>2249.75</v>
      </c>
      <c r="CK36">
        <v>249.97</v>
      </c>
      <c r="CL36">
        <v>0</v>
      </c>
      <c r="CM36">
        <v>1693581506.5</v>
      </c>
      <c r="CN36">
        <v>0</v>
      </c>
      <c r="CO36">
        <v>1693578357.1</v>
      </c>
      <c r="CP36" t="s">
        <v>348</v>
      </c>
      <c r="CQ36">
        <v>1693578354.1</v>
      </c>
      <c r="CR36">
        <v>1693578357.1</v>
      </c>
      <c r="CS36">
        <v>1</v>
      </c>
      <c r="CT36">
        <v>0.139</v>
      </c>
      <c r="CU36">
        <v>-0.016</v>
      </c>
      <c r="CV36">
        <v>1.377</v>
      </c>
      <c r="CW36">
        <v>0.081</v>
      </c>
      <c r="CX36">
        <v>420</v>
      </c>
      <c r="CY36">
        <v>14</v>
      </c>
      <c r="CZ36">
        <v>0.24</v>
      </c>
      <c r="DA36">
        <v>0.1</v>
      </c>
      <c r="DB36">
        <v>10.84197682047658</v>
      </c>
      <c r="DC36">
        <v>0.3233467589295778</v>
      </c>
      <c r="DD36">
        <v>0.04361553243041757</v>
      </c>
      <c r="DE36">
        <v>1</v>
      </c>
      <c r="DF36">
        <v>0.003395061605757417</v>
      </c>
      <c r="DG36">
        <v>0.0001637883545927242</v>
      </c>
      <c r="DH36">
        <v>1.268591005870151E-05</v>
      </c>
      <c r="DI36">
        <v>1</v>
      </c>
      <c r="DJ36">
        <v>0.2464320832924369</v>
      </c>
      <c r="DK36">
        <v>0.03607026989740796</v>
      </c>
      <c r="DL36">
        <v>0.00261874895122815</v>
      </c>
      <c r="DM36">
        <v>1</v>
      </c>
      <c r="DN36">
        <v>3</v>
      </c>
      <c r="DO36">
        <v>3</v>
      </c>
      <c r="DP36" t="s">
        <v>349</v>
      </c>
      <c r="DQ36">
        <v>3.102</v>
      </c>
      <c r="DR36">
        <v>2.6659</v>
      </c>
      <c r="DS36">
        <v>0.0978638</v>
      </c>
      <c r="DT36">
        <v>0.101514</v>
      </c>
      <c r="DU36">
        <v>0.0689062</v>
      </c>
      <c r="DV36">
        <v>0.0537454</v>
      </c>
      <c r="DW36">
        <v>26317.7</v>
      </c>
      <c r="DX36">
        <v>28514.7</v>
      </c>
      <c r="DY36">
        <v>27618.6</v>
      </c>
      <c r="DZ36">
        <v>29829.1</v>
      </c>
      <c r="EA36">
        <v>32198.5</v>
      </c>
      <c r="EB36">
        <v>34850</v>
      </c>
      <c r="EC36">
        <v>37889</v>
      </c>
      <c r="ED36">
        <v>40937.6</v>
      </c>
      <c r="EE36">
        <v>2.1932</v>
      </c>
      <c r="EF36">
        <v>2.17315</v>
      </c>
      <c r="EG36">
        <v>0.101872</v>
      </c>
      <c r="EH36">
        <v>0</v>
      </c>
      <c r="EI36">
        <v>20.9313</v>
      </c>
      <c r="EJ36">
        <v>999.9</v>
      </c>
      <c r="EK36">
        <v>44.7</v>
      </c>
      <c r="EL36">
        <v>26.3</v>
      </c>
      <c r="EM36">
        <v>15.2666</v>
      </c>
      <c r="EN36">
        <v>65.43680000000001</v>
      </c>
      <c r="EO36">
        <v>8.421469999999999</v>
      </c>
      <c r="EP36">
        <v>1</v>
      </c>
      <c r="EQ36">
        <v>-0.230798</v>
      </c>
      <c r="ER36">
        <v>1.47192</v>
      </c>
      <c r="ES36">
        <v>20.2008</v>
      </c>
      <c r="ET36">
        <v>5.25353</v>
      </c>
      <c r="EU36">
        <v>12.0579</v>
      </c>
      <c r="EV36">
        <v>4.9732</v>
      </c>
      <c r="EW36">
        <v>3.293</v>
      </c>
      <c r="EX36">
        <v>9999</v>
      </c>
      <c r="EY36">
        <v>9999</v>
      </c>
      <c r="EZ36">
        <v>9999</v>
      </c>
      <c r="FA36">
        <v>164.5</v>
      </c>
      <c r="FB36">
        <v>4.97198</v>
      </c>
      <c r="FC36">
        <v>1.87042</v>
      </c>
      <c r="FD36">
        <v>1.87668</v>
      </c>
      <c r="FE36">
        <v>1.86972</v>
      </c>
      <c r="FF36">
        <v>1.87287</v>
      </c>
      <c r="FG36">
        <v>1.87452</v>
      </c>
      <c r="FH36">
        <v>1.87385</v>
      </c>
      <c r="FI36">
        <v>1.87531</v>
      </c>
      <c r="FJ36">
        <v>0</v>
      </c>
      <c r="FK36">
        <v>0</v>
      </c>
      <c r="FL36">
        <v>0</v>
      </c>
      <c r="FM36">
        <v>0</v>
      </c>
      <c r="FN36" t="s">
        <v>350</v>
      </c>
      <c r="FO36" t="s">
        <v>351</v>
      </c>
      <c r="FP36" t="s">
        <v>352</v>
      </c>
      <c r="FQ36" t="s">
        <v>352</v>
      </c>
      <c r="FR36" t="s">
        <v>352</v>
      </c>
      <c r="FS36" t="s">
        <v>352</v>
      </c>
      <c r="FT36">
        <v>0</v>
      </c>
      <c r="FU36">
        <v>100</v>
      </c>
      <c r="FV36">
        <v>100</v>
      </c>
      <c r="FW36">
        <v>1.344</v>
      </c>
      <c r="FX36">
        <v>0.0804</v>
      </c>
      <c r="FY36">
        <v>0.3605918236120723</v>
      </c>
      <c r="FZ36">
        <v>0.002616612134532941</v>
      </c>
      <c r="GA36">
        <v>-4.519413631873513E-07</v>
      </c>
      <c r="GB36">
        <v>9.831233035137328E-12</v>
      </c>
      <c r="GC36">
        <v>-0.01406867637782118</v>
      </c>
      <c r="GD36">
        <v>0.01128715920374445</v>
      </c>
      <c r="GE36">
        <v>-0.0004913425133041084</v>
      </c>
      <c r="GF36">
        <v>1.320148971478439E-05</v>
      </c>
      <c r="GG36">
        <v>-1</v>
      </c>
      <c r="GH36">
        <v>2093</v>
      </c>
      <c r="GI36">
        <v>1</v>
      </c>
      <c r="GJ36">
        <v>22</v>
      </c>
      <c r="GK36">
        <v>52.7</v>
      </c>
      <c r="GL36">
        <v>52.6</v>
      </c>
      <c r="GM36">
        <v>1.07544</v>
      </c>
      <c r="GN36">
        <v>2.52197</v>
      </c>
      <c r="GO36">
        <v>1.39893</v>
      </c>
      <c r="GP36">
        <v>2.29126</v>
      </c>
      <c r="GQ36">
        <v>1.44897</v>
      </c>
      <c r="GR36">
        <v>2.37061</v>
      </c>
      <c r="GS36">
        <v>29.4527</v>
      </c>
      <c r="GT36">
        <v>15.6731</v>
      </c>
      <c r="GU36">
        <v>18</v>
      </c>
      <c r="GV36">
        <v>483.893</v>
      </c>
      <c r="GW36">
        <v>539.129</v>
      </c>
      <c r="GX36">
        <v>19.9992</v>
      </c>
      <c r="GY36">
        <v>24.1834</v>
      </c>
      <c r="GZ36">
        <v>29.9995</v>
      </c>
      <c r="HA36">
        <v>24.1483</v>
      </c>
      <c r="HB36">
        <v>24.1087</v>
      </c>
      <c r="HC36">
        <v>21.5034</v>
      </c>
      <c r="HD36">
        <v>36.6307</v>
      </c>
      <c r="HE36">
        <v>0</v>
      </c>
      <c r="HF36">
        <v>20</v>
      </c>
      <c r="HG36">
        <v>420</v>
      </c>
      <c r="HH36">
        <v>9.44028</v>
      </c>
      <c r="HI36">
        <v>102.206</v>
      </c>
      <c r="HJ36">
        <v>102.274</v>
      </c>
    </row>
    <row r="37" spans="1:218">
      <c r="A37">
        <v>21</v>
      </c>
      <c r="B37">
        <v>1693581633.6</v>
      </c>
      <c r="C37">
        <v>2502.099999904633</v>
      </c>
      <c r="D37" t="s">
        <v>392</v>
      </c>
      <c r="E37" t="s">
        <v>393</v>
      </c>
      <c r="F37" t="s">
        <v>346</v>
      </c>
      <c r="J37">
        <v>1693581633.6</v>
      </c>
      <c r="K37">
        <f>(L37)/1000</f>
        <v>0</v>
      </c>
      <c r="L37">
        <f>1000*BB37*AJ37*(AX37-AY37)/(100*AQ37*(1000-AJ37*AX37))</f>
        <v>0</v>
      </c>
      <c r="M37">
        <f>BB37*AJ37*(AW37-AV37*(1000-AJ37*AY37)/(1000-AJ37*AX37))/(100*AQ37)</f>
        <v>0</v>
      </c>
      <c r="N37">
        <f>AV37 - IF(AJ37&gt;1, M37*AQ37*100.0/(AL37*BJ37), 0)</f>
        <v>0</v>
      </c>
      <c r="O37">
        <f>((U37-K37/2)*N37-M37)/(U37+K37/2)</f>
        <v>0</v>
      </c>
      <c r="P37">
        <f>O37*(BC37+BD37)/1000.0</f>
        <v>0</v>
      </c>
      <c r="Q37">
        <f>(AV37 - IF(AJ37&gt;1, M37*AQ37*100.0/(AL37*BJ37), 0))*(BC37+BD37)/1000.0</f>
        <v>0</v>
      </c>
      <c r="R37">
        <f>2.0/((1/T37-1/S37)+SIGN(T37)*SQRT((1/T37-1/S37)*(1/T37-1/S37) + 4*AR37/((AR37+1)*(AR37+1))*(2*1/T37*1/S37-1/S37*1/S37)))</f>
        <v>0</v>
      </c>
      <c r="S37">
        <f>IF(LEFT(AS37,1)&lt;&gt;"0",IF(LEFT(AS37,1)="1",3.0,AT37),$D$5+$E$5*(BJ37*BC37/($K$5*1000))+$F$5*(BJ37*BC37/($K$5*1000))*MAX(MIN(AQ37,$J$5),$I$5)*MAX(MIN(AQ37,$J$5),$I$5)+$G$5*MAX(MIN(AQ37,$J$5),$I$5)*(BJ37*BC37/($K$5*1000))+$H$5*(BJ37*BC37/($K$5*1000))*(BJ37*BC37/($K$5*1000)))</f>
        <v>0</v>
      </c>
      <c r="T37">
        <f>K37*(1000-(1000*0.61365*exp(17.502*X37/(240.97+X37))/(BC37+BD37)+AX37)/2)/(1000*0.61365*exp(17.502*X37/(240.97+X37))/(BC37+BD37)-AX37)</f>
        <v>0</v>
      </c>
      <c r="U37">
        <f>1/((AR37+1)/(R37/1.6)+1/(S37/1.37)) + AR37/((AR37+1)/(R37/1.6) + AR37/(S37/1.37))</f>
        <v>0</v>
      </c>
      <c r="V37">
        <f>(AM37*AP37)</f>
        <v>0</v>
      </c>
      <c r="W37">
        <f>(BE37+(V37+2*0.95*5.67E-8*(((BE37+$B$7)+273)^4-(BE37+273)^4)-44100*K37)/(1.84*29.3*S37+8*0.95*5.67E-8*(BE37+273)^3))</f>
        <v>0</v>
      </c>
      <c r="X37">
        <f>($C$7*BF37+$D$7*BG37+$E$7*W37)</f>
        <v>0</v>
      </c>
      <c r="Y37">
        <f>0.61365*exp(17.502*X37/(240.97+X37))</f>
        <v>0</v>
      </c>
      <c r="Z37">
        <f>(AA37/AB37*100)</f>
        <v>0</v>
      </c>
      <c r="AA37">
        <f>AX37*(BC37+BD37)/1000</f>
        <v>0</v>
      </c>
      <c r="AB37">
        <f>0.61365*exp(17.502*BE37/(240.97+BE37))</f>
        <v>0</v>
      </c>
      <c r="AC37">
        <f>(Y37-AX37*(BC37+BD37)/1000)</f>
        <v>0</v>
      </c>
      <c r="AD37">
        <f>(-K37*44100)</f>
        <v>0</v>
      </c>
      <c r="AE37">
        <f>2*29.3*S37*0.92*(BE37-X37)</f>
        <v>0</v>
      </c>
      <c r="AF37">
        <f>2*0.95*5.67E-8*(((BE37+$B$7)+273)^4-(X37+273)^4)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MAX(0,($B$13+$C$13*BJ37)/(1+$D$13*BJ37)*BC37/(BE37+273)*$E$13)</f>
        <v>0</v>
      </c>
      <c r="AM37">
        <f>$B$11*BK37+$C$11*BL37+$F$11*BW37*(1-BZ37)</f>
        <v>0</v>
      </c>
      <c r="AN37">
        <f>AM37*AO37</f>
        <v>0</v>
      </c>
      <c r="AO37">
        <f>($B$11*$D$9+$C$11*$D$9+$F$11*((CJ37+CB37)/MAX(CJ37+CB37+CK37, 0.1)*$I$9+CK37/MAX(CJ37+CB37+CK37, 0.1)*$J$9))/($B$11+$C$11+$F$11)</f>
        <v>0</v>
      </c>
      <c r="AP37">
        <f>($B$11*$K$9+$C$11*$K$9+$F$11*((CJ37+CB37)/MAX(CJ37+CB37+CK37, 0.1)*$P$9+CK37/MAX(CJ37+CB37+CK37, 0.1)*$Q$9))/($B$11+$C$11+$F$11)</f>
        <v>0</v>
      </c>
      <c r="AQ37">
        <v>6</v>
      </c>
      <c r="AR37">
        <v>0.5</v>
      </c>
      <c r="AS37" t="s">
        <v>347</v>
      </c>
      <c r="AT37">
        <v>2</v>
      </c>
      <c r="AU37">
        <v>1693581633.6</v>
      </c>
      <c r="AV37">
        <v>399.174</v>
      </c>
      <c r="AW37">
        <v>420.063</v>
      </c>
      <c r="AX37">
        <v>13.8573</v>
      </c>
      <c r="AY37">
        <v>6.65722</v>
      </c>
      <c r="AZ37">
        <v>397.844</v>
      </c>
      <c r="BA37">
        <v>13.7746</v>
      </c>
      <c r="BB37">
        <v>500.01</v>
      </c>
      <c r="BC37">
        <v>100.569</v>
      </c>
      <c r="BD37">
        <v>0.0317404</v>
      </c>
      <c r="BE37">
        <v>22.7112</v>
      </c>
      <c r="BF37">
        <v>22.5773</v>
      </c>
      <c r="BG37">
        <v>999.9</v>
      </c>
      <c r="BH37">
        <v>0</v>
      </c>
      <c r="BI37">
        <v>0</v>
      </c>
      <c r="BJ37">
        <v>9983.120000000001</v>
      </c>
      <c r="BK37">
        <v>0</v>
      </c>
      <c r="BL37">
        <v>404.009</v>
      </c>
      <c r="BM37">
        <v>-20.8882</v>
      </c>
      <c r="BN37">
        <v>404.784</v>
      </c>
      <c r="BO37">
        <v>422.878</v>
      </c>
      <c r="BP37">
        <v>7.20009</v>
      </c>
      <c r="BQ37">
        <v>420.063</v>
      </c>
      <c r="BR37">
        <v>6.65722</v>
      </c>
      <c r="BS37">
        <v>1.39361</v>
      </c>
      <c r="BT37">
        <v>0.669508</v>
      </c>
      <c r="BU37">
        <v>11.8483</v>
      </c>
      <c r="BV37">
        <v>1.20546</v>
      </c>
      <c r="BW37">
        <v>2499.93</v>
      </c>
      <c r="BX37">
        <v>0.89999</v>
      </c>
      <c r="BY37">
        <v>0.10001</v>
      </c>
      <c r="BZ37">
        <v>0</v>
      </c>
      <c r="CA37">
        <v>2.6419</v>
      </c>
      <c r="CB37">
        <v>0</v>
      </c>
      <c r="CC37">
        <v>32798.8</v>
      </c>
      <c r="CD37">
        <v>22323</v>
      </c>
      <c r="CE37">
        <v>40.312</v>
      </c>
      <c r="CF37">
        <v>39.812</v>
      </c>
      <c r="CG37">
        <v>40</v>
      </c>
      <c r="CH37">
        <v>38.437</v>
      </c>
      <c r="CI37">
        <v>39</v>
      </c>
      <c r="CJ37">
        <v>2249.91</v>
      </c>
      <c r="CK37">
        <v>250.02</v>
      </c>
      <c r="CL37">
        <v>0</v>
      </c>
      <c r="CM37">
        <v>1693581626.5</v>
      </c>
      <c r="CN37">
        <v>0</v>
      </c>
      <c r="CO37">
        <v>1693578357.1</v>
      </c>
      <c r="CP37" t="s">
        <v>348</v>
      </c>
      <c r="CQ37">
        <v>1693578354.1</v>
      </c>
      <c r="CR37">
        <v>1693578357.1</v>
      </c>
      <c r="CS37">
        <v>1</v>
      </c>
      <c r="CT37">
        <v>0.139</v>
      </c>
      <c r="CU37">
        <v>-0.016</v>
      </c>
      <c r="CV37">
        <v>1.377</v>
      </c>
      <c r="CW37">
        <v>0.081</v>
      </c>
      <c r="CX37">
        <v>420</v>
      </c>
      <c r="CY37">
        <v>14</v>
      </c>
      <c r="CZ37">
        <v>0.24</v>
      </c>
      <c r="DA37">
        <v>0.1</v>
      </c>
      <c r="DB37">
        <v>14.83753652472284</v>
      </c>
      <c r="DC37">
        <v>0.853576005818091</v>
      </c>
      <c r="DD37">
        <v>0.06753582487429638</v>
      </c>
      <c r="DE37">
        <v>1</v>
      </c>
      <c r="DF37">
        <v>0.006054224262206749</v>
      </c>
      <c r="DG37">
        <v>0.0002462857941147964</v>
      </c>
      <c r="DH37">
        <v>2.087239206364134E-05</v>
      </c>
      <c r="DI37">
        <v>1</v>
      </c>
      <c r="DJ37">
        <v>0.4809268025808658</v>
      </c>
      <c r="DK37">
        <v>0.01800275654690485</v>
      </c>
      <c r="DL37">
        <v>0.001867688083084353</v>
      </c>
      <c r="DM37">
        <v>1</v>
      </c>
      <c r="DN37">
        <v>3</v>
      </c>
      <c r="DO37">
        <v>3</v>
      </c>
      <c r="DP37" t="s">
        <v>349</v>
      </c>
      <c r="DQ37">
        <v>3.10143</v>
      </c>
      <c r="DR37">
        <v>2.66523</v>
      </c>
      <c r="DS37">
        <v>0.09676319999999999</v>
      </c>
      <c r="DT37">
        <v>0.101529</v>
      </c>
      <c r="DU37">
        <v>0.070655</v>
      </c>
      <c r="DV37">
        <v>0.0409309</v>
      </c>
      <c r="DW37">
        <v>26355.1</v>
      </c>
      <c r="DX37">
        <v>28522.9</v>
      </c>
      <c r="DY37">
        <v>27623.4</v>
      </c>
      <c r="DZ37">
        <v>29837.8</v>
      </c>
      <c r="EA37">
        <v>32145.2</v>
      </c>
      <c r="EB37">
        <v>35333</v>
      </c>
      <c r="EC37">
        <v>37897</v>
      </c>
      <c r="ED37">
        <v>40951.1</v>
      </c>
      <c r="EE37">
        <v>2.19765</v>
      </c>
      <c r="EF37">
        <v>2.16917</v>
      </c>
      <c r="EG37">
        <v>0.1081</v>
      </c>
      <c r="EH37">
        <v>0</v>
      </c>
      <c r="EI37">
        <v>20.7939</v>
      </c>
      <c r="EJ37">
        <v>999.9</v>
      </c>
      <c r="EK37">
        <v>44.7</v>
      </c>
      <c r="EL37">
        <v>26.3</v>
      </c>
      <c r="EM37">
        <v>15.2655</v>
      </c>
      <c r="EN37">
        <v>65.5568</v>
      </c>
      <c r="EO37">
        <v>8.485580000000001</v>
      </c>
      <c r="EP37">
        <v>1</v>
      </c>
      <c r="EQ37">
        <v>-0.245158</v>
      </c>
      <c r="ER37">
        <v>1.33295</v>
      </c>
      <c r="ES37">
        <v>20.1996</v>
      </c>
      <c r="ET37">
        <v>5.25712</v>
      </c>
      <c r="EU37">
        <v>12.0579</v>
      </c>
      <c r="EV37">
        <v>4.97315</v>
      </c>
      <c r="EW37">
        <v>3.29293</v>
      </c>
      <c r="EX37">
        <v>9999</v>
      </c>
      <c r="EY37">
        <v>9999</v>
      </c>
      <c r="EZ37">
        <v>9999</v>
      </c>
      <c r="FA37">
        <v>164.6</v>
      </c>
      <c r="FB37">
        <v>4.97198</v>
      </c>
      <c r="FC37">
        <v>1.87043</v>
      </c>
      <c r="FD37">
        <v>1.87668</v>
      </c>
      <c r="FE37">
        <v>1.86977</v>
      </c>
      <c r="FF37">
        <v>1.87289</v>
      </c>
      <c r="FG37">
        <v>1.87452</v>
      </c>
      <c r="FH37">
        <v>1.87386</v>
      </c>
      <c r="FI37">
        <v>1.87531</v>
      </c>
      <c r="FJ37">
        <v>0</v>
      </c>
      <c r="FK37">
        <v>0</v>
      </c>
      <c r="FL37">
        <v>0</v>
      </c>
      <c r="FM37">
        <v>0</v>
      </c>
      <c r="FN37" t="s">
        <v>350</v>
      </c>
      <c r="FO37" t="s">
        <v>351</v>
      </c>
      <c r="FP37" t="s">
        <v>352</v>
      </c>
      <c r="FQ37" t="s">
        <v>352</v>
      </c>
      <c r="FR37" t="s">
        <v>352</v>
      </c>
      <c r="FS37" t="s">
        <v>352</v>
      </c>
      <c r="FT37">
        <v>0</v>
      </c>
      <c r="FU37">
        <v>100</v>
      </c>
      <c r="FV37">
        <v>100</v>
      </c>
      <c r="FW37">
        <v>1.33</v>
      </c>
      <c r="FX37">
        <v>0.0827</v>
      </c>
      <c r="FY37">
        <v>0.3605918236120723</v>
      </c>
      <c r="FZ37">
        <v>0.002616612134532941</v>
      </c>
      <c r="GA37">
        <v>-4.519413631873513E-07</v>
      </c>
      <c r="GB37">
        <v>9.831233035137328E-12</v>
      </c>
      <c r="GC37">
        <v>-0.01406867637782118</v>
      </c>
      <c r="GD37">
        <v>0.01128715920374445</v>
      </c>
      <c r="GE37">
        <v>-0.0004913425133041084</v>
      </c>
      <c r="GF37">
        <v>1.320148971478439E-05</v>
      </c>
      <c r="GG37">
        <v>-1</v>
      </c>
      <c r="GH37">
        <v>2093</v>
      </c>
      <c r="GI37">
        <v>1</v>
      </c>
      <c r="GJ37">
        <v>22</v>
      </c>
      <c r="GK37">
        <v>54.7</v>
      </c>
      <c r="GL37">
        <v>54.6</v>
      </c>
      <c r="GM37">
        <v>1.07422</v>
      </c>
      <c r="GN37">
        <v>2.53174</v>
      </c>
      <c r="GO37">
        <v>1.39893</v>
      </c>
      <c r="GP37">
        <v>2.29126</v>
      </c>
      <c r="GQ37">
        <v>1.44897</v>
      </c>
      <c r="GR37">
        <v>2.33887</v>
      </c>
      <c r="GS37">
        <v>29.4952</v>
      </c>
      <c r="GT37">
        <v>15.6381</v>
      </c>
      <c r="GU37">
        <v>18</v>
      </c>
      <c r="GV37">
        <v>485.65</v>
      </c>
      <c r="GW37">
        <v>535.388</v>
      </c>
      <c r="GX37">
        <v>19.9986</v>
      </c>
      <c r="GY37">
        <v>24.0041</v>
      </c>
      <c r="GZ37">
        <v>29.9995</v>
      </c>
      <c r="HA37">
        <v>24.0488</v>
      </c>
      <c r="HB37">
        <v>24.0244</v>
      </c>
      <c r="HC37">
        <v>21.4556</v>
      </c>
      <c r="HD37">
        <v>52.0945</v>
      </c>
      <c r="HE37">
        <v>0</v>
      </c>
      <c r="HF37">
        <v>20</v>
      </c>
      <c r="HG37">
        <v>420</v>
      </c>
      <c r="HH37">
        <v>6.60921</v>
      </c>
      <c r="HI37">
        <v>102.226</v>
      </c>
      <c r="HJ37">
        <v>102.306</v>
      </c>
    </row>
    <row r="38" spans="1:218">
      <c r="A38">
        <v>22</v>
      </c>
      <c r="B38">
        <v>1693581707.6</v>
      </c>
      <c r="C38">
        <v>2576.099999904633</v>
      </c>
      <c r="D38" t="s">
        <v>394</v>
      </c>
      <c r="E38" t="s">
        <v>395</v>
      </c>
      <c r="F38" t="s">
        <v>346</v>
      </c>
      <c r="J38">
        <v>1693581707.6</v>
      </c>
      <c r="K38">
        <f>(L38)/1000</f>
        <v>0</v>
      </c>
      <c r="L38">
        <f>1000*BB38*AJ38*(AX38-AY38)/(100*AQ38*(1000-AJ38*AX38))</f>
        <v>0</v>
      </c>
      <c r="M38">
        <f>BB38*AJ38*(AW38-AV38*(1000-AJ38*AY38)/(1000-AJ38*AX38))/(100*AQ38)</f>
        <v>0</v>
      </c>
      <c r="N38">
        <f>AV38 - IF(AJ38&gt;1, M38*AQ38*100.0/(AL38*BJ38), 0)</f>
        <v>0</v>
      </c>
      <c r="O38">
        <f>((U38-K38/2)*N38-M38)/(U38+K38/2)</f>
        <v>0</v>
      </c>
      <c r="P38">
        <f>O38*(BC38+BD38)/1000.0</f>
        <v>0</v>
      </c>
      <c r="Q38">
        <f>(AV38 - IF(AJ38&gt;1, M38*AQ38*100.0/(AL38*BJ38), 0))*(BC38+BD38)/1000.0</f>
        <v>0</v>
      </c>
      <c r="R38">
        <f>2.0/((1/T38-1/S38)+SIGN(T38)*SQRT((1/T38-1/S38)*(1/T38-1/S38) + 4*AR38/((AR38+1)*(AR38+1))*(2*1/T38*1/S38-1/S38*1/S38)))</f>
        <v>0</v>
      </c>
      <c r="S38">
        <f>IF(LEFT(AS38,1)&lt;&gt;"0",IF(LEFT(AS38,1)="1",3.0,AT38),$D$5+$E$5*(BJ38*BC38/($K$5*1000))+$F$5*(BJ38*BC38/($K$5*1000))*MAX(MIN(AQ38,$J$5),$I$5)*MAX(MIN(AQ38,$J$5),$I$5)+$G$5*MAX(MIN(AQ38,$J$5),$I$5)*(BJ38*BC38/($K$5*1000))+$H$5*(BJ38*BC38/($K$5*1000))*(BJ38*BC38/($K$5*1000)))</f>
        <v>0</v>
      </c>
      <c r="T38">
        <f>K38*(1000-(1000*0.61365*exp(17.502*X38/(240.97+X38))/(BC38+BD38)+AX38)/2)/(1000*0.61365*exp(17.502*X38/(240.97+X38))/(BC38+BD38)-AX38)</f>
        <v>0</v>
      </c>
      <c r="U38">
        <f>1/((AR38+1)/(R38/1.6)+1/(S38/1.37)) + AR38/((AR38+1)/(R38/1.6) + AR38/(S38/1.37))</f>
        <v>0</v>
      </c>
      <c r="V38">
        <f>(AM38*AP38)</f>
        <v>0</v>
      </c>
      <c r="W38">
        <f>(BE38+(V38+2*0.95*5.67E-8*(((BE38+$B$7)+273)^4-(BE38+273)^4)-44100*K38)/(1.84*29.3*S38+8*0.95*5.67E-8*(BE38+273)^3))</f>
        <v>0</v>
      </c>
      <c r="X38">
        <f>($C$7*BF38+$D$7*BG38+$E$7*W38)</f>
        <v>0</v>
      </c>
      <c r="Y38">
        <f>0.61365*exp(17.502*X38/(240.97+X38))</f>
        <v>0</v>
      </c>
      <c r="Z38">
        <f>(AA38/AB38*100)</f>
        <v>0</v>
      </c>
      <c r="AA38">
        <f>AX38*(BC38+BD38)/1000</f>
        <v>0</v>
      </c>
      <c r="AB38">
        <f>0.61365*exp(17.502*BE38/(240.97+BE38))</f>
        <v>0</v>
      </c>
      <c r="AC38">
        <f>(Y38-AX38*(BC38+BD38)/1000)</f>
        <v>0</v>
      </c>
      <c r="AD38">
        <f>(-K38*44100)</f>
        <v>0</v>
      </c>
      <c r="AE38">
        <f>2*29.3*S38*0.92*(BE38-X38)</f>
        <v>0</v>
      </c>
      <c r="AF38">
        <f>2*0.95*5.67E-8*(((BE38+$B$7)+273)^4-(X38+273)^4)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MAX(0,($B$13+$C$13*BJ38)/(1+$D$13*BJ38)*BC38/(BE38+273)*$E$13)</f>
        <v>0</v>
      </c>
      <c r="AM38">
        <f>$B$11*BK38+$C$11*BL38+$F$11*BW38*(1-BZ38)</f>
        <v>0</v>
      </c>
      <c r="AN38">
        <f>AM38*AO38</f>
        <v>0</v>
      </c>
      <c r="AO38">
        <f>($B$11*$D$9+$C$11*$D$9+$F$11*((CJ38+CB38)/MAX(CJ38+CB38+CK38, 0.1)*$I$9+CK38/MAX(CJ38+CB38+CK38, 0.1)*$J$9))/($B$11+$C$11+$F$11)</f>
        <v>0</v>
      </c>
      <c r="AP38">
        <f>($B$11*$K$9+$C$11*$K$9+$F$11*((CJ38+CB38)/MAX(CJ38+CB38+CK38, 0.1)*$P$9+CK38/MAX(CJ38+CB38+CK38, 0.1)*$Q$9))/($B$11+$C$11+$F$11)</f>
        <v>0</v>
      </c>
      <c r="AQ38">
        <v>6</v>
      </c>
      <c r="AR38">
        <v>0.5</v>
      </c>
      <c r="AS38" t="s">
        <v>347</v>
      </c>
      <c r="AT38">
        <v>2</v>
      </c>
      <c r="AU38">
        <v>1693581707.6</v>
      </c>
      <c r="AV38">
        <v>398.626</v>
      </c>
      <c r="AW38">
        <v>420.036</v>
      </c>
      <c r="AX38">
        <v>13.5903</v>
      </c>
      <c r="AY38">
        <v>6.46009</v>
      </c>
      <c r="AZ38">
        <v>397.297</v>
      </c>
      <c r="BA38">
        <v>13.509</v>
      </c>
      <c r="BB38">
        <v>500.126</v>
      </c>
      <c r="BC38">
        <v>100.57</v>
      </c>
      <c r="BD38">
        <v>0.032133</v>
      </c>
      <c r="BE38">
        <v>22.6897</v>
      </c>
      <c r="BF38">
        <v>22.4751</v>
      </c>
      <c r="BG38">
        <v>999.9</v>
      </c>
      <c r="BH38">
        <v>0</v>
      </c>
      <c r="BI38">
        <v>0</v>
      </c>
      <c r="BJ38">
        <v>9984.379999999999</v>
      </c>
      <c r="BK38">
        <v>0</v>
      </c>
      <c r="BL38">
        <v>391.475</v>
      </c>
      <c r="BM38">
        <v>-21.4096</v>
      </c>
      <c r="BN38">
        <v>404.118</v>
      </c>
      <c r="BO38">
        <v>422.767</v>
      </c>
      <c r="BP38">
        <v>7.13016</v>
      </c>
      <c r="BQ38">
        <v>420.036</v>
      </c>
      <c r="BR38">
        <v>6.46009</v>
      </c>
      <c r="BS38">
        <v>1.36677</v>
      </c>
      <c r="BT38">
        <v>0.649689</v>
      </c>
      <c r="BU38">
        <v>11.5539</v>
      </c>
      <c r="BV38">
        <v>0.788309</v>
      </c>
      <c r="BW38">
        <v>2500.14</v>
      </c>
      <c r="BX38">
        <v>0.9000010000000001</v>
      </c>
      <c r="BY38">
        <v>0.099999</v>
      </c>
      <c r="BZ38">
        <v>0</v>
      </c>
      <c r="CA38">
        <v>2.6846</v>
      </c>
      <c r="CB38">
        <v>0</v>
      </c>
      <c r="CC38">
        <v>31869.5</v>
      </c>
      <c r="CD38">
        <v>22325</v>
      </c>
      <c r="CE38">
        <v>39.187</v>
      </c>
      <c r="CF38">
        <v>39</v>
      </c>
      <c r="CG38">
        <v>39</v>
      </c>
      <c r="CH38">
        <v>37.5</v>
      </c>
      <c r="CI38">
        <v>38.062</v>
      </c>
      <c r="CJ38">
        <v>2250.13</v>
      </c>
      <c r="CK38">
        <v>250.01</v>
      </c>
      <c r="CL38">
        <v>0</v>
      </c>
      <c r="CM38">
        <v>1693581700.3</v>
      </c>
      <c r="CN38">
        <v>0</v>
      </c>
      <c r="CO38">
        <v>1693578357.1</v>
      </c>
      <c r="CP38" t="s">
        <v>348</v>
      </c>
      <c r="CQ38">
        <v>1693578354.1</v>
      </c>
      <c r="CR38">
        <v>1693578357.1</v>
      </c>
      <c r="CS38">
        <v>1</v>
      </c>
      <c r="CT38">
        <v>0.139</v>
      </c>
      <c r="CU38">
        <v>-0.016</v>
      </c>
      <c r="CV38">
        <v>1.377</v>
      </c>
      <c r="CW38">
        <v>0.081</v>
      </c>
      <c r="CX38">
        <v>420</v>
      </c>
      <c r="CY38">
        <v>14</v>
      </c>
      <c r="CZ38">
        <v>0.24</v>
      </c>
      <c r="DA38">
        <v>0.1</v>
      </c>
      <c r="DB38">
        <v>15.35498813410467</v>
      </c>
      <c r="DC38">
        <v>0.5674940812013771</v>
      </c>
      <c r="DD38">
        <v>0.0599829246724071</v>
      </c>
      <c r="DE38">
        <v>1</v>
      </c>
      <c r="DF38">
        <v>0.006059876749093304</v>
      </c>
      <c r="DG38">
        <v>-0.0002644295397996187</v>
      </c>
      <c r="DH38">
        <v>2.361628552585134E-05</v>
      </c>
      <c r="DI38">
        <v>1</v>
      </c>
      <c r="DJ38">
        <v>0.4816270454747718</v>
      </c>
      <c r="DK38">
        <v>-0.05651296575822275</v>
      </c>
      <c r="DL38">
        <v>0.004373969949411817</v>
      </c>
      <c r="DM38">
        <v>1</v>
      </c>
      <c r="DN38">
        <v>3</v>
      </c>
      <c r="DO38">
        <v>3</v>
      </c>
      <c r="DP38" t="s">
        <v>349</v>
      </c>
      <c r="DQ38">
        <v>3.10152</v>
      </c>
      <c r="DR38">
        <v>2.66563</v>
      </c>
      <c r="DS38">
        <v>0.0966798</v>
      </c>
      <c r="DT38">
        <v>0.101541</v>
      </c>
      <c r="DU38">
        <v>0.0696364</v>
      </c>
      <c r="DV38">
        <v>0.0399423</v>
      </c>
      <c r="DW38">
        <v>26361</v>
      </c>
      <c r="DX38">
        <v>28528.4</v>
      </c>
      <c r="DY38">
        <v>27626.6</v>
      </c>
      <c r="DZ38">
        <v>29843.6</v>
      </c>
      <c r="EA38">
        <v>32184.6</v>
      </c>
      <c r="EB38">
        <v>35377.4</v>
      </c>
      <c r="EC38">
        <v>37901.7</v>
      </c>
      <c r="ED38">
        <v>40960.2</v>
      </c>
      <c r="EE38">
        <v>2.19648</v>
      </c>
      <c r="EF38">
        <v>2.1694</v>
      </c>
      <c r="EG38">
        <v>0.0991151</v>
      </c>
      <c r="EH38">
        <v>0</v>
      </c>
      <c r="EI38">
        <v>20.8399</v>
      </c>
      <c r="EJ38">
        <v>999.9</v>
      </c>
      <c r="EK38">
        <v>44.8</v>
      </c>
      <c r="EL38">
        <v>26.4</v>
      </c>
      <c r="EM38">
        <v>15.3911</v>
      </c>
      <c r="EN38">
        <v>65.32680000000001</v>
      </c>
      <c r="EO38">
        <v>8.589740000000001</v>
      </c>
      <c r="EP38">
        <v>1</v>
      </c>
      <c r="EQ38">
        <v>-0.254019</v>
      </c>
      <c r="ER38">
        <v>1.32497</v>
      </c>
      <c r="ES38">
        <v>20.1999</v>
      </c>
      <c r="ET38">
        <v>5.25757</v>
      </c>
      <c r="EU38">
        <v>12.0579</v>
      </c>
      <c r="EV38">
        <v>4.97315</v>
      </c>
      <c r="EW38">
        <v>3.293</v>
      </c>
      <c r="EX38">
        <v>9999</v>
      </c>
      <c r="EY38">
        <v>9999</v>
      </c>
      <c r="EZ38">
        <v>9999</v>
      </c>
      <c r="FA38">
        <v>164.6</v>
      </c>
      <c r="FB38">
        <v>4.97199</v>
      </c>
      <c r="FC38">
        <v>1.87044</v>
      </c>
      <c r="FD38">
        <v>1.87668</v>
      </c>
      <c r="FE38">
        <v>1.86978</v>
      </c>
      <c r="FF38">
        <v>1.87293</v>
      </c>
      <c r="FG38">
        <v>1.87452</v>
      </c>
      <c r="FH38">
        <v>1.87392</v>
      </c>
      <c r="FI38">
        <v>1.87532</v>
      </c>
      <c r="FJ38">
        <v>0</v>
      </c>
      <c r="FK38">
        <v>0</v>
      </c>
      <c r="FL38">
        <v>0</v>
      </c>
      <c r="FM38">
        <v>0</v>
      </c>
      <c r="FN38" t="s">
        <v>350</v>
      </c>
      <c r="FO38" t="s">
        <v>351</v>
      </c>
      <c r="FP38" t="s">
        <v>352</v>
      </c>
      <c r="FQ38" t="s">
        <v>352</v>
      </c>
      <c r="FR38" t="s">
        <v>352</v>
      </c>
      <c r="FS38" t="s">
        <v>352</v>
      </c>
      <c r="FT38">
        <v>0</v>
      </c>
      <c r="FU38">
        <v>100</v>
      </c>
      <c r="FV38">
        <v>100</v>
      </c>
      <c r="FW38">
        <v>1.329</v>
      </c>
      <c r="FX38">
        <v>0.0813</v>
      </c>
      <c r="FY38">
        <v>0.3605918236120723</v>
      </c>
      <c r="FZ38">
        <v>0.002616612134532941</v>
      </c>
      <c r="GA38">
        <v>-4.519413631873513E-07</v>
      </c>
      <c r="GB38">
        <v>9.831233035137328E-12</v>
      </c>
      <c r="GC38">
        <v>-0.01406867637782118</v>
      </c>
      <c r="GD38">
        <v>0.01128715920374445</v>
      </c>
      <c r="GE38">
        <v>-0.0004913425133041084</v>
      </c>
      <c r="GF38">
        <v>1.320148971478439E-05</v>
      </c>
      <c r="GG38">
        <v>-1</v>
      </c>
      <c r="GH38">
        <v>2093</v>
      </c>
      <c r="GI38">
        <v>1</v>
      </c>
      <c r="GJ38">
        <v>22</v>
      </c>
      <c r="GK38">
        <v>55.9</v>
      </c>
      <c r="GL38">
        <v>55.8</v>
      </c>
      <c r="GM38">
        <v>1.073</v>
      </c>
      <c r="GN38">
        <v>2.5061</v>
      </c>
      <c r="GO38">
        <v>1.39893</v>
      </c>
      <c r="GP38">
        <v>2.29004</v>
      </c>
      <c r="GQ38">
        <v>1.44897</v>
      </c>
      <c r="GR38">
        <v>2.46094</v>
      </c>
      <c r="GS38">
        <v>29.5378</v>
      </c>
      <c r="GT38">
        <v>15.6293</v>
      </c>
      <c r="GU38">
        <v>18</v>
      </c>
      <c r="GV38">
        <v>484.144</v>
      </c>
      <c r="GW38">
        <v>534.788</v>
      </c>
      <c r="GX38">
        <v>19.9998</v>
      </c>
      <c r="GY38">
        <v>23.8905</v>
      </c>
      <c r="GZ38">
        <v>29.9996</v>
      </c>
      <c r="HA38">
        <v>23.9684</v>
      </c>
      <c r="HB38">
        <v>23.9545</v>
      </c>
      <c r="HC38">
        <v>21.4496</v>
      </c>
      <c r="HD38">
        <v>53.0536</v>
      </c>
      <c r="HE38">
        <v>0</v>
      </c>
      <c r="HF38">
        <v>20</v>
      </c>
      <c r="HG38">
        <v>420</v>
      </c>
      <c r="HH38">
        <v>6.52552</v>
      </c>
      <c r="HI38">
        <v>102.239</v>
      </c>
      <c r="HJ38">
        <v>102.328</v>
      </c>
    </row>
    <row r="39" spans="1:218">
      <c r="A39">
        <v>23</v>
      </c>
      <c r="B39">
        <v>1693581789.1</v>
      </c>
      <c r="C39">
        <v>2657.599999904633</v>
      </c>
      <c r="D39" t="s">
        <v>396</v>
      </c>
      <c r="E39" t="s">
        <v>397</v>
      </c>
      <c r="F39" t="s">
        <v>346</v>
      </c>
      <c r="J39">
        <v>1693581789.1</v>
      </c>
      <c r="K39">
        <f>(L39)/1000</f>
        <v>0</v>
      </c>
      <c r="L39">
        <f>1000*BB39*AJ39*(AX39-AY39)/(100*AQ39*(1000-AJ39*AX39))</f>
        <v>0</v>
      </c>
      <c r="M39">
        <f>BB39*AJ39*(AW39-AV39*(1000-AJ39*AY39)/(1000-AJ39*AX39))/(100*AQ39)</f>
        <v>0</v>
      </c>
      <c r="N39">
        <f>AV39 - IF(AJ39&gt;1, M39*AQ39*100.0/(AL39*BJ39), 0)</f>
        <v>0</v>
      </c>
      <c r="O39">
        <f>((U39-K39/2)*N39-M39)/(U39+K39/2)</f>
        <v>0</v>
      </c>
      <c r="P39">
        <f>O39*(BC39+BD39)/1000.0</f>
        <v>0</v>
      </c>
      <c r="Q39">
        <f>(AV39 - IF(AJ39&gt;1, M39*AQ39*100.0/(AL39*BJ39), 0))*(BC39+BD39)/1000.0</f>
        <v>0</v>
      </c>
      <c r="R39">
        <f>2.0/((1/T39-1/S39)+SIGN(T39)*SQRT((1/T39-1/S39)*(1/T39-1/S39) + 4*AR39/((AR39+1)*(AR39+1))*(2*1/T39*1/S39-1/S39*1/S39)))</f>
        <v>0</v>
      </c>
      <c r="S39">
        <f>IF(LEFT(AS39,1)&lt;&gt;"0",IF(LEFT(AS39,1)="1",3.0,AT39),$D$5+$E$5*(BJ39*BC39/($K$5*1000))+$F$5*(BJ39*BC39/($K$5*1000))*MAX(MIN(AQ39,$J$5),$I$5)*MAX(MIN(AQ39,$J$5),$I$5)+$G$5*MAX(MIN(AQ39,$J$5),$I$5)*(BJ39*BC39/($K$5*1000))+$H$5*(BJ39*BC39/($K$5*1000))*(BJ39*BC39/($K$5*1000)))</f>
        <v>0</v>
      </c>
      <c r="T39">
        <f>K39*(1000-(1000*0.61365*exp(17.502*X39/(240.97+X39))/(BC39+BD39)+AX39)/2)/(1000*0.61365*exp(17.502*X39/(240.97+X39))/(BC39+BD39)-AX39)</f>
        <v>0</v>
      </c>
      <c r="U39">
        <f>1/((AR39+1)/(R39/1.6)+1/(S39/1.37)) + AR39/((AR39+1)/(R39/1.6) + AR39/(S39/1.37))</f>
        <v>0</v>
      </c>
      <c r="V39">
        <f>(AM39*AP39)</f>
        <v>0</v>
      </c>
      <c r="W39">
        <f>(BE39+(V39+2*0.95*5.67E-8*(((BE39+$B$7)+273)^4-(BE39+273)^4)-44100*K39)/(1.84*29.3*S39+8*0.95*5.67E-8*(BE39+273)^3))</f>
        <v>0</v>
      </c>
      <c r="X39">
        <f>($C$7*BF39+$D$7*BG39+$E$7*W39)</f>
        <v>0</v>
      </c>
      <c r="Y39">
        <f>0.61365*exp(17.502*X39/(240.97+X39))</f>
        <v>0</v>
      </c>
      <c r="Z39">
        <f>(AA39/AB39*100)</f>
        <v>0</v>
      </c>
      <c r="AA39">
        <f>AX39*(BC39+BD39)/1000</f>
        <v>0</v>
      </c>
      <c r="AB39">
        <f>0.61365*exp(17.502*BE39/(240.97+BE39))</f>
        <v>0</v>
      </c>
      <c r="AC39">
        <f>(Y39-AX39*(BC39+BD39)/1000)</f>
        <v>0</v>
      </c>
      <c r="AD39">
        <f>(-K39*44100)</f>
        <v>0</v>
      </c>
      <c r="AE39">
        <f>2*29.3*S39*0.92*(BE39-X39)</f>
        <v>0</v>
      </c>
      <c r="AF39">
        <f>2*0.95*5.67E-8*(((BE39+$B$7)+273)^4-(X39+273)^4)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MAX(0,($B$13+$C$13*BJ39)/(1+$D$13*BJ39)*BC39/(BE39+273)*$E$13)</f>
        <v>0</v>
      </c>
      <c r="AM39">
        <f>$B$11*BK39+$C$11*BL39+$F$11*BW39*(1-BZ39)</f>
        <v>0</v>
      </c>
      <c r="AN39">
        <f>AM39*AO39</f>
        <v>0</v>
      </c>
      <c r="AO39">
        <f>($B$11*$D$9+$C$11*$D$9+$F$11*((CJ39+CB39)/MAX(CJ39+CB39+CK39, 0.1)*$I$9+CK39/MAX(CJ39+CB39+CK39, 0.1)*$J$9))/($B$11+$C$11+$F$11)</f>
        <v>0</v>
      </c>
      <c r="AP39">
        <f>($B$11*$K$9+$C$11*$K$9+$F$11*((CJ39+CB39)/MAX(CJ39+CB39+CK39, 0.1)*$P$9+CK39/MAX(CJ39+CB39+CK39, 0.1)*$Q$9))/($B$11+$C$11+$F$11)</f>
        <v>0</v>
      </c>
      <c r="AQ39">
        <v>6</v>
      </c>
      <c r="AR39">
        <v>0.5</v>
      </c>
      <c r="AS39" t="s">
        <v>347</v>
      </c>
      <c r="AT39">
        <v>2</v>
      </c>
      <c r="AU39">
        <v>1693581789.1</v>
      </c>
      <c r="AV39">
        <v>394.897</v>
      </c>
      <c r="AW39">
        <v>420.005</v>
      </c>
      <c r="AX39">
        <v>13.7639</v>
      </c>
      <c r="AY39">
        <v>5.11394</v>
      </c>
      <c r="AZ39">
        <v>393.576</v>
      </c>
      <c r="BA39">
        <v>13.6818</v>
      </c>
      <c r="BB39">
        <v>500.039</v>
      </c>
      <c r="BC39">
        <v>100.571</v>
      </c>
      <c r="BD39">
        <v>0.031761</v>
      </c>
      <c r="BE39">
        <v>22.6489</v>
      </c>
      <c r="BF39">
        <v>22.6169</v>
      </c>
      <c r="BG39">
        <v>999.9</v>
      </c>
      <c r="BH39">
        <v>0</v>
      </c>
      <c r="BI39">
        <v>0</v>
      </c>
      <c r="BJ39">
        <v>9980</v>
      </c>
      <c r="BK39">
        <v>0</v>
      </c>
      <c r="BL39">
        <v>415.486</v>
      </c>
      <c r="BM39">
        <v>-25.1089</v>
      </c>
      <c r="BN39">
        <v>400.408</v>
      </c>
      <c r="BO39">
        <v>422.164</v>
      </c>
      <c r="BP39">
        <v>8.65001</v>
      </c>
      <c r="BQ39">
        <v>420.005</v>
      </c>
      <c r="BR39">
        <v>5.11394</v>
      </c>
      <c r="BS39">
        <v>1.38426</v>
      </c>
      <c r="BT39">
        <v>0.514316</v>
      </c>
      <c r="BU39">
        <v>11.7463</v>
      </c>
      <c r="BV39">
        <v>-2.40698</v>
      </c>
      <c r="BW39">
        <v>2499.98</v>
      </c>
      <c r="BX39">
        <v>0.899997</v>
      </c>
      <c r="BY39">
        <v>0.100004</v>
      </c>
      <c r="BZ39">
        <v>0</v>
      </c>
      <c r="CA39">
        <v>2.8858</v>
      </c>
      <c r="CB39">
        <v>0</v>
      </c>
      <c r="CC39">
        <v>36324.3</v>
      </c>
      <c r="CD39">
        <v>22323.5</v>
      </c>
      <c r="CE39">
        <v>38.375</v>
      </c>
      <c r="CF39">
        <v>38.5</v>
      </c>
      <c r="CG39">
        <v>38.187</v>
      </c>
      <c r="CH39">
        <v>36.937</v>
      </c>
      <c r="CI39">
        <v>37.312</v>
      </c>
      <c r="CJ39">
        <v>2249.97</v>
      </c>
      <c r="CK39">
        <v>250.01</v>
      </c>
      <c r="CL39">
        <v>0</v>
      </c>
      <c r="CM39">
        <v>1693581781.9</v>
      </c>
      <c r="CN39">
        <v>0</v>
      </c>
      <c r="CO39">
        <v>1693578357.1</v>
      </c>
      <c r="CP39" t="s">
        <v>348</v>
      </c>
      <c r="CQ39">
        <v>1693578354.1</v>
      </c>
      <c r="CR39">
        <v>1693578357.1</v>
      </c>
      <c r="CS39">
        <v>1</v>
      </c>
      <c r="CT39">
        <v>0.139</v>
      </c>
      <c r="CU39">
        <v>-0.016</v>
      </c>
      <c r="CV39">
        <v>1.377</v>
      </c>
      <c r="CW39">
        <v>0.081</v>
      </c>
      <c r="CX39">
        <v>420</v>
      </c>
      <c r="CY39">
        <v>14</v>
      </c>
      <c r="CZ39">
        <v>0.24</v>
      </c>
      <c r="DA39">
        <v>0.1</v>
      </c>
      <c r="DB39">
        <v>17.94507573955196</v>
      </c>
      <c r="DC39">
        <v>0.6058019462897148</v>
      </c>
      <c r="DD39">
        <v>0.04858800623018453</v>
      </c>
      <c r="DE39">
        <v>1</v>
      </c>
      <c r="DF39">
        <v>0.007356061583285793</v>
      </c>
      <c r="DG39">
        <v>-0.0002786218235728819</v>
      </c>
      <c r="DH39">
        <v>2.106368483633159E-05</v>
      </c>
      <c r="DI39">
        <v>1</v>
      </c>
      <c r="DJ39">
        <v>0.5917672401402247</v>
      </c>
      <c r="DK39">
        <v>-0.05341793913019938</v>
      </c>
      <c r="DL39">
        <v>0.003874204039648346</v>
      </c>
      <c r="DM39">
        <v>1</v>
      </c>
      <c r="DN39">
        <v>3</v>
      </c>
      <c r="DO39">
        <v>3</v>
      </c>
      <c r="DP39" t="s">
        <v>349</v>
      </c>
      <c r="DQ39">
        <v>3.10111</v>
      </c>
      <c r="DR39">
        <v>2.66523</v>
      </c>
      <c r="DS39">
        <v>0.09600690000000001</v>
      </c>
      <c r="DT39">
        <v>0.101541</v>
      </c>
      <c r="DU39">
        <v>0.07032380000000001</v>
      </c>
      <c r="DV39">
        <v>0.03289</v>
      </c>
      <c r="DW39">
        <v>26381.6</v>
      </c>
      <c r="DX39">
        <v>28531.6</v>
      </c>
      <c r="DY39">
        <v>27627.4</v>
      </c>
      <c r="DZ39">
        <v>29846.8</v>
      </c>
      <c r="EA39">
        <v>32162</v>
      </c>
      <c r="EB39">
        <v>35641.2</v>
      </c>
      <c r="EC39">
        <v>37902.8</v>
      </c>
      <c r="ED39">
        <v>40965.3</v>
      </c>
      <c r="EE39">
        <v>2.20033</v>
      </c>
      <c r="EF39">
        <v>2.16712</v>
      </c>
      <c r="EG39">
        <v>0.102837</v>
      </c>
      <c r="EH39">
        <v>0</v>
      </c>
      <c r="EI39">
        <v>20.9207</v>
      </c>
      <c r="EJ39">
        <v>999.9</v>
      </c>
      <c r="EK39">
        <v>44.9</v>
      </c>
      <c r="EL39">
        <v>26.4</v>
      </c>
      <c r="EM39">
        <v>15.4238</v>
      </c>
      <c r="EN39">
        <v>65.3468</v>
      </c>
      <c r="EO39">
        <v>8.3774</v>
      </c>
      <c r="EP39">
        <v>1</v>
      </c>
      <c r="EQ39">
        <v>-0.259906</v>
      </c>
      <c r="ER39">
        <v>1.42892</v>
      </c>
      <c r="ES39">
        <v>20.1995</v>
      </c>
      <c r="ET39">
        <v>5.25757</v>
      </c>
      <c r="EU39">
        <v>12.0579</v>
      </c>
      <c r="EV39">
        <v>4.97315</v>
      </c>
      <c r="EW39">
        <v>3.293</v>
      </c>
      <c r="EX39">
        <v>9999</v>
      </c>
      <c r="EY39">
        <v>9999</v>
      </c>
      <c r="EZ39">
        <v>9999</v>
      </c>
      <c r="FA39">
        <v>164.6</v>
      </c>
      <c r="FB39">
        <v>4.97199</v>
      </c>
      <c r="FC39">
        <v>1.8705</v>
      </c>
      <c r="FD39">
        <v>1.87669</v>
      </c>
      <c r="FE39">
        <v>1.86981</v>
      </c>
      <c r="FF39">
        <v>1.87294</v>
      </c>
      <c r="FG39">
        <v>1.87454</v>
      </c>
      <c r="FH39">
        <v>1.87389</v>
      </c>
      <c r="FI39">
        <v>1.87532</v>
      </c>
      <c r="FJ39">
        <v>0</v>
      </c>
      <c r="FK39">
        <v>0</v>
      </c>
      <c r="FL39">
        <v>0</v>
      </c>
      <c r="FM39">
        <v>0</v>
      </c>
      <c r="FN39" t="s">
        <v>350</v>
      </c>
      <c r="FO39" t="s">
        <v>351</v>
      </c>
      <c r="FP39" t="s">
        <v>352</v>
      </c>
      <c r="FQ39" t="s">
        <v>352</v>
      </c>
      <c r="FR39" t="s">
        <v>352</v>
      </c>
      <c r="FS39" t="s">
        <v>352</v>
      </c>
      <c r="FT39">
        <v>0</v>
      </c>
      <c r="FU39">
        <v>100</v>
      </c>
      <c r="FV39">
        <v>100</v>
      </c>
      <c r="FW39">
        <v>1.321</v>
      </c>
      <c r="FX39">
        <v>0.08210000000000001</v>
      </c>
      <c r="FY39">
        <v>0.3605918236120723</v>
      </c>
      <c r="FZ39">
        <v>0.002616612134532941</v>
      </c>
      <c r="GA39">
        <v>-4.519413631873513E-07</v>
      </c>
      <c r="GB39">
        <v>9.831233035137328E-12</v>
      </c>
      <c r="GC39">
        <v>-0.01406867637782118</v>
      </c>
      <c r="GD39">
        <v>0.01128715920374445</v>
      </c>
      <c r="GE39">
        <v>-0.0004913425133041084</v>
      </c>
      <c r="GF39">
        <v>1.320148971478439E-05</v>
      </c>
      <c r="GG39">
        <v>-1</v>
      </c>
      <c r="GH39">
        <v>2093</v>
      </c>
      <c r="GI39">
        <v>1</v>
      </c>
      <c r="GJ39">
        <v>22</v>
      </c>
      <c r="GK39">
        <v>57.2</v>
      </c>
      <c r="GL39">
        <v>57.2</v>
      </c>
      <c r="GM39">
        <v>1.073</v>
      </c>
      <c r="GN39">
        <v>2.5293</v>
      </c>
      <c r="GO39">
        <v>1.39893</v>
      </c>
      <c r="GP39">
        <v>2.29004</v>
      </c>
      <c r="GQ39">
        <v>1.44897</v>
      </c>
      <c r="GR39">
        <v>2.43164</v>
      </c>
      <c r="GS39">
        <v>29.6017</v>
      </c>
      <c r="GT39">
        <v>15.603</v>
      </c>
      <c r="GU39">
        <v>18</v>
      </c>
      <c r="GV39">
        <v>485.784</v>
      </c>
      <c r="GW39">
        <v>532.457</v>
      </c>
      <c r="GX39">
        <v>20.0004</v>
      </c>
      <c r="GY39">
        <v>23.8093</v>
      </c>
      <c r="GZ39">
        <v>29.9998</v>
      </c>
      <c r="HA39">
        <v>23.8951</v>
      </c>
      <c r="HB39">
        <v>23.8876</v>
      </c>
      <c r="HC39">
        <v>21.4296</v>
      </c>
      <c r="HD39">
        <v>60.2923</v>
      </c>
      <c r="HE39">
        <v>0</v>
      </c>
      <c r="HF39">
        <v>20</v>
      </c>
      <c r="HG39">
        <v>420</v>
      </c>
      <c r="HH39">
        <v>5.09088</v>
      </c>
      <c r="HI39">
        <v>102.242</v>
      </c>
      <c r="HJ39">
        <v>102.34</v>
      </c>
    </row>
    <row r="40" spans="1:218">
      <c r="A40">
        <v>24</v>
      </c>
      <c r="B40">
        <v>1693581871.6</v>
      </c>
      <c r="C40">
        <v>2740.099999904633</v>
      </c>
      <c r="D40" t="s">
        <v>398</v>
      </c>
      <c r="E40" t="s">
        <v>399</v>
      </c>
      <c r="F40" t="s">
        <v>346</v>
      </c>
      <c r="J40">
        <v>1693581871.6</v>
      </c>
      <c r="K40">
        <f>(L40)/1000</f>
        <v>0</v>
      </c>
      <c r="L40">
        <f>1000*BB40*AJ40*(AX40-AY40)/(100*AQ40*(1000-AJ40*AX40))</f>
        <v>0</v>
      </c>
      <c r="M40">
        <f>BB40*AJ40*(AW40-AV40*(1000-AJ40*AY40)/(1000-AJ40*AX40))/(100*AQ40)</f>
        <v>0</v>
      </c>
      <c r="N40">
        <f>AV40 - IF(AJ40&gt;1, M40*AQ40*100.0/(AL40*BJ40), 0)</f>
        <v>0</v>
      </c>
      <c r="O40">
        <f>((U40-K40/2)*N40-M40)/(U40+K40/2)</f>
        <v>0</v>
      </c>
      <c r="P40">
        <f>O40*(BC40+BD40)/1000.0</f>
        <v>0</v>
      </c>
      <c r="Q40">
        <f>(AV40 - IF(AJ40&gt;1, M40*AQ40*100.0/(AL40*BJ40), 0))*(BC40+BD40)/1000.0</f>
        <v>0</v>
      </c>
      <c r="R40">
        <f>2.0/((1/T40-1/S40)+SIGN(T40)*SQRT((1/T40-1/S40)*(1/T40-1/S40) + 4*AR40/((AR40+1)*(AR40+1))*(2*1/T40*1/S40-1/S40*1/S40)))</f>
        <v>0</v>
      </c>
      <c r="S40">
        <f>IF(LEFT(AS40,1)&lt;&gt;"0",IF(LEFT(AS40,1)="1",3.0,AT40),$D$5+$E$5*(BJ40*BC40/($K$5*1000))+$F$5*(BJ40*BC40/($K$5*1000))*MAX(MIN(AQ40,$J$5),$I$5)*MAX(MIN(AQ40,$J$5),$I$5)+$G$5*MAX(MIN(AQ40,$J$5),$I$5)*(BJ40*BC40/($K$5*1000))+$H$5*(BJ40*BC40/($K$5*1000))*(BJ40*BC40/($K$5*1000)))</f>
        <v>0</v>
      </c>
      <c r="T40">
        <f>K40*(1000-(1000*0.61365*exp(17.502*X40/(240.97+X40))/(BC40+BD40)+AX40)/2)/(1000*0.61365*exp(17.502*X40/(240.97+X40))/(BC40+BD40)-AX40)</f>
        <v>0</v>
      </c>
      <c r="U40">
        <f>1/((AR40+1)/(R40/1.6)+1/(S40/1.37)) + AR40/((AR40+1)/(R40/1.6) + AR40/(S40/1.37))</f>
        <v>0</v>
      </c>
      <c r="V40">
        <f>(AM40*AP40)</f>
        <v>0</v>
      </c>
      <c r="W40">
        <f>(BE40+(V40+2*0.95*5.67E-8*(((BE40+$B$7)+273)^4-(BE40+273)^4)-44100*K40)/(1.84*29.3*S40+8*0.95*5.67E-8*(BE40+273)^3))</f>
        <v>0</v>
      </c>
      <c r="X40">
        <f>($C$7*BF40+$D$7*BG40+$E$7*W40)</f>
        <v>0</v>
      </c>
      <c r="Y40">
        <f>0.61365*exp(17.502*X40/(240.97+X40))</f>
        <v>0</v>
      </c>
      <c r="Z40">
        <f>(AA40/AB40*100)</f>
        <v>0</v>
      </c>
      <c r="AA40">
        <f>AX40*(BC40+BD40)/1000</f>
        <v>0</v>
      </c>
      <c r="AB40">
        <f>0.61365*exp(17.502*BE40/(240.97+BE40))</f>
        <v>0</v>
      </c>
      <c r="AC40">
        <f>(Y40-AX40*(BC40+BD40)/1000)</f>
        <v>0</v>
      </c>
      <c r="AD40">
        <f>(-K40*44100)</f>
        <v>0</v>
      </c>
      <c r="AE40">
        <f>2*29.3*S40*0.92*(BE40-X40)</f>
        <v>0</v>
      </c>
      <c r="AF40">
        <f>2*0.95*5.67E-8*(((BE40+$B$7)+273)^4-(X40+273)^4)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MAX(0,($B$13+$C$13*BJ40)/(1+$D$13*BJ40)*BC40/(BE40+273)*$E$13)</f>
        <v>0</v>
      </c>
      <c r="AM40">
        <f>$B$11*BK40+$C$11*BL40+$F$11*BW40*(1-BZ40)</f>
        <v>0</v>
      </c>
      <c r="AN40">
        <f>AM40*AO40</f>
        <v>0</v>
      </c>
      <c r="AO40">
        <f>($B$11*$D$9+$C$11*$D$9+$F$11*((CJ40+CB40)/MAX(CJ40+CB40+CK40, 0.1)*$I$9+CK40/MAX(CJ40+CB40+CK40, 0.1)*$J$9))/($B$11+$C$11+$F$11)</f>
        <v>0</v>
      </c>
      <c r="AP40">
        <f>($B$11*$K$9+$C$11*$K$9+$F$11*((CJ40+CB40)/MAX(CJ40+CB40+CK40, 0.1)*$P$9+CK40/MAX(CJ40+CB40+CK40, 0.1)*$Q$9))/($B$11+$C$11+$F$11)</f>
        <v>0</v>
      </c>
      <c r="AQ40">
        <v>6</v>
      </c>
      <c r="AR40">
        <v>0.5</v>
      </c>
      <c r="AS40" t="s">
        <v>347</v>
      </c>
      <c r="AT40">
        <v>2</v>
      </c>
      <c r="AU40">
        <v>1693581871.6</v>
      </c>
      <c r="AV40">
        <v>398.862</v>
      </c>
      <c r="AW40">
        <v>419.957</v>
      </c>
      <c r="AX40">
        <v>13.3654</v>
      </c>
      <c r="AY40">
        <v>6.89599</v>
      </c>
      <c r="AZ40">
        <v>397.532</v>
      </c>
      <c r="BA40">
        <v>13.2853</v>
      </c>
      <c r="BB40">
        <v>499.877</v>
      </c>
      <c r="BC40">
        <v>100.572</v>
      </c>
      <c r="BD40">
        <v>0.0310926</v>
      </c>
      <c r="BE40">
        <v>22.6062</v>
      </c>
      <c r="BF40">
        <v>22.8858</v>
      </c>
      <c r="BG40">
        <v>999.9</v>
      </c>
      <c r="BH40">
        <v>0</v>
      </c>
      <c r="BI40">
        <v>0</v>
      </c>
      <c r="BJ40">
        <v>9996.25</v>
      </c>
      <c r="BK40">
        <v>0</v>
      </c>
      <c r="BL40">
        <v>393.308</v>
      </c>
      <c r="BM40">
        <v>-21.0953</v>
      </c>
      <c r="BN40">
        <v>404.265</v>
      </c>
      <c r="BO40">
        <v>422.873</v>
      </c>
      <c r="BP40">
        <v>6.46946</v>
      </c>
      <c r="BQ40">
        <v>419.957</v>
      </c>
      <c r="BR40">
        <v>6.89599</v>
      </c>
      <c r="BS40">
        <v>1.34419</v>
      </c>
      <c r="BT40">
        <v>0.693544</v>
      </c>
      <c r="BU40">
        <v>11.3023</v>
      </c>
      <c r="BV40">
        <v>1.69694</v>
      </c>
      <c r="BW40">
        <v>2499.7</v>
      </c>
      <c r="BX40">
        <v>0.9</v>
      </c>
      <c r="BY40">
        <v>0.1</v>
      </c>
      <c r="BZ40">
        <v>0</v>
      </c>
      <c r="CA40">
        <v>2.1143</v>
      </c>
      <c r="CB40">
        <v>0</v>
      </c>
      <c r="CC40">
        <v>40476.5</v>
      </c>
      <c r="CD40">
        <v>22321.1</v>
      </c>
      <c r="CE40">
        <v>37.687</v>
      </c>
      <c r="CF40">
        <v>38</v>
      </c>
      <c r="CG40">
        <v>37.5</v>
      </c>
      <c r="CH40">
        <v>36.562</v>
      </c>
      <c r="CI40">
        <v>36.75</v>
      </c>
      <c r="CJ40">
        <v>2249.73</v>
      </c>
      <c r="CK40">
        <v>249.97</v>
      </c>
      <c r="CL40">
        <v>0</v>
      </c>
      <c r="CM40">
        <v>1693581864.7</v>
      </c>
      <c r="CN40">
        <v>0</v>
      </c>
      <c r="CO40">
        <v>1693578357.1</v>
      </c>
      <c r="CP40" t="s">
        <v>348</v>
      </c>
      <c r="CQ40">
        <v>1693578354.1</v>
      </c>
      <c r="CR40">
        <v>1693578357.1</v>
      </c>
      <c r="CS40">
        <v>1</v>
      </c>
      <c r="CT40">
        <v>0.139</v>
      </c>
      <c r="CU40">
        <v>-0.016</v>
      </c>
      <c r="CV40">
        <v>1.377</v>
      </c>
      <c r="CW40">
        <v>0.081</v>
      </c>
      <c r="CX40">
        <v>420</v>
      </c>
      <c r="CY40">
        <v>14</v>
      </c>
      <c r="CZ40">
        <v>0.24</v>
      </c>
      <c r="DA40">
        <v>0.1</v>
      </c>
      <c r="DB40">
        <v>15.38612728286411</v>
      </c>
      <c r="DC40">
        <v>0.6798393518376153</v>
      </c>
      <c r="DD40">
        <v>0.05415285229063722</v>
      </c>
      <c r="DE40">
        <v>1</v>
      </c>
      <c r="DF40">
        <v>0.00545756354648856</v>
      </c>
      <c r="DG40">
        <v>-1.022875072733753E-05</v>
      </c>
      <c r="DH40">
        <v>4.934844628642189E-06</v>
      </c>
      <c r="DI40">
        <v>1</v>
      </c>
      <c r="DJ40">
        <v>0.3946560371957998</v>
      </c>
      <c r="DK40">
        <v>0.01754655856912713</v>
      </c>
      <c r="DL40">
        <v>0.001336502380509052</v>
      </c>
      <c r="DM40">
        <v>1</v>
      </c>
      <c r="DN40">
        <v>3</v>
      </c>
      <c r="DO40">
        <v>3</v>
      </c>
      <c r="DP40" t="s">
        <v>349</v>
      </c>
      <c r="DQ40">
        <v>3.10136</v>
      </c>
      <c r="DR40">
        <v>2.66469</v>
      </c>
      <c r="DS40">
        <v>0.09676029999999999</v>
      </c>
      <c r="DT40">
        <v>0.101569</v>
      </c>
      <c r="DU40">
        <v>0.068788</v>
      </c>
      <c r="DV40">
        <v>0.042152</v>
      </c>
      <c r="DW40">
        <v>26361.9</v>
      </c>
      <c r="DX40">
        <v>28534.6</v>
      </c>
      <c r="DY40">
        <v>27629.5</v>
      </c>
      <c r="DZ40">
        <v>29850.6</v>
      </c>
      <c r="EA40">
        <v>32217.8</v>
      </c>
      <c r="EB40">
        <v>35305.6</v>
      </c>
      <c r="EC40">
        <v>37905.8</v>
      </c>
      <c r="ED40">
        <v>40970.8</v>
      </c>
      <c r="EE40">
        <v>2.1972</v>
      </c>
      <c r="EF40">
        <v>2.17178</v>
      </c>
      <c r="EG40">
        <v>0.124931</v>
      </c>
      <c r="EH40">
        <v>0</v>
      </c>
      <c r="EI40">
        <v>20.8253</v>
      </c>
      <c r="EJ40">
        <v>999.9</v>
      </c>
      <c r="EK40">
        <v>45</v>
      </c>
      <c r="EL40">
        <v>26.4</v>
      </c>
      <c r="EM40">
        <v>15.459</v>
      </c>
      <c r="EN40">
        <v>65.4568</v>
      </c>
      <c r="EO40">
        <v>8.6899</v>
      </c>
      <c r="EP40">
        <v>1</v>
      </c>
      <c r="EQ40">
        <v>-0.267121</v>
      </c>
      <c r="ER40">
        <v>1.39363</v>
      </c>
      <c r="ES40">
        <v>20.2005</v>
      </c>
      <c r="ET40">
        <v>5.25578</v>
      </c>
      <c r="EU40">
        <v>12.0579</v>
      </c>
      <c r="EV40">
        <v>4.9728</v>
      </c>
      <c r="EW40">
        <v>3.29255</v>
      </c>
      <c r="EX40">
        <v>9999</v>
      </c>
      <c r="EY40">
        <v>9999</v>
      </c>
      <c r="EZ40">
        <v>9999</v>
      </c>
      <c r="FA40">
        <v>164.6</v>
      </c>
      <c r="FB40">
        <v>4.97199</v>
      </c>
      <c r="FC40">
        <v>1.87055</v>
      </c>
      <c r="FD40">
        <v>1.87669</v>
      </c>
      <c r="FE40">
        <v>1.86981</v>
      </c>
      <c r="FF40">
        <v>1.87302</v>
      </c>
      <c r="FG40">
        <v>1.87454</v>
      </c>
      <c r="FH40">
        <v>1.87392</v>
      </c>
      <c r="FI40">
        <v>1.8754</v>
      </c>
      <c r="FJ40">
        <v>0</v>
      </c>
      <c r="FK40">
        <v>0</v>
      </c>
      <c r="FL40">
        <v>0</v>
      </c>
      <c r="FM40">
        <v>0</v>
      </c>
      <c r="FN40" t="s">
        <v>350</v>
      </c>
      <c r="FO40" t="s">
        <v>351</v>
      </c>
      <c r="FP40" t="s">
        <v>352</v>
      </c>
      <c r="FQ40" t="s">
        <v>352</v>
      </c>
      <c r="FR40" t="s">
        <v>352</v>
      </c>
      <c r="FS40" t="s">
        <v>352</v>
      </c>
      <c r="FT40">
        <v>0</v>
      </c>
      <c r="FU40">
        <v>100</v>
      </c>
      <c r="FV40">
        <v>100</v>
      </c>
      <c r="FW40">
        <v>1.33</v>
      </c>
      <c r="FX40">
        <v>0.0801</v>
      </c>
      <c r="FY40">
        <v>0.3605918236120723</v>
      </c>
      <c r="FZ40">
        <v>0.002616612134532941</v>
      </c>
      <c r="GA40">
        <v>-4.519413631873513E-07</v>
      </c>
      <c r="GB40">
        <v>9.831233035137328E-12</v>
      </c>
      <c r="GC40">
        <v>-0.01406867637782118</v>
      </c>
      <c r="GD40">
        <v>0.01128715920374445</v>
      </c>
      <c r="GE40">
        <v>-0.0004913425133041084</v>
      </c>
      <c r="GF40">
        <v>1.320148971478439E-05</v>
      </c>
      <c r="GG40">
        <v>-1</v>
      </c>
      <c r="GH40">
        <v>2093</v>
      </c>
      <c r="GI40">
        <v>1</v>
      </c>
      <c r="GJ40">
        <v>22</v>
      </c>
      <c r="GK40">
        <v>58.6</v>
      </c>
      <c r="GL40">
        <v>58.6</v>
      </c>
      <c r="GM40">
        <v>1.073</v>
      </c>
      <c r="GN40">
        <v>2.51343</v>
      </c>
      <c r="GO40">
        <v>1.39893</v>
      </c>
      <c r="GP40">
        <v>2.29126</v>
      </c>
      <c r="GQ40">
        <v>1.44897</v>
      </c>
      <c r="GR40">
        <v>2.40601</v>
      </c>
      <c r="GS40">
        <v>29.6657</v>
      </c>
      <c r="GT40">
        <v>15.5943</v>
      </c>
      <c r="GU40">
        <v>18</v>
      </c>
      <c r="GV40">
        <v>483.151</v>
      </c>
      <c r="GW40">
        <v>534.972</v>
      </c>
      <c r="GX40">
        <v>19.9998</v>
      </c>
      <c r="GY40">
        <v>23.7325</v>
      </c>
      <c r="GZ40">
        <v>29.9996</v>
      </c>
      <c r="HA40">
        <v>23.8213</v>
      </c>
      <c r="HB40">
        <v>23.817</v>
      </c>
      <c r="HC40">
        <v>21.4548</v>
      </c>
      <c r="HD40">
        <v>50.8334</v>
      </c>
      <c r="HE40">
        <v>0</v>
      </c>
      <c r="HF40">
        <v>20</v>
      </c>
      <c r="HG40">
        <v>420</v>
      </c>
      <c r="HH40">
        <v>7.00975</v>
      </c>
      <c r="HI40">
        <v>102.25</v>
      </c>
      <c r="HJ40">
        <v>102.353</v>
      </c>
    </row>
    <row r="41" spans="1:218">
      <c r="A41">
        <v>25</v>
      </c>
      <c r="B41">
        <v>1693581961.6</v>
      </c>
      <c r="C41">
        <v>2830.099999904633</v>
      </c>
      <c r="D41" t="s">
        <v>400</v>
      </c>
      <c r="E41" t="s">
        <v>401</v>
      </c>
      <c r="F41" t="s">
        <v>346</v>
      </c>
      <c r="J41">
        <v>1693581961.6</v>
      </c>
      <c r="K41">
        <f>(L41)/1000</f>
        <v>0</v>
      </c>
      <c r="L41">
        <f>1000*BB41*AJ41*(AX41-AY41)/(100*AQ41*(1000-AJ41*AX41))</f>
        <v>0</v>
      </c>
      <c r="M41">
        <f>BB41*AJ41*(AW41-AV41*(1000-AJ41*AY41)/(1000-AJ41*AX41))/(100*AQ41)</f>
        <v>0</v>
      </c>
      <c r="N41">
        <f>AV41 - IF(AJ41&gt;1, M41*AQ41*100.0/(AL41*BJ41), 0)</f>
        <v>0</v>
      </c>
      <c r="O41">
        <f>((U41-K41/2)*N41-M41)/(U41+K41/2)</f>
        <v>0</v>
      </c>
      <c r="P41">
        <f>O41*(BC41+BD41)/1000.0</f>
        <v>0</v>
      </c>
      <c r="Q41">
        <f>(AV41 - IF(AJ41&gt;1, M41*AQ41*100.0/(AL41*BJ41), 0))*(BC41+BD41)/1000.0</f>
        <v>0</v>
      </c>
      <c r="R41">
        <f>2.0/((1/T41-1/S41)+SIGN(T41)*SQRT((1/T41-1/S41)*(1/T41-1/S41) + 4*AR41/((AR41+1)*(AR41+1))*(2*1/T41*1/S41-1/S41*1/S41)))</f>
        <v>0</v>
      </c>
      <c r="S41">
        <f>IF(LEFT(AS41,1)&lt;&gt;"0",IF(LEFT(AS41,1)="1",3.0,AT41),$D$5+$E$5*(BJ41*BC41/($K$5*1000))+$F$5*(BJ41*BC41/($K$5*1000))*MAX(MIN(AQ41,$J$5),$I$5)*MAX(MIN(AQ41,$J$5),$I$5)+$G$5*MAX(MIN(AQ41,$J$5),$I$5)*(BJ41*BC41/($K$5*1000))+$H$5*(BJ41*BC41/($K$5*1000))*(BJ41*BC41/($K$5*1000)))</f>
        <v>0</v>
      </c>
      <c r="T41">
        <f>K41*(1000-(1000*0.61365*exp(17.502*X41/(240.97+X41))/(BC41+BD41)+AX41)/2)/(1000*0.61365*exp(17.502*X41/(240.97+X41))/(BC41+BD41)-AX41)</f>
        <v>0</v>
      </c>
      <c r="U41">
        <f>1/((AR41+1)/(R41/1.6)+1/(S41/1.37)) + AR41/((AR41+1)/(R41/1.6) + AR41/(S41/1.37))</f>
        <v>0</v>
      </c>
      <c r="V41">
        <f>(AM41*AP41)</f>
        <v>0</v>
      </c>
      <c r="W41">
        <f>(BE41+(V41+2*0.95*5.67E-8*(((BE41+$B$7)+273)^4-(BE41+273)^4)-44100*K41)/(1.84*29.3*S41+8*0.95*5.67E-8*(BE41+273)^3))</f>
        <v>0</v>
      </c>
      <c r="X41">
        <f>($C$7*BF41+$D$7*BG41+$E$7*W41)</f>
        <v>0</v>
      </c>
      <c r="Y41">
        <f>0.61365*exp(17.502*X41/(240.97+X41))</f>
        <v>0</v>
      </c>
      <c r="Z41">
        <f>(AA41/AB41*100)</f>
        <v>0</v>
      </c>
      <c r="AA41">
        <f>AX41*(BC41+BD41)/1000</f>
        <v>0</v>
      </c>
      <c r="AB41">
        <f>0.61365*exp(17.502*BE41/(240.97+BE41))</f>
        <v>0</v>
      </c>
      <c r="AC41">
        <f>(Y41-AX41*(BC41+BD41)/1000)</f>
        <v>0</v>
      </c>
      <c r="AD41">
        <f>(-K41*44100)</f>
        <v>0</v>
      </c>
      <c r="AE41">
        <f>2*29.3*S41*0.92*(BE41-X41)</f>
        <v>0</v>
      </c>
      <c r="AF41">
        <f>2*0.95*5.67E-8*(((BE41+$B$7)+273)^4-(X41+273)^4)</f>
        <v>0</v>
      </c>
      <c r="AG41">
        <f>V41+AF41+AD41+AE41</f>
        <v>0</v>
      </c>
      <c r="AH41">
        <v>23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MAX(0,($B$13+$C$13*BJ41)/(1+$D$13*BJ41)*BC41/(BE41+273)*$E$13)</f>
        <v>0</v>
      </c>
      <c r="AM41">
        <f>$B$11*BK41+$C$11*BL41+$F$11*BW41*(1-BZ41)</f>
        <v>0</v>
      </c>
      <c r="AN41">
        <f>AM41*AO41</f>
        <v>0</v>
      </c>
      <c r="AO41">
        <f>($B$11*$D$9+$C$11*$D$9+$F$11*((CJ41+CB41)/MAX(CJ41+CB41+CK41, 0.1)*$I$9+CK41/MAX(CJ41+CB41+CK41, 0.1)*$J$9))/($B$11+$C$11+$F$11)</f>
        <v>0</v>
      </c>
      <c r="AP41">
        <f>($B$11*$K$9+$C$11*$K$9+$F$11*((CJ41+CB41)/MAX(CJ41+CB41+CK41, 0.1)*$P$9+CK41/MAX(CJ41+CB41+CK41, 0.1)*$Q$9))/($B$11+$C$11+$F$11)</f>
        <v>0</v>
      </c>
      <c r="AQ41">
        <v>6</v>
      </c>
      <c r="AR41">
        <v>0.5</v>
      </c>
      <c r="AS41" t="s">
        <v>347</v>
      </c>
      <c r="AT41">
        <v>2</v>
      </c>
      <c r="AU41">
        <v>1693581961.6</v>
      </c>
      <c r="AV41">
        <v>399.817</v>
      </c>
      <c r="AW41">
        <v>419.986</v>
      </c>
      <c r="AX41">
        <v>13.3245</v>
      </c>
      <c r="AY41">
        <v>7.26689</v>
      </c>
      <c r="AZ41">
        <v>398.485</v>
      </c>
      <c r="BA41">
        <v>13.2446</v>
      </c>
      <c r="BB41">
        <v>499.96</v>
      </c>
      <c r="BC41">
        <v>100.575</v>
      </c>
      <c r="BD41">
        <v>0.0300997</v>
      </c>
      <c r="BE41">
        <v>22.5594</v>
      </c>
      <c r="BF41">
        <v>22.6344</v>
      </c>
      <c r="BG41">
        <v>999.9</v>
      </c>
      <c r="BH41">
        <v>0</v>
      </c>
      <c r="BI41">
        <v>0</v>
      </c>
      <c r="BJ41">
        <v>10006.2</v>
      </c>
      <c r="BK41">
        <v>0</v>
      </c>
      <c r="BL41">
        <v>327.916</v>
      </c>
      <c r="BM41">
        <v>-20.1695</v>
      </c>
      <c r="BN41">
        <v>405.216</v>
      </c>
      <c r="BO41">
        <v>423.061</v>
      </c>
      <c r="BP41">
        <v>6.0576</v>
      </c>
      <c r="BQ41">
        <v>419.986</v>
      </c>
      <c r="BR41">
        <v>7.26689</v>
      </c>
      <c r="BS41">
        <v>1.34011</v>
      </c>
      <c r="BT41">
        <v>0.730866</v>
      </c>
      <c r="BU41">
        <v>11.2564</v>
      </c>
      <c r="BV41">
        <v>2.43103</v>
      </c>
      <c r="BW41">
        <v>2499.85</v>
      </c>
      <c r="BX41">
        <v>0.899995</v>
      </c>
      <c r="BY41">
        <v>0.100005</v>
      </c>
      <c r="BZ41">
        <v>0</v>
      </c>
      <c r="CA41">
        <v>2.3795</v>
      </c>
      <c r="CB41">
        <v>0</v>
      </c>
      <c r="CC41">
        <v>38262.6</v>
      </c>
      <c r="CD41">
        <v>22322.4</v>
      </c>
      <c r="CE41">
        <v>39.937</v>
      </c>
      <c r="CF41">
        <v>40.375</v>
      </c>
      <c r="CG41">
        <v>39.5</v>
      </c>
      <c r="CH41">
        <v>38.937</v>
      </c>
      <c r="CI41">
        <v>38.812</v>
      </c>
      <c r="CJ41">
        <v>2249.85</v>
      </c>
      <c r="CK41">
        <v>250</v>
      </c>
      <c r="CL41">
        <v>0</v>
      </c>
      <c r="CM41">
        <v>1693581954.7</v>
      </c>
      <c r="CN41">
        <v>0</v>
      </c>
      <c r="CO41">
        <v>1693578357.1</v>
      </c>
      <c r="CP41" t="s">
        <v>348</v>
      </c>
      <c r="CQ41">
        <v>1693578354.1</v>
      </c>
      <c r="CR41">
        <v>1693578357.1</v>
      </c>
      <c r="CS41">
        <v>1</v>
      </c>
      <c r="CT41">
        <v>0.139</v>
      </c>
      <c r="CU41">
        <v>-0.016</v>
      </c>
      <c r="CV41">
        <v>1.377</v>
      </c>
      <c r="CW41">
        <v>0.081</v>
      </c>
      <c r="CX41">
        <v>420</v>
      </c>
      <c r="CY41">
        <v>14</v>
      </c>
      <c r="CZ41">
        <v>0.24</v>
      </c>
      <c r="DA41">
        <v>0.1</v>
      </c>
      <c r="DB41">
        <v>14.69445297856498</v>
      </c>
      <c r="DC41">
        <v>0.7346789087321383</v>
      </c>
      <c r="DD41">
        <v>0.05932887175703182</v>
      </c>
      <c r="DE41">
        <v>1</v>
      </c>
      <c r="DF41">
        <v>0.005225075276359023</v>
      </c>
      <c r="DG41">
        <v>-0.00089479386975863</v>
      </c>
      <c r="DH41">
        <v>6.721154793828801E-05</v>
      </c>
      <c r="DI41">
        <v>1</v>
      </c>
      <c r="DJ41">
        <v>0.3924074023467269</v>
      </c>
      <c r="DK41">
        <v>-0.08889459421001954</v>
      </c>
      <c r="DL41">
        <v>0.006698074887953153</v>
      </c>
      <c r="DM41">
        <v>1</v>
      </c>
      <c r="DN41">
        <v>3</v>
      </c>
      <c r="DO41">
        <v>3</v>
      </c>
      <c r="DP41" t="s">
        <v>349</v>
      </c>
      <c r="DQ41">
        <v>3.10154</v>
      </c>
      <c r="DR41">
        <v>2.66379</v>
      </c>
      <c r="DS41">
        <v>0.0969597</v>
      </c>
      <c r="DT41">
        <v>0.101601</v>
      </c>
      <c r="DU41">
        <v>0.0686436</v>
      </c>
      <c r="DV41">
        <v>0.0439967</v>
      </c>
      <c r="DW41">
        <v>26354.9</v>
      </c>
      <c r="DX41">
        <v>28534.9</v>
      </c>
      <c r="DY41">
        <v>27627.9</v>
      </c>
      <c r="DZ41">
        <v>29851.7</v>
      </c>
      <c r="EA41">
        <v>32218.1</v>
      </c>
      <c r="EB41">
        <v>35237.8</v>
      </c>
      <c r="EC41">
        <v>37900.1</v>
      </c>
      <c r="ED41">
        <v>40970.8</v>
      </c>
      <c r="EE41">
        <v>2.13745</v>
      </c>
      <c r="EF41">
        <v>2.17453</v>
      </c>
      <c r="EG41">
        <v>0.115305</v>
      </c>
      <c r="EH41">
        <v>0</v>
      </c>
      <c r="EI41">
        <v>20.7321</v>
      </c>
      <c r="EJ41">
        <v>999.9</v>
      </c>
      <c r="EK41">
        <v>45.1</v>
      </c>
      <c r="EL41">
        <v>26.5</v>
      </c>
      <c r="EM41">
        <v>15.5847</v>
      </c>
      <c r="EN41">
        <v>65.27679999999999</v>
      </c>
      <c r="EO41">
        <v>8.28125</v>
      </c>
      <c r="EP41">
        <v>1</v>
      </c>
      <c r="EQ41">
        <v>-0.273534</v>
      </c>
      <c r="ER41">
        <v>1.29705</v>
      </c>
      <c r="ES41">
        <v>20.2006</v>
      </c>
      <c r="ET41">
        <v>5.25817</v>
      </c>
      <c r="EU41">
        <v>12.0579</v>
      </c>
      <c r="EV41">
        <v>4.9733</v>
      </c>
      <c r="EW41">
        <v>3.293</v>
      </c>
      <c r="EX41">
        <v>9999</v>
      </c>
      <c r="EY41">
        <v>9999</v>
      </c>
      <c r="EZ41">
        <v>9999</v>
      </c>
      <c r="FA41">
        <v>164.7</v>
      </c>
      <c r="FB41">
        <v>4.972</v>
      </c>
      <c r="FC41">
        <v>1.87049</v>
      </c>
      <c r="FD41">
        <v>1.87669</v>
      </c>
      <c r="FE41">
        <v>1.8698</v>
      </c>
      <c r="FF41">
        <v>1.87297</v>
      </c>
      <c r="FG41">
        <v>1.87451</v>
      </c>
      <c r="FH41">
        <v>1.87392</v>
      </c>
      <c r="FI41">
        <v>1.87532</v>
      </c>
      <c r="FJ41">
        <v>0</v>
      </c>
      <c r="FK41">
        <v>0</v>
      </c>
      <c r="FL41">
        <v>0</v>
      </c>
      <c r="FM41">
        <v>0</v>
      </c>
      <c r="FN41" t="s">
        <v>350</v>
      </c>
      <c r="FO41" t="s">
        <v>351</v>
      </c>
      <c r="FP41" t="s">
        <v>352</v>
      </c>
      <c r="FQ41" t="s">
        <v>352</v>
      </c>
      <c r="FR41" t="s">
        <v>352</v>
      </c>
      <c r="FS41" t="s">
        <v>352</v>
      </c>
      <c r="FT41">
        <v>0</v>
      </c>
      <c r="FU41">
        <v>100</v>
      </c>
      <c r="FV41">
        <v>100</v>
      </c>
      <c r="FW41">
        <v>1.332</v>
      </c>
      <c r="FX41">
        <v>0.0799</v>
      </c>
      <c r="FY41">
        <v>0.3605918236120723</v>
      </c>
      <c r="FZ41">
        <v>0.002616612134532941</v>
      </c>
      <c r="GA41">
        <v>-4.519413631873513E-07</v>
      </c>
      <c r="GB41">
        <v>9.831233035137328E-12</v>
      </c>
      <c r="GC41">
        <v>-0.01406867637782118</v>
      </c>
      <c r="GD41">
        <v>0.01128715920374445</v>
      </c>
      <c r="GE41">
        <v>-0.0004913425133041084</v>
      </c>
      <c r="GF41">
        <v>1.320148971478439E-05</v>
      </c>
      <c r="GG41">
        <v>-1</v>
      </c>
      <c r="GH41">
        <v>2093</v>
      </c>
      <c r="GI41">
        <v>1</v>
      </c>
      <c r="GJ41">
        <v>22</v>
      </c>
      <c r="GK41">
        <v>60.1</v>
      </c>
      <c r="GL41">
        <v>60.1</v>
      </c>
      <c r="GM41">
        <v>1.07422</v>
      </c>
      <c r="GN41">
        <v>2.5293</v>
      </c>
      <c r="GO41">
        <v>1.39893</v>
      </c>
      <c r="GP41">
        <v>2.29126</v>
      </c>
      <c r="GQ41">
        <v>1.44897</v>
      </c>
      <c r="GR41">
        <v>2.40479</v>
      </c>
      <c r="GS41">
        <v>29.7083</v>
      </c>
      <c r="GT41">
        <v>15.5768</v>
      </c>
      <c r="GU41">
        <v>18</v>
      </c>
      <c r="GV41">
        <v>447.058</v>
      </c>
      <c r="GW41">
        <v>536.073</v>
      </c>
      <c r="GX41">
        <v>19.9984</v>
      </c>
      <c r="GY41">
        <v>23.6475</v>
      </c>
      <c r="GZ41">
        <v>29.9997</v>
      </c>
      <c r="HA41">
        <v>23.7417</v>
      </c>
      <c r="HB41">
        <v>23.7397</v>
      </c>
      <c r="HC41">
        <v>21.4562</v>
      </c>
      <c r="HD41">
        <v>49.2328</v>
      </c>
      <c r="HE41">
        <v>0</v>
      </c>
      <c r="HF41">
        <v>20</v>
      </c>
      <c r="HG41">
        <v>420</v>
      </c>
      <c r="HH41">
        <v>7.39879</v>
      </c>
      <c r="HI41">
        <v>102.238</v>
      </c>
      <c r="HJ41">
        <v>102.355</v>
      </c>
    </row>
    <row r="42" spans="1:218">
      <c r="A42">
        <v>26</v>
      </c>
      <c r="B42">
        <v>1693582106.5</v>
      </c>
      <c r="C42">
        <v>2975</v>
      </c>
      <c r="D42" t="s">
        <v>402</v>
      </c>
      <c r="E42" t="s">
        <v>403</v>
      </c>
      <c r="F42" t="s">
        <v>346</v>
      </c>
      <c r="J42">
        <v>1693582106.5</v>
      </c>
      <c r="K42">
        <f>(L42)/1000</f>
        <v>0</v>
      </c>
      <c r="L42">
        <f>1000*BB42*AJ42*(AX42-AY42)/(100*AQ42*(1000-AJ42*AX42))</f>
        <v>0</v>
      </c>
      <c r="M42">
        <f>BB42*AJ42*(AW42-AV42*(1000-AJ42*AY42)/(1000-AJ42*AX42))/(100*AQ42)</f>
        <v>0</v>
      </c>
      <c r="N42">
        <f>AV42 - IF(AJ42&gt;1, M42*AQ42*100.0/(AL42*BJ42), 0)</f>
        <v>0</v>
      </c>
      <c r="O42">
        <f>((U42-K42/2)*N42-M42)/(U42+K42/2)</f>
        <v>0</v>
      </c>
      <c r="P42">
        <f>O42*(BC42+BD42)/1000.0</f>
        <v>0</v>
      </c>
      <c r="Q42">
        <f>(AV42 - IF(AJ42&gt;1, M42*AQ42*100.0/(AL42*BJ42), 0))*(BC42+BD42)/1000.0</f>
        <v>0</v>
      </c>
      <c r="R42">
        <f>2.0/((1/T42-1/S42)+SIGN(T42)*SQRT((1/T42-1/S42)*(1/T42-1/S42) + 4*AR42/((AR42+1)*(AR42+1))*(2*1/T42*1/S42-1/S42*1/S42)))</f>
        <v>0</v>
      </c>
      <c r="S42">
        <f>IF(LEFT(AS42,1)&lt;&gt;"0",IF(LEFT(AS42,1)="1",3.0,AT42),$D$5+$E$5*(BJ42*BC42/($K$5*1000))+$F$5*(BJ42*BC42/($K$5*1000))*MAX(MIN(AQ42,$J$5),$I$5)*MAX(MIN(AQ42,$J$5),$I$5)+$G$5*MAX(MIN(AQ42,$J$5),$I$5)*(BJ42*BC42/($K$5*1000))+$H$5*(BJ42*BC42/($K$5*1000))*(BJ42*BC42/($K$5*1000)))</f>
        <v>0</v>
      </c>
      <c r="T42">
        <f>K42*(1000-(1000*0.61365*exp(17.502*X42/(240.97+X42))/(BC42+BD42)+AX42)/2)/(1000*0.61365*exp(17.502*X42/(240.97+X42))/(BC42+BD42)-AX42)</f>
        <v>0</v>
      </c>
      <c r="U42">
        <f>1/((AR42+1)/(R42/1.6)+1/(S42/1.37)) + AR42/((AR42+1)/(R42/1.6) + AR42/(S42/1.37))</f>
        <v>0</v>
      </c>
      <c r="V42">
        <f>(AM42*AP42)</f>
        <v>0</v>
      </c>
      <c r="W42">
        <f>(BE42+(V42+2*0.95*5.67E-8*(((BE42+$B$7)+273)^4-(BE42+273)^4)-44100*K42)/(1.84*29.3*S42+8*0.95*5.67E-8*(BE42+273)^3))</f>
        <v>0</v>
      </c>
      <c r="X42">
        <f>($C$7*BF42+$D$7*BG42+$E$7*W42)</f>
        <v>0</v>
      </c>
      <c r="Y42">
        <f>0.61365*exp(17.502*X42/(240.97+X42))</f>
        <v>0</v>
      </c>
      <c r="Z42">
        <f>(AA42/AB42*100)</f>
        <v>0</v>
      </c>
      <c r="AA42">
        <f>AX42*(BC42+BD42)/1000</f>
        <v>0</v>
      </c>
      <c r="AB42">
        <f>0.61365*exp(17.502*BE42/(240.97+BE42))</f>
        <v>0</v>
      </c>
      <c r="AC42">
        <f>(Y42-AX42*(BC42+BD42)/1000)</f>
        <v>0</v>
      </c>
      <c r="AD42">
        <f>(-K42*44100)</f>
        <v>0</v>
      </c>
      <c r="AE42">
        <f>2*29.3*S42*0.92*(BE42-X42)</f>
        <v>0</v>
      </c>
      <c r="AF42">
        <f>2*0.95*5.67E-8*(((BE42+$B$7)+273)^4-(X42+273)^4)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MAX(0,($B$13+$C$13*BJ42)/(1+$D$13*BJ42)*BC42/(BE42+273)*$E$13)</f>
        <v>0</v>
      </c>
      <c r="AM42">
        <f>$B$11*BK42+$C$11*BL42+$F$11*BW42*(1-BZ42)</f>
        <v>0</v>
      </c>
      <c r="AN42">
        <f>AM42*AO42</f>
        <v>0</v>
      </c>
      <c r="AO42">
        <f>($B$11*$D$9+$C$11*$D$9+$F$11*((CJ42+CB42)/MAX(CJ42+CB42+CK42, 0.1)*$I$9+CK42/MAX(CJ42+CB42+CK42, 0.1)*$J$9))/($B$11+$C$11+$F$11)</f>
        <v>0</v>
      </c>
      <c r="AP42">
        <f>($B$11*$K$9+$C$11*$K$9+$F$11*((CJ42+CB42)/MAX(CJ42+CB42+CK42, 0.1)*$P$9+CK42/MAX(CJ42+CB42+CK42, 0.1)*$Q$9))/($B$11+$C$11+$F$11)</f>
        <v>0</v>
      </c>
      <c r="AQ42">
        <v>6</v>
      </c>
      <c r="AR42">
        <v>0.5</v>
      </c>
      <c r="AS42" t="s">
        <v>347</v>
      </c>
      <c r="AT42">
        <v>2</v>
      </c>
      <c r="AU42">
        <v>1693582106.5</v>
      </c>
      <c r="AV42">
        <v>393.224</v>
      </c>
      <c r="AW42">
        <v>420.025</v>
      </c>
      <c r="AX42">
        <v>13.7073</v>
      </c>
      <c r="AY42">
        <v>4.531</v>
      </c>
      <c r="AZ42">
        <v>391.906</v>
      </c>
      <c r="BA42">
        <v>13.6254</v>
      </c>
      <c r="BB42">
        <v>499.947</v>
      </c>
      <c r="BC42">
        <v>100.575</v>
      </c>
      <c r="BD42">
        <v>0.0317923</v>
      </c>
      <c r="BE42">
        <v>22.6651</v>
      </c>
      <c r="BF42">
        <v>22.9458</v>
      </c>
      <c r="BG42">
        <v>999.9</v>
      </c>
      <c r="BH42">
        <v>0</v>
      </c>
      <c r="BI42">
        <v>0</v>
      </c>
      <c r="BJ42">
        <v>10001.2</v>
      </c>
      <c r="BK42">
        <v>0</v>
      </c>
      <c r="BL42">
        <v>383.434</v>
      </c>
      <c r="BM42">
        <v>-26.8019</v>
      </c>
      <c r="BN42">
        <v>398.688</v>
      </c>
      <c r="BO42">
        <v>421.937</v>
      </c>
      <c r="BP42">
        <v>9.176299999999999</v>
      </c>
      <c r="BQ42">
        <v>420.025</v>
      </c>
      <c r="BR42">
        <v>4.531</v>
      </c>
      <c r="BS42">
        <v>1.37861</v>
      </c>
      <c r="BT42">
        <v>0.455705</v>
      </c>
      <c r="BU42">
        <v>11.6844</v>
      </c>
      <c r="BV42">
        <v>-4.02861</v>
      </c>
      <c r="BW42">
        <v>2500.06</v>
      </c>
      <c r="BX42">
        <v>0.900004</v>
      </c>
      <c r="BY42">
        <v>0.0999959</v>
      </c>
      <c r="BZ42">
        <v>0</v>
      </c>
      <c r="CA42">
        <v>2.5442</v>
      </c>
      <c r="CB42">
        <v>0</v>
      </c>
      <c r="CC42">
        <v>39620.3</v>
      </c>
      <c r="CD42">
        <v>22324.4</v>
      </c>
      <c r="CE42">
        <v>41.125</v>
      </c>
      <c r="CF42">
        <v>40.625</v>
      </c>
      <c r="CG42">
        <v>40.687</v>
      </c>
      <c r="CH42">
        <v>39.312</v>
      </c>
      <c r="CI42">
        <v>39.687</v>
      </c>
      <c r="CJ42">
        <v>2250.06</v>
      </c>
      <c r="CK42">
        <v>250</v>
      </c>
      <c r="CL42">
        <v>0</v>
      </c>
      <c r="CM42">
        <v>1693582099.3</v>
      </c>
      <c r="CN42">
        <v>0</v>
      </c>
      <c r="CO42">
        <v>1693578357.1</v>
      </c>
      <c r="CP42" t="s">
        <v>348</v>
      </c>
      <c r="CQ42">
        <v>1693578354.1</v>
      </c>
      <c r="CR42">
        <v>1693578357.1</v>
      </c>
      <c r="CS42">
        <v>1</v>
      </c>
      <c r="CT42">
        <v>0.139</v>
      </c>
      <c r="CU42">
        <v>-0.016</v>
      </c>
      <c r="CV42">
        <v>1.377</v>
      </c>
      <c r="CW42">
        <v>0.081</v>
      </c>
      <c r="CX42">
        <v>420</v>
      </c>
      <c r="CY42">
        <v>14</v>
      </c>
      <c r="CZ42">
        <v>0.24</v>
      </c>
      <c r="DA42">
        <v>0.1</v>
      </c>
      <c r="DB42">
        <v>19.15218992629831</v>
      </c>
      <c r="DC42">
        <v>0.9041748688222523</v>
      </c>
      <c r="DD42">
        <v>0.06743614969438218</v>
      </c>
      <c r="DE42">
        <v>1</v>
      </c>
      <c r="DF42">
        <v>0.007751105090237602</v>
      </c>
      <c r="DG42">
        <v>5.452606253974833E-05</v>
      </c>
      <c r="DH42">
        <v>7.327236984657499E-06</v>
      </c>
      <c r="DI42">
        <v>1</v>
      </c>
      <c r="DJ42">
        <v>0.595083280221479</v>
      </c>
      <c r="DK42">
        <v>-0.007120275958470847</v>
      </c>
      <c r="DL42">
        <v>0.0006477520509342038</v>
      </c>
      <c r="DM42">
        <v>1</v>
      </c>
      <c r="DN42">
        <v>3</v>
      </c>
      <c r="DO42">
        <v>3</v>
      </c>
      <c r="DP42" t="s">
        <v>349</v>
      </c>
      <c r="DQ42">
        <v>3.1009</v>
      </c>
      <c r="DR42">
        <v>2.66544</v>
      </c>
      <c r="DS42">
        <v>0.0957674</v>
      </c>
      <c r="DT42">
        <v>0.101614</v>
      </c>
      <c r="DU42">
        <v>0.0701577</v>
      </c>
      <c r="DV42">
        <v>0.029706</v>
      </c>
      <c r="DW42">
        <v>26394.8</v>
      </c>
      <c r="DX42">
        <v>28541.5</v>
      </c>
      <c r="DY42">
        <v>27632.7</v>
      </c>
      <c r="DZ42">
        <v>29858.7</v>
      </c>
      <c r="EA42">
        <v>32175.9</v>
      </c>
      <c r="EB42">
        <v>35775</v>
      </c>
      <c r="EC42">
        <v>37911.6</v>
      </c>
      <c r="ED42">
        <v>40984</v>
      </c>
      <c r="EE42">
        <v>2.19552</v>
      </c>
      <c r="EF42">
        <v>2.16887</v>
      </c>
      <c r="EG42">
        <v>0.133336</v>
      </c>
      <c r="EH42">
        <v>0</v>
      </c>
      <c r="EI42">
        <v>20.7467</v>
      </c>
      <c r="EJ42">
        <v>999.9</v>
      </c>
      <c r="EK42">
        <v>45.1</v>
      </c>
      <c r="EL42">
        <v>26.6</v>
      </c>
      <c r="EM42">
        <v>15.6766</v>
      </c>
      <c r="EN42">
        <v>65.3867</v>
      </c>
      <c r="EO42">
        <v>8.98638</v>
      </c>
      <c r="EP42">
        <v>1</v>
      </c>
      <c r="EQ42">
        <v>-0.282698</v>
      </c>
      <c r="ER42">
        <v>1.23401</v>
      </c>
      <c r="ES42">
        <v>20.1997</v>
      </c>
      <c r="ET42">
        <v>5.25922</v>
      </c>
      <c r="EU42">
        <v>12.0579</v>
      </c>
      <c r="EV42">
        <v>4.97245</v>
      </c>
      <c r="EW42">
        <v>3.293</v>
      </c>
      <c r="EX42">
        <v>9999</v>
      </c>
      <c r="EY42">
        <v>9999</v>
      </c>
      <c r="EZ42">
        <v>9999</v>
      </c>
      <c r="FA42">
        <v>164.7</v>
      </c>
      <c r="FB42">
        <v>4.97199</v>
      </c>
      <c r="FC42">
        <v>1.87048</v>
      </c>
      <c r="FD42">
        <v>1.8767</v>
      </c>
      <c r="FE42">
        <v>1.86981</v>
      </c>
      <c r="FF42">
        <v>1.87292</v>
      </c>
      <c r="FG42">
        <v>1.87454</v>
      </c>
      <c r="FH42">
        <v>1.8739</v>
      </c>
      <c r="FI42">
        <v>1.87534</v>
      </c>
      <c r="FJ42">
        <v>0</v>
      </c>
      <c r="FK42">
        <v>0</v>
      </c>
      <c r="FL42">
        <v>0</v>
      </c>
      <c r="FM42">
        <v>0</v>
      </c>
      <c r="FN42" t="s">
        <v>350</v>
      </c>
      <c r="FO42" t="s">
        <v>351</v>
      </c>
      <c r="FP42" t="s">
        <v>352</v>
      </c>
      <c r="FQ42" t="s">
        <v>352</v>
      </c>
      <c r="FR42" t="s">
        <v>352</v>
      </c>
      <c r="FS42" t="s">
        <v>352</v>
      </c>
      <c r="FT42">
        <v>0</v>
      </c>
      <c r="FU42">
        <v>100</v>
      </c>
      <c r="FV42">
        <v>100</v>
      </c>
      <c r="FW42">
        <v>1.318</v>
      </c>
      <c r="FX42">
        <v>0.0819</v>
      </c>
      <c r="FY42">
        <v>0.3605918236120723</v>
      </c>
      <c r="FZ42">
        <v>0.002616612134532941</v>
      </c>
      <c r="GA42">
        <v>-4.519413631873513E-07</v>
      </c>
      <c r="GB42">
        <v>9.831233035137328E-12</v>
      </c>
      <c r="GC42">
        <v>-0.01406867637782118</v>
      </c>
      <c r="GD42">
        <v>0.01128715920374445</v>
      </c>
      <c r="GE42">
        <v>-0.0004913425133041084</v>
      </c>
      <c r="GF42">
        <v>1.320148971478439E-05</v>
      </c>
      <c r="GG42">
        <v>-1</v>
      </c>
      <c r="GH42">
        <v>2093</v>
      </c>
      <c r="GI42">
        <v>1</v>
      </c>
      <c r="GJ42">
        <v>22</v>
      </c>
      <c r="GK42">
        <v>62.5</v>
      </c>
      <c r="GL42">
        <v>62.5</v>
      </c>
      <c r="GM42">
        <v>1.07178</v>
      </c>
      <c r="GN42">
        <v>2.51099</v>
      </c>
      <c r="GO42">
        <v>1.39893</v>
      </c>
      <c r="GP42">
        <v>2.29126</v>
      </c>
      <c r="GQ42">
        <v>1.44897</v>
      </c>
      <c r="GR42">
        <v>2.44141</v>
      </c>
      <c r="GS42">
        <v>29.7937</v>
      </c>
      <c r="GT42">
        <v>15.5417</v>
      </c>
      <c r="GU42">
        <v>18</v>
      </c>
      <c r="GV42">
        <v>480.082</v>
      </c>
      <c r="GW42">
        <v>530.671</v>
      </c>
      <c r="GX42">
        <v>20.0001</v>
      </c>
      <c r="GY42">
        <v>23.506</v>
      </c>
      <c r="GZ42">
        <v>30.0001</v>
      </c>
      <c r="HA42">
        <v>23.6114</v>
      </c>
      <c r="HB42">
        <v>23.6095</v>
      </c>
      <c r="HC42">
        <v>21.4148</v>
      </c>
      <c r="HD42">
        <v>63.9357</v>
      </c>
      <c r="HE42">
        <v>0</v>
      </c>
      <c r="HF42">
        <v>20</v>
      </c>
      <c r="HG42">
        <v>420</v>
      </c>
      <c r="HH42">
        <v>4.53632</v>
      </c>
      <c r="HI42">
        <v>102.264</v>
      </c>
      <c r="HJ42">
        <v>102.384</v>
      </c>
    </row>
    <row r="43" spans="1:218">
      <c r="A43">
        <v>27</v>
      </c>
      <c r="B43">
        <v>1693582223.5</v>
      </c>
      <c r="C43">
        <v>3092</v>
      </c>
      <c r="D43" t="s">
        <v>404</v>
      </c>
      <c r="E43" t="s">
        <v>405</v>
      </c>
      <c r="F43" t="s">
        <v>346</v>
      </c>
      <c r="J43">
        <v>1693582223.5</v>
      </c>
      <c r="K43">
        <f>(L43)/1000</f>
        <v>0</v>
      </c>
      <c r="L43">
        <f>1000*BB43*AJ43*(AX43-AY43)/(100*AQ43*(1000-AJ43*AX43))</f>
        <v>0</v>
      </c>
      <c r="M43">
        <f>BB43*AJ43*(AW43-AV43*(1000-AJ43*AY43)/(1000-AJ43*AX43))/(100*AQ43)</f>
        <v>0</v>
      </c>
      <c r="N43">
        <f>AV43 - IF(AJ43&gt;1, M43*AQ43*100.0/(AL43*BJ43), 0)</f>
        <v>0</v>
      </c>
      <c r="O43">
        <f>((U43-K43/2)*N43-M43)/(U43+K43/2)</f>
        <v>0</v>
      </c>
      <c r="P43">
        <f>O43*(BC43+BD43)/1000.0</f>
        <v>0</v>
      </c>
      <c r="Q43">
        <f>(AV43 - IF(AJ43&gt;1, M43*AQ43*100.0/(AL43*BJ43), 0))*(BC43+BD43)/1000.0</f>
        <v>0</v>
      </c>
      <c r="R43">
        <f>2.0/((1/T43-1/S43)+SIGN(T43)*SQRT((1/T43-1/S43)*(1/T43-1/S43) + 4*AR43/((AR43+1)*(AR43+1))*(2*1/T43*1/S43-1/S43*1/S43)))</f>
        <v>0</v>
      </c>
      <c r="S43">
        <f>IF(LEFT(AS43,1)&lt;&gt;"0",IF(LEFT(AS43,1)="1",3.0,AT43),$D$5+$E$5*(BJ43*BC43/($K$5*1000))+$F$5*(BJ43*BC43/($K$5*1000))*MAX(MIN(AQ43,$J$5),$I$5)*MAX(MIN(AQ43,$J$5),$I$5)+$G$5*MAX(MIN(AQ43,$J$5),$I$5)*(BJ43*BC43/($K$5*1000))+$H$5*(BJ43*BC43/($K$5*1000))*(BJ43*BC43/($K$5*1000)))</f>
        <v>0</v>
      </c>
      <c r="T43">
        <f>K43*(1000-(1000*0.61365*exp(17.502*X43/(240.97+X43))/(BC43+BD43)+AX43)/2)/(1000*0.61365*exp(17.502*X43/(240.97+X43))/(BC43+BD43)-AX43)</f>
        <v>0</v>
      </c>
      <c r="U43">
        <f>1/((AR43+1)/(R43/1.6)+1/(S43/1.37)) + AR43/((AR43+1)/(R43/1.6) + AR43/(S43/1.37))</f>
        <v>0</v>
      </c>
      <c r="V43">
        <f>(AM43*AP43)</f>
        <v>0</v>
      </c>
      <c r="W43">
        <f>(BE43+(V43+2*0.95*5.67E-8*(((BE43+$B$7)+273)^4-(BE43+273)^4)-44100*K43)/(1.84*29.3*S43+8*0.95*5.67E-8*(BE43+273)^3))</f>
        <v>0</v>
      </c>
      <c r="X43">
        <f>($C$7*BF43+$D$7*BG43+$E$7*W43)</f>
        <v>0</v>
      </c>
      <c r="Y43">
        <f>0.61365*exp(17.502*X43/(240.97+X43))</f>
        <v>0</v>
      </c>
      <c r="Z43">
        <f>(AA43/AB43*100)</f>
        <v>0</v>
      </c>
      <c r="AA43">
        <f>AX43*(BC43+BD43)/1000</f>
        <v>0</v>
      </c>
      <c r="AB43">
        <f>0.61365*exp(17.502*BE43/(240.97+BE43))</f>
        <v>0</v>
      </c>
      <c r="AC43">
        <f>(Y43-AX43*(BC43+BD43)/1000)</f>
        <v>0</v>
      </c>
      <c r="AD43">
        <f>(-K43*44100)</f>
        <v>0</v>
      </c>
      <c r="AE43">
        <f>2*29.3*S43*0.92*(BE43-X43)</f>
        <v>0</v>
      </c>
      <c r="AF43">
        <f>2*0.95*5.67E-8*(((BE43+$B$7)+273)^4-(X43+273)^4)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MAX(0,($B$13+$C$13*BJ43)/(1+$D$13*BJ43)*BC43/(BE43+273)*$E$13)</f>
        <v>0</v>
      </c>
      <c r="AM43">
        <f>$B$11*BK43+$C$11*BL43+$F$11*BW43*(1-BZ43)</f>
        <v>0</v>
      </c>
      <c r="AN43">
        <f>AM43*AO43</f>
        <v>0</v>
      </c>
      <c r="AO43">
        <f>($B$11*$D$9+$C$11*$D$9+$F$11*((CJ43+CB43)/MAX(CJ43+CB43+CK43, 0.1)*$I$9+CK43/MAX(CJ43+CB43+CK43, 0.1)*$J$9))/($B$11+$C$11+$F$11)</f>
        <v>0</v>
      </c>
      <c r="AP43">
        <f>($B$11*$K$9+$C$11*$K$9+$F$11*((CJ43+CB43)/MAX(CJ43+CB43+CK43, 0.1)*$P$9+CK43/MAX(CJ43+CB43+CK43, 0.1)*$Q$9))/($B$11+$C$11+$F$11)</f>
        <v>0</v>
      </c>
      <c r="AQ43">
        <v>6</v>
      </c>
      <c r="AR43">
        <v>0.5</v>
      </c>
      <c r="AS43" t="s">
        <v>347</v>
      </c>
      <c r="AT43">
        <v>2</v>
      </c>
      <c r="AU43">
        <v>1693582223.5</v>
      </c>
      <c r="AV43">
        <v>407.568</v>
      </c>
      <c r="AW43">
        <v>420.016</v>
      </c>
      <c r="AX43">
        <v>13.4052</v>
      </c>
      <c r="AY43">
        <v>9.66446</v>
      </c>
      <c r="AZ43">
        <v>406.219</v>
      </c>
      <c r="BA43">
        <v>13.3248</v>
      </c>
      <c r="BB43">
        <v>499.934</v>
      </c>
      <c r="BC43">
        <v>100.585</v>
      </c>
      <c r="BD43">
        <v>0.0310393</v>
      </c>
      <c r="BE43">
        <v>22.6259</v>
      </c>
      <c r="BF43">
        <v>22.7939</v>
      </c>
      <c r="BG43">
        <v>999.9</v>
      </c>
      <c r="BH43">
        <v>0</v>
      </c>
      <c r="BI43">
        <v>0</v>
      </c>
      <c r="BJ43">
        <v>9996.879999999999</v>
      </c>
      <c r="BK43">
        <v>0</v>
      </c>
      <c r="BL43">
        <v>351.108</v>
      </c>
      <c r="BM43">
        <v>-12.4478</v>
      </c>
      <c r="BN43">
        <v>413.106</v>
      </c>
      <c r="BO43">
        <v>424.115</v>
      </c>
      <c r="BP43">
        <v>3.7407</v>
      </c>
      <c r="BQ43">
        <v>420.016</v>
      </c>
      <c r="BR43">
        <v>9.66446</v>
      </c>
      <c r="BS43">
        <v>1.34836</v>
      </c>
      <c r="BT43">
        <v>0.972099</v>
      </c>
      <c r="BU43">
        <v>11.349</v>
      </c>
      <c r="BV43">
        <v>6.50478</v>
      </c>
      <c r="BW43">
        <v>2500.07</v>
      </c>
      <c r="BX43">
        <v>0.9</v>
      </c>
      <c r="BY43">
        <v>0.09999950000000001</v>
      </c>
      <c r="BZ43">
        <v>0</v>
      </c>
      <c r="CA43">
        <v>2.4477</v>
      </c>
      <c r="CB43">
        <v>0</v>
      </c>
      <c r="CC43">
        <v>28219.9</v>
      </c>
      <c r="CD43">
        <v>22324.3</v>
      </c>
      <c r="CE43">
        <v>39.062</v>
      </c>
      <c r="CF43">
        <v>38.75</v>
      </c>
      <c r="CG43">
        <v>38.812</v>
      </c>
      <c r="CH43">
        <v>37.375</v>
      </c>
      <c r="CI43">
        <v>37.937</v>
      </c>
      <c r="CJ43">
        <v>2250.06</v>
      </c>
      <c r="CK43">
        <v>250.01</v>
      </c>
      <c r="CL43">
        <v>0</v>
      </c>
      <c r="CM43">
        <v>1693582216.3</v>
      </c>
      <c r="CN43">
        <v>0</v>
      </c>
      <c r="CO43">
        <v>1693578357.1</v>
      </c>
      <c r="CP43" t="s">
        <v>348</v>
      </c>
      <c r="CQ43">
        <v>1693578354.1</v>
      </c>
      <c r="CR43">
        <v>1693578357.1</v>
      </c>
      <c r="CS43">
        <v>1</v>
      </c>
      <c r="CT43">
        <v>0.139</v>
      </c>
      <c r="CU43">
        <v>-0.016</v>
      </c>
      <c r="CV43">
        <v>1.377</v>
      </c>
      <c r="CW43">
        <v>0.081</v>
      </c>
      <c r="CX43">
        <v>420</v>
      </c>
      <c r="CY43">
        <v>14</v>
      </c>
      <c r="CZ43">
        <v>0.24</v>
      </c>
      <c r="DA43">
        <v>0.1</v>
      </c>
      <c r="DB43">
        <v>9.028239936520857</v>
      </c>
      <c r="DC43">
        <v>0.189145694463276</v>
      </c>
      <c r="DD43">
        <v>0.02479452932683859</v>
      </c>
      <c r="DE43">
        <v>1</v>
      </c>
      <c r="DF43">
        <v>0.003112449660792464</v>
      </c>
      <c r="DG43">
        <v>0.0003480549872595912</v>
      </c>
      <c r="DH43">
        <v>2.641661424136697E-05</v>
      </c>
      <c r="DI43">
        <v>1</v>
      </c>
      <c r="DJ43">
        <v>0.2198170226704211</v>
      </c>
      <c r="DK43">
        <v>0.04753085799102947</v>
      </c>
      <c r="DL43">
        <v>0.003574608778659269</v>
      </c>
      <c r="DM43">
        <v>1</v>
      </c>
      <c r="DN43">
        <v>3</v>
      </c>
      <c r="DO43">
        <v>3</v>
      </c>
      <c r="DP43" t="s">
        <v>349</v>
      </c>
      <c r="DQ43">
        <v>3.1021</v>
      </c>
      <c r="DR43">
        <v>2.66465</v>
      </c>
      <c r="DS43">
        <v>0.0984631</v>
      </c>
      <c r="DT43">
        <v>0.101703</v>
      </c>
      <c r="DU43">
        <v>0.0690084</v>
      </c>
      <c r="DV43">
        <v>0.055267</v>
      </c>
      <c r="DW43">
        <v>26320.3</v>
      </c>
      <c r="DX43">
        <v>28541.6</v>
      </c>
      <c r="DY43">
        <v>27636.6</v>
      </c>
      <c r="DZ43">
        <v>29861.3</v>
      </c>
      <c r="EA43">
        <v>32220.9</v>
      </c>
      <c r="EB43">
        <v>34837.6</v>
      </c>
      <c r="EC43">
        <v>37917.3</v>
      </c>
      <c r="ED43">
        <v>40987</v>
      </c>
      <c r="EE43">
        <v>2.20157</v>
      </c>
      <c r="EF43">
        <v>2.18395</v>
      </c>
      <c r="EG43">
        <v>0.137053</v>
      </c>
      <c r="EH43">
        <v>0</v>
      </c>
      <c r="EI43">
        <v>20.5328</v>
      </c>
      <c r="EJ43">
        <v>999.9</v>
      </c>
      <c r="EK43">
        <v>45.2</v>
      </c>
      <c r="EL43">
        <v>26.6</v>
      </c>
      <c r="EM43">
        <v>15.7091</v>
      </c>
      <c r="EN43">
        <v>65.3267</v>
      </c>
      <c r="EO43">
        <v>8.54968</v>
      </c>
      <c r="EP43">
        <v>1</v>
      </c>
      <c r="EQ43">
        <v>-0.292182</v>
      </c>
      <c r="ER43">
        <v>1.12854</v>
      </c>
      <c r="ES43">
        <v>20.2008</v>
      </c>
      <c r="ET43">
        <v>5.25877</v>
      </c>
      <c r="EU43">
        <v>12.0579</v>
      </c>
      <c r="EV43">
        <v>4.97365</v>
      </c>
      <c r="EW43">
        <v>3.293</v>
      </c>
      <c r="EX43">
        <v>9999</v>
      </c>
      <c r="EY43">
        <v>9999</v>
      </c>
      <c r="EZ43">
        <v>9999</v>
      </c>
      <c r="FA43">
        <v>164.7</v>
      </c>
      <c r="FB43">
        <v>4.97201</v>
      </c>
      <c r="FC43">
        <v>1.87054</v>
      </c>
      <c r="FD43">
        <v>1.87671</v>
      </c>
      <c r="FE43">
        <v>1.86981</v>
      </c>
      <c r="FF43">
        <v>1.87298</v>
      </c>
      <c r="FG43">
        <v>1.87453</v>
      </c>
      <c r="FH43">
        <v>1.87393</v>
      </c>
      <c r="FI43">
        <v>1.87535</v>
      </c>
      <c r="FJ43">
        <v>0</v>
      </c>
      <c r="FK43">
        <v>0</v>
      </c>
      <c r="FL43">
        <v>0</v>
      </c>
      <c r="FM43">
        <v>0</v>
      </c>
      <c r="FN43" t="s">
        <v>350</v>
      </c>
      <c r="FO43" t="s">
        <v>351</v>
      </c>
      <c r="FP43" t="s">
        <v>352</v>
      </c>
      <c r="FQ43" t="s">
        <v>352</v>
      </c>
      <c r="FR43" t="s">
        <v>352</v>
      </c>
      <c r="FS43" t="s">
        <v>352</v>
      </c>
      <c r="FT43">
        <v>0</v>
      </c>
      <c r="FU43">
        <v>100</v>
      </c>
      <c r="FV43">
        <v>100</v>
      </c>
      <c r="FW43">
        <v>1.349</v>
      </c>
      <c r="FX43">
        <v>0.0804</v>
      </c>
      <c r="FY43">
        <v>0.3605918236120723</v>
      </c>
      <c r="FZ43">
        <v>0.002616612134532941</v>
      </c>
      <c r="GA43">
        <v>-4.519413631873513E-07</v>
      </c>
      <c r="GB43">
        <v>9.831233035137328E-12</v>
      </c>
      <c r="GC43">
        <v>-0.01406867637782118</v>
      </c>
      <c r="GD43">
        <v>0.01128715920374445</v>
      </c>
      <c r="GE43">
        <v>-0.0004913425133041084</v>
      </c>
      <c r="GF43">
        <v>1.320148971478439E-05</v>
      </c>
      <c r="GG43">
        <v>-1</v>
      </c>
      <c r="GH43">
        <v>2093</v>
      </c>
      <c r="GI43">
        <v>1</v>
      </c>
      <c r="GJ43">
        <v>22</v>
      </c>
      <c r="GK43">
        <v>64.5</v>
      </c>
      <c r="GL43">
        <v>64.40000000000001</v>
      </c>
      <c r="GM43">
        <v>1.07544</v>
      </c>
      <c r="GN43">
        <v>2.52808</v>
      </c>
      <c r="GO43">
        <v>1.39893</v>
      </c>
      <c r="GP43">
        <v>2.29004</v>
      </c>
      <c r="GQ43">
        <v>1.44897</v>
      </c>
      <c r="GR43">
        <v>2.34375</v>
      </c>
      <c r="GS43">
        <v>29.8578</v>
      </c>
      <c r="GT43">
        <v>15.5155</v>
      </c>
      <c r="GU43">
        <v>18</v>
      </c>
      <c r="GV43">
        <v>482.676</v>
      </c>
      <c r="GW43">
        <v>540.101</v>
      </c>
      <c r="GX43">
        <v>19.9984</v>
      </c>
      <c r="GY43">
        <v>23.3959</v>
      </c>
      <c r="GZ43">
        <v>29.9993</v>
      </c>
      <c r="HA43">
        <v>23.5008</v>
      </c>
      <c r="HB43">
        <v>23.498</v>
      </c>
      <c r="HC43">
        <v>21.49</v>
      </c>
      <c r="HD43">
        <v>37.3529</v>
      </c>
      <c r="HE43">
        <v>0</v>
      </c>
      <c r="HF43">
        <v>20</v>
      </c>
      <c r="HG43">
        <v>420</v>
      </c>
      <c r="HH43">
        <v>9.715009999999999</v>
      </c>
      <c r="HI43">
        <v>102.279</v>
      </c>
      <c r="HJ43">
        <v>102.392</v>
      </c>
    </row>
    <row r="44" spans="1:218">
      <c r="A44">
        <v>28</v>
      </c>
      <c r="B44">
        <v>1693582295.5</v>
      </c>
      <c r="C44">
        <v>3164</v>
      </c>
      <c r="D44" t="s">
        <v>406</v>
      </c>
      <c r="E44" t="s">
        <v>407</v>
      </c>
      <c r="F44" t="s">
        <v>346</v>
      </c>
      <c r="J44">
        <v>1693582295.5</v>
      </c>
      <c r="K44">
        <f>(L44)/1000</f>
        <v>0</v>
      </c>
      <c r="L44">
        <f>1000*BB44*AJ44*(AX44-AY44)/(100*AQ44*(1000-AJ44*AX44))</f>
        <v>0</v>
      </c>
      <c r="M44">
        <f>BB44*AJ44*(AW44-AV44*(1000-AJ44*AY44)/(1000-AJ44*AX44))/(100*AQ44)</f>
        <v>0</v>
      </c>
      <c r="N44">
        <f>AV44 - IF(AJ44&gt;1, M44*AQ44*100.0/(AL44*BJ44), 0)</f>
        <v>0</v>
      </c>
      <c r="O44">
        <f>((U44-K44/2)*N44-M44)/(U44+K44/2)</f>
        <v>0</v>
      </c>
      <c r="P44">
        <f>O44*(BC44+BD44)/1000.0</f>
        <v>0</v>
      </c>
      <c r="Q44">
        <f>(AV44 - IF(AJ44&gt;1, M44*AQ44*100.0/(AL44*BJ44), 0))*(BC44+BD44)/1000.0</f>
        <v>0</v>
      </c>
      <c r="R44">
        <f>2.0/((1/T44-1/S44)+SIGN(T44)*SQRT((1/T44-1/S44)*(1/T44-1/S44) + 4*AR44/((AR44+1)*(AR44+1))*(2*1/T44*1/S44-1/S44*1/S44)))</f>
        <v>0</v>
      </c>
      <c r="S44">
        <f>IF(LEFT(AS44,1)&lt;&gt;"0",IF(LEFT(AS44,1)="1",3.0,AT44),$D$5+$E$5*(BJ44*BC44/($K$5*1000))+$F$5*(BJ44*BC44/($K$5*1000))*MAX(MIN(AQ44,$J$5),$I$5)*MAX(MIN(AQ44,$J$5),$I$5)+$G$5*MAX(MIN(AQ44,$J$5),$I$5)*(BJ44*BC44/($K$5*1000))+$H$5*(BJ44*BC44/($K$5*1000))*(BJ44*BC44/($K$5*1000)))</f>
        <v>0</v>
      </c>
      <c r="T44">
        <f>K44*(1000-(1000*0.61365*exp(17.502*X44/(240.97+X44))/(BC44+BD44)+AX44)/2)/(1000*0.61365*exp(17.502*X44/(240.97+X44))/(BC44+BD44)-AX44)</f>
        <v>0</v>
      </c>
      <c r="U44">
        <f>1/((AR44+1)/(R44/1.6)+1/(S44/1.37)) + AR44/((AR44+1)/(R44/1.6) + AR44/(S44/1.37))</f>
        <v>0</v>
      </c>
      <c r="V44">
        <f>(AM44*AP44)</f>
        <v>0</v>
      </c>
      <c r="W44">
        <f>(BE44+(V44+2*0.95*5.67E-8*(((BE44+$B$7)+273)^4-(BE44+273)^4)-44100*K44)/(1.84*29.3*S44+8*0.95*5.67E-8*(BE44+273)^3))</f>
        <v>0</v>
      </c>
      <c r="X44">
        <f>($C$7*BF44+$D$7*BG44+$E$7*W44)</f>
        <v>0</v>
      </c>
      <c r="Y44">
        <f>0.61365*exp(17.502*X44/(240.97+X44))</f>
        <v>0</v>
      </c>
      <c r="Z44">
        <f>(AA44/AB44*100)</f>
        <v>0</v>
      </c>
      <c r="AA44">
        <f>AX44*(BC44+BD44)/1000</f>
        <v>0</v>
      </c>
      <c r="AB44">
        <f>0.61365*exp(17.502*BE44/(240.97+BE44))</f>
        <v>0</v>
      </c>
      <c r="AC44">
        <f>(Y44-AX44*(BC44+BD44)/1000)</f>
        <v>0</v>
      </c>
      <c r="AD44">
        <f>(-K44*44100)</f>
        <v>0</v>
      </c>
      <c r="AE44">
        <f>2*29.3*S44*0.92*(BE44-X44)</f>
        <v>0</v>
      </c>
      <c r="AF44">
        <f>2*0.95*5.67E-8*(((BE44+$B$7)+273)^4-(X44+273)^4)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MAX(0,($B$13+$C$13*BJ44)/(1+$D$13*BJ44)*BC44/(BE44+273)*$E$13)</f>
        <v>0</v>
      </c>
      <c r="AM44">
        <f>$B$11*BK44+$C$11*BL44+$F$11*BW44*(1-BZ44)</f>
        <v>0</v>
      </c>
      <c r="AN44">
        <f>AM44*AO44</f>
        <v>0</v>
      </c>
      <c r="AO44">
        <f>($B$11*$D$9+$C$11*$D$9+$F$11*((CJ44+CB44)/MAX(CJ44+CB44+CK44, 0.1)*$I$9+CK44/MAX(CJ44+CB44+CK44, 0.1)*$J$9))/($B$11+$C$11+$F$11)</f>
        <v>0</v>
      </c>
      <c r="AP44">
        <f>($B$11*$K$9+$C$11*$K$9+$F$11*((CJ44+CB44)/MAX(CJ44+CB44+CK44, 0.1)*$P$9+CK44/MAX(CJ44+CB44+CK44, 0.1)*$Q$9))/($B$11+$C$11+$F$11)</f>
        <v>0</v>
      </c>
      <c r="AQ44">
        <v>6</v>
      </c>
      <c r="AR44">
        <v>0.5</v>
      </c>
      <c r="AS44" t="s">
        <v>347</v>
      </c>
      <c r="AT44">
        <v>2</v>
      </c>
      <c r="AU44">
        <v>1693582295.5</v>
      </c>
      <c r="AV44">
        <v>405.263</v>
      </c>
      <c r="AW44">
        <v>420.003</v>
      </c>
      <c r="AX44">
        <v>13.6573</v>
      </c>
      <c r="AY44">
        <v>8.35819</v>
      </c>
      <c r="AZ44">
        <v>403.918</v>
      </c>
      <c r="BA44">
        <v>13.5757</v>
      </c>
      <c r="BB44">
        <v>499.902</v>
      </c>
      <c r="BC44">
        <v>100.582</v>
      </c>
      <c r="BD44">
        <v>0.0308609</v>
      </c>
      <c r="BE44">
        <v>22.4931</v>
      </c>
      <c r="BF44">
        <v>22.4656</v>
      </c>
      <c r="BG44">
        <v>999.9</v>
      </c>
      <c r="BH44">
        <v>0</v>
      </c>
      <c r="BI44">
        <v>0</v>
      </c>
      <c r="BJ44">
        <v>10008.8</v>
      </c>
      <c r="BK44">
        <v>0</v>
      </c>
      <c r="BL44">
        <v>337.036</v>
      </c>
      <c r="BM44">
        <v>-14.74</v>
      </c>
      <c r="BN44">
        <v>410.874</v>
      </c>
      <c r="BO44">
        <v>423.543</v>
      </c>
      <c r="BP44">
        <v>5.29914</v>
      </c>
      <c r="BQ44">
        <v>420.003</v>
      </c>
      <c r="BR44">
        <v>8.35819</v>
      </c>
      <c r="BS44">
        <v>1.37368</v>
      </c>
      <c r="BT44">
        <v>0.840686</v>
      </c>
      <c r="BU44">
        <v>11.6302</v>
      </c>
      <c r="BV44">
        <v>4.4135</v>
      </c>
      <c r="BW44">
        <v>2499.86</v>
      </c>
      <c r="BX44">
        <v>0.9</v>
      </c>
      <c r="BY44">
        <v>0.0999998</v>
      </c>
      <c r="BZ44">
        <v>0</v>
      </c>
      <c r="CA44">
        <v>2.7618</v>
      </c>
      <c r="CB44">
        <v>0</v>
      </c>
      <c r="CC44">
        <v>37862.5</v>
      </c>
      <c r="CD44">
        <v>22322.5</v>
      </c>
      <c r="CE44">
        <v>38.062</v>
      </c>
      <c r="CF44">
        <v>37.937</v>
      </c>
      <c r="CG44">
        <v>37.812</v>
      </c>
      <c r="CH44">
        <v>36.562</v>
      </c>
      <c r="CI44">
        <v>37.062</v>
      </c>
      <c r="CJ44">
        <v>2249.87</v>
      </c>
      <c r="CK44">
        <v>249.99</v>
      </c>
      <c r="CL44">
        <v>0</v>
      </c>
      <c r="CM44">
        <v>1693582288.3</v>
      </c>
      <c r="CN44">
        <v>0</v>
      </c>
      <c r="CO44">
        <v>1693578357.1</v>
      </c>
      <c r="CP44" t="s">
        <v>348</v>
      </c>
      <c r="CQ44">
        <v>1693578354.1</v>
      </c>
      <c r="CR44">
        <v>1693578357.1</v>
      </c>
      <c r="CS44">
        <v>1</v>
      </c>
      <c r="CT44">
        <v>0.139</v>
      </c>
      <c r="CU44">
        <v>-0.016</v>
      </c>
      <c r="CV44">
        <v>1.377</v>
      </c>
      <c r="CW44">
        <v>0.081</v>
      </c>
      <c r="CX44">
        <v>420</v>
      </c>
      <c r="CY44">
        <v>14</v>
      </c>
      <c r="CZ44">
        <v>0.24</v>
      </c>
      <c r="DA44">
        <v>0.1</v>
      </c>
      <c r="DB44">
        <v>10.37893588566779</v>
      </c>
      <c r="DC44">
        <v>0.6161880142330227</v>
      </c>
      <c r="DD44">
        <v>0.0569954980575673</v>
      </c>
      <c r="DE44">
        <v>1</v>
      </c>
      <c r="DF44">
        <v>0.004594316317463519</v>
      </c>
      <c r="DG44">
        <v>-0.0009315643220772202</v>
      </c>
      <c r="DH44">
        <v>6.977577900438749E-05</v>
      </c>
      <c r="DI44">
        <v>1</v>
      </c>
      <c r="DJ44">
        <v>0.3620987338780355</v>
      </c>
      <c r="DK44">
        <v>-0.1301397161159439</v>
      </c>
      <c r="DL44">
        <v>0.009793517472990855</v>
      </c>
      <c r="DM44">
        <v>1</v>
      </c>
      <c r="DN44">
        <v>3</v>
      </c>
      <c r="DO44">
        <v>3</v>
      </c>
      <c r="DP44" t="s">
        <v>349</v>
      </c>
      <c r="DQ44">
        <v>3.10177</v>
      </c>
      <c r="DR44">
        <v>2.66457</v>
      </c>
      <c r="DS44">
        <v>0.098067</v>
      </c>
      <c r="DT44">
        <v>0.101714</v>
      </c>
      <c r="DU44">
        <v>0.07000919999999999</v>
      </c>
      <c r="DV44">
        <v>0.0492861</v>
      </c>
      <c r="DW44">
        <v>26335.8</v>
      </c>
      <c r="DX44">
        <v>28548.1</v>
      </c>
      <c r="DY44">
        <v>27640.3</v>
      </c>
      <c r="DZ44">
        <v>29868.1</v>
      </c>
      <c r="EA44">
        <v>32190.7</v>
      </c>
      <c r="EB44">
        <v>35067.2</v>
      </c>
      <c r="EC44">
        <v>37922.2</v>
      </c>
      <c r="ED44">
        <v>40997.9</v>
      </c>
      <c r="EE44">
        <v>2.2018</v>
      </c>
      <c r="EF44">
        <v>2.1838</v>
      </c>
      <c r="EG44">
        <v>0.127427</v>
      </c>
      <c r="EH44">
        <v>0</v>
      </c>
      <c r="EI44">
        <v>20.3624</v>
      </c>
      <c r="EJ44">
        <v>999.9</v>
      </c>
      <c r="EK44">
        <v>45.2</v>
      </c>
      <c r="EL44">
        <v>26.7</v>
      </c>
      <c r="EM44">
        <v>15.8034</v>
      </c>
      <c r="EN44">
        <v>65.2967</v>
      </c>
      <c r="EO44">
        <v>8.8101</v>
      </c>
      <c r="EP44">
        <v>1</v>
      </c>
      <c r="EQ44">
        <v>-0.30264</v>
      </c>
      <c r="ER44">
        <v>1.04891</v>
      </c>
      <c r="ES44">
        <v>20.2008</v>
      </c>
      <c r="ET44">
        <v>5.25233</v>
      </c>
      <c r="EU44">
        <v>12.0579</v>
      </c>
      <c r="EV44">
        <v>4.97315</v>
      </c>
      <c r="EW44">
        <v>3.29233</v>
      </c>
      <c r="EX44">
        <v>9999</v>
      </c>
      <c r="EY44">
        <v>9999</v>
      </c>
      <c r="EZ44">
        <v>9999</v>
      </c>
      <c r="FA44">
        <v>164.8</v>
      </c>
      <c r="FB44">
        <v>4.97199</v>
      </c>
      <c r="FC44">
        <v>1.87052</v>
      </c>
      <c r="FD44">
        <v>1.87669</v>
      </c>
      <c r="FE44">
        <v>1.86981</v>
      </c>
      <c r="FF44">
        <v>1.87296</v>
      </c>
      <c r="FG44">
        <v>1.87453</v>
      </c>
      <c r="FH44">
        <v>1.87391</v>
      </c>
      <c r="FI44">
        <v>1.87533</v>
      </c>
      <c r="FJ44">
        <v>0</v>
      </c>
      <c r="FK44">
        <v>0</v>
      </c>
      <c r="FL44">
        <v>0</v>
      </c>
      <c r="FM44">
        <v>0</v>
      </c>
      <c r="FN44" t="s">
        <v>350</v>
      </c>
      <c r="FO44" t="s">
        <v>351</v>
      </c>
      <c r="FP44" t="s">
        <v>352</v>
      </c>
      <c r="FQ44" t="s">
        <v>352</v>
      </c>
      <c r="FR44" t="s">
        <v>352</v>
      </c>
      <c r="FS44" t="s">
        <v>352</v>
      </c>
      <c r="FT44">
        <v>0</v>
      </c>
      <c r="FU44">
        <v>100</v>
      </c>
      <c r="FV44">
        <v>100</v>
      </c>
      <c r="FW44">
        <v>1.345</v>
      </c>
      <c r="FX44">
        <v>0.08160000000000001</v>
      </c>
      <c r="FY44">
        <v>0.3605918236120723</v>
      </c>
      <c r="FZ44">
        <v>0.002616612134532941</v>
      </c>
      <c r="GA44">
        <v>-4.519413631873513E-07</v>
      </c>
      <c r="GB44">
        <v>9.831233035137328E-12</v>
      </c>
      <c r="GC44">
        <v>-0.01406867637782118</v>
      </c>
      <c r="GD44">
        <v>0.01128715920374445</v>
      </c>
      <c r="GE44">
        <v>-0.0004913425133041084</v>
      </c>
      <c r="GF44">
        <v>1.320148971478439E-05</v>
      </c>
      <c r="GG44">
        <v>-1</v>
      </c>
      <c r="GH44">
        <v>2093</v>
      </c>
      <c r="GI44">
        <v>1</v>
      </c>
      <c r="GJ44">
        <v>22</v>
      </c>
      <c r="GK44">
        <v>65.7</v>
      </c>
      <c r="GL44">
        <v>65.59999999999999</v>
      </c>
      <c r="GM44">
        <v>1.07422</v>
      </c>
      <c r="GN44">
        <v>2.52197</v>
      </c>
      <c r="GO44">
        <v>1.39893</v>
      </c>
      <c r="GP44">
        <v>2.29004</v>
      </c>
      <c r="GQ44">
        <v>1.44897</v>
      </c>
      <c r="GR44">
        <v>2.37549</v>
      </c>
      <c r="GS44">
        <v>29.8792</v>
      </c>
      <c r="GT44">
        <v>15.5067</v>
      </c>
      <c r="GU44">
        <v>18</v>
      </c>
      <c r="GV44">
        <v>481.683</v>
      </c>
      <c r="GW44">
        <v>538.7329999999999</v>
      </c>
      <c r="GX44">
        <v>19.9994</v>
      </c>
      <c r="GY44">
        <v>23.2635</v>
      </c>
      <c r="GZ44">
        <v>29.9994</v>
      </c>
      <c r="HA44">
        <v>23.3859</v>
      </c>
      <c r="HB44">
        <v>23.3842</v>
      </c>
      <c r="HC44">
        <v>21.4702</v>
      </c>
      <c r="HD44">
        <v>44.9136</v>
      </c>
      <c r="HE44">
        <v>0</v>
      </c>
      <c r="HF44">
        <v>20</v>
      </c>
      <c r="HG44">
        <v>420</v>
      </c>
      <c r="HH44">
        <v>8.40311</v>
      </c>
      <c r="HI44">
        <v>102.292</v>
      </c>
      <c r="HJ44">
        <v>102.417</v>
      </c>
    </row>
    <row r="45" spans="1:218">
      <c r="A45">
        <v>29</v>
      </c>
      <c r="B45">
        <v>1693582431.5</v>
      </c>
      <c r="C45">
        <v>3300</v>
      </c>
      <c r="D45" t="s">
        <v>408</v>
      </c>
      <c r="E45" t="s">
        <v>409</v>
      </c>
      <c r="F45" t="s">
        <v>346</v>
      </c>
      <c r="J45">
        <v>1693582431.5</v>
      </c>
      <c r="K45">
        <f>(L45)/1000</f>
        <v>0</v>
      </c>
      <c r="L45">
        <f>1000*BB45*AJ45*(AX45-AY45)/(100*AQ45*(1000-AJ45*AX45))</f>
        <v>0</v>
      </c>
      <c r="M45">
        <f>BB45*AJ45*(AW45-AV45*(1000-AJ45*AY45)/(1000-AJ45*AX45))/(100*AQ45)</f>
        <v>0</v>
      </c>
      <c r="N45">
        <f>AV45 - IF(AJ45&gt;1, M45*AQ45*100.0/(AL45*BJ45), 0)</f>
        <v>0</v>
      </c>
      <c r="O45">
        <f>((U45-K45/2)*N45-M45)/(U45+K45/2)</f>
        <v>0</v>
      </c>
      <c r="P45">
        <f>O45*(BC45+BD45)/1000.0</f>
        <v>0</v>
      </c>
      <c r="Q45">
        <f>(AV45 - IF(AJ45&gt;1, M45*AQ45*100.0/(AL45*BJ45), 0))*(BC45+BD45)/1000.0</f>
        <v>0</v>
      </c>
      <c r="R45">
        <f>2.0/((1/T45-1/S45)+SIGN(T45)*SQRT((1/T45-1/S45)*(1/T45-1/S45) + 4*AR45/((AR45+1)*(AR45+1))*(2*1/T45*1/S45-1/S45*1/S45)))</f>
        <v>0</v>
      </c>
      <c r="S45">
        <f>IF(LEFT(AS45,1)&lt;&gt;"0",IF(LEFT(AS45,1)="1",3.0,AT45),$D$5+$E$5*(BJ45*BC45/($K$5*1000))+$F$5*(BJ45*BC45/($K$5*1000))*MAX(MIN(AQ45,$J$5),$I$5)*MAX(MIN(AQ45,$J$5),$I$5)+$G$5*MAX(MIN(AQ45,$J$5),$I$5)*(BJ45*BC45/($K$5*1000))+$H$5*(BJ45*BC45/($K$5*1000))*(BJ45*BC45/($K$5*1000)))</f>
        <v>0</v>
      </c>
      <c r="T45">
        <f>K45*(1000-(1000*0.61365*exp(17.502*X45/(240.97+X45))/(BC45+BD45)+AX45)/2)/(1000*0.61365*exp(17.502*X45/(240.97+X45))/(BC45+BD45)-AX45)</f>
        <v>0</v>
      </c>
      <c r="U45">
        <f>1/((AR45+1)/(R45/1.6)+1/(S45/1.37)) + AR45/((AR45+1)/(R45/1.6) + AR45/(S45/1.37))</f>
        <v>0</v>
      </c>
      <c r="V45">
        <f>(AM45*AP45)</f>
        <v>0</v>
      </c>
      <c r="W45">
        <f>(BE45+(V45+2*0.95*5.67E-8*(((BE45+$B$7)+273)^4-(BE45+273)^4)-44100*K45)/(1.84*29.3*S45+8*0.95*5.67E-8*(BE45+273)^3))</f>
        <v>0</v>
      </c>
      <c r="X45">
        <f>($C$7*BF45+$D$7*BG45+$E$7*W45)</f>
        <v>0</v>
      </c>
      <c r="Y45">
        <f>0.61365*exp(17.502*X45/(240.97+X45))</f>
        <v>0</v>
      </c>
      <c r="Z45">
        <f>(AA45/AB45*100)</f>
        <v>0</v>
      </c>
      <c r="AA45">
        <f>AX45*(BC45+BD45)/1000</f>
        <v>0</v>
      </c>
      <c r="AB45">
        <f>0.61365*exp(17.502*BE45/(240.97+BE45))</f>
        <v>0</v>
      </c>
      <c r="AC45">
        <f>(Y45-AX45*(BC45+BD45)/1000)</f>
        <v>0</v>
      </c>
      <c r="AD45">
        <f>(-K45*44100)</f>
        <v>0</v>
      </c>
      <c r="AE45">
        <f>2*29.3*S45*0.92*(BE45-X45)</f>
        <v>0</v>
      </c>
      <c r="AF45">
        <f>2*0.95*5.67E-8*(((BE45+$B$7)+273)^4-(X45+273)^4)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MAX(0,($B$13+$C$13*BJ45)/(1+$D$13*BJ45)*BC45/(BE45+273)*$E$13)</f>
        <v>0</v>
      </c>
      <c r="AM45">
        <f>$B$11*BK45+$C$11*BL45+$F$11*BW45*(1-BZ45)</f>
        <v>0</v>
      </c>
      <c r="AN45">
        <f>AM45*AO45</f>
        <v>0</v>
      </c>
      <c r="AO45">
        <f>($B$11*$D$9+$C$11*$D$9+$F$11*((CJ45+CB45)/MAX(CJ45+CB45+CK45, 0.1)*$I$9+CK45/MAX(CJ45+CB45+CK45, 0.1)*$J$9))/($B$11+$C$11+$F$11)</f>
        <v>0</v>
      </c>
      <c r="AP45">
        <f>($B$11*$K$9+$C$11*$K$9+$F$11*((CJ45+CB45)/MAX(CJ45+CB45+CK45, 0.1)*$P$9+CK45/MAX(CJ45+CB45+CK45, 0.1)*$Q$9))/($B$11+$C$11+$F$11)</f>
        <v>0</v>
      </c>
      <c r="AQ45">
        <v>6</v>
      </c>
      <c r="AR45">
        <v>0.5</v>
      </c>
      <c r="AS45" t="s">
        <v>347</v>
      </c>
      <c r="AT45">
        <v>2</v>
      </c>
      <c r="AU45">
        <v>1693582431.5</v>
      </c>
      <c r="AV45">
        <v>387.518</v>
      </c>
      <c r="AW45">
        <v>420.02</v>
      </c>
      <c r="AX45">
        <v>13.6462</v>
      </c>
      <c r="AY45">
        <v>5.51379</v>
      </c>
      <c r="AZ45">
        <v>386.214</v>
      </c>
      <c r="BA45">
        <v>13.5646</v>
      </c>
      <c r="BB45">
        <v>500.077</v>
      </c>
      <c r="BC45">
        <v>100.577</v>
      </c>
      <c r="BD45">
        <v>0.0310131</v>
      </c>
      <c r="BE45">
        <v>22.5492</v>
      </c>
      <c r="BF45">
        <v>22.216</v>
      </c>
      <c r="BG45">
        <v>999.9</v>
      </c>
      <c r="BH45">
        <v>0</v>
      </c>
      <c r="BI45">
        <v>0</v>
      </c>
      <c r="BJ45">
        <v>10016.2</v>
      </c>
      <c r="BK45">
        <v>0</v>
      </c>
      <c r="BL45">
        <v>352.482</v>
      </c>
      <c r="BM45">
        <v>-32.5023</v>
      </c>
      <c r="BN45">
        <v>392.879</v>
      </c>
      <c r="BO45">
        <v>422.349</v>
      </c>
      <c r="BP45">
        <v>8.132389999999999</v>
      </c>
      <c r="BQ45">
        <v>420.02</v>
      </c>
      <c r="BR45">
        <v>5.51379</v>
      </c>
      <c r="BS45">
        <v>1.3725</v>
      </c>
      <c r="BT45">
        <v>0.554562</v>
      </c>
      <c r="BU45">
        <v>11.6171</v>
      </c>
      <c r="BV45">
        <v>-1.38596</v>
      </c>
      <c r="BW45">
        <v>2500.21</v>
      </c>
      <c r="BX45">
        <v>0.900006</v>
      </c>
      <c r="BY45">
        <v>0.0999935</v>
      </c>
      <c r="BZ45">
        <v>0</v>
      </c>
      <c r="CA45">
        <v>2.6499</v>
      </c>
      <c r="CB45">
        <v>0</v>
      </c>
      <c r="CC45">
        <v>27887.2</v>
      </c>
      <c r="CD45">
        <v>22325.6</v>
      </c>
      <c r="CE45">
        <v>40.937</v>
      </c>
      <c r="CF45">
        <v>40.75</v>
      </c>
      <c r="CG45">
        <v>40.25</v>
      </c>
      <c r="CH45">
        <v>39.562</v>
      </c>
      <c r="CI45">
        <v>39.625</v>
      </c>
      <c r="CJ45">
        <v>2250.2</v>
      </c>
      <c r="CK45">
        <v>250</v>
      </c>
      <c r="CL45">
        <v>0</v>
      </c>
      <c r="CM45">
        <v>1693582424.5</v>
      </c>
      <c r="CN45">
        <v>0</v>
      </c>
      <c r="CO45">
        <v>1693578357.1</v>
      </c>
      <c r="CP45" t="s">
        <v>348</v>
      </c>
      <c r="CQ45">
        <v>1693578354.1</v>
      </c>
      <c r="CR45">
        <v>1693578357.1</v>
      </c>
      <c r="CS45">
        <v>1</v>
      </c>
      <c r="CT45">
        <v>0.139</v>
      </c>
      <c r="CU45">
        <v>-0.016</v>
      </c>
      <c r="CV45">
        <v>1.377</v>
      </c>
      <c r="CW45">
        <v>0.081</v>
      </c>
      <c r="CX45">
        <v>420</v>
      </c>
      <c r="CY45">
        <v>14</v>
      </c>
      <c r="CZ45">
        <v>0.24</v>
      </c>
      <c r="DA45">
        <v>0.1</v>
      </c>
      <c r="DB45">
        <v>24.29418889059576</v>
      </c>
      <c r="DC45">
        <v>0.6413453809390043</v>
      </c>
      <c r="DD45">
        <v>0.05225074670819731</v>
      </c>
      <c r="DE45">
        <v>1</v>
      </c>
      <c r="DF45">
        <v>0.006819034420015488</v>
      </c>
      <c r="DG45">
        <v>0.0001775169204616554</v>
      </c>
      <c r="DH45">
        <v>1.453362729574422E-05</v>
      </c>
      <c r="DI45">
        <v>1</v>
      </c>
      <c r="DJ45">
        <v>0.5680766357528587</v>
      </c>
      <c r="DK45">
        <v>-0.007706224497204023</v>
      </c>
      <c r="DL45">
        <v>0.000823491801189871</v>
      </c>
      <c r="DM45">
        <v>1</v>
      </c>
      <c r="DN45">
        <v>3</v>
      </c>
      <c r="DO45">
        <v>3</v>
      </c>
      <c r="DP45" t="s">
        <v>349</v>
      </c>
      <c r="DQ45">
        <v>3.10132</v>
      </c>
      <c r="DR45">
        <v>2.66479</v>
      </c>
      <c r="DS45">
        <v>0.0948003</v>
      </c>
      <c r="DT45">
        <v>0.101731</v>
      </c>
      <c r="DU45">
        <v>0.06999619999999999</v>
      </c>
      <c r="DV45">
        <v>0.0351052</v>
      </c>
      <c r="DW45">
        <v>26435.1</v>
      </c>
      <c r="DX45">
        <v>28553.5</v>
      </c>
      <c r="DY45">
        <v>27643.7</v>
      </c>
      <c r="DZ45">
        <v>29873.8</v>
      </c>
      <c r="EA45">
        <v>32195.8</v>
      </c>
      <c r="EB45">
        <v>35597.6</v>
      </c>
      <c r="EC45">
        <v>37927.5</v>
      </c>
      <c r="ED45">
        <v>41007.4</v>
      </c>
      <c r="EE45">
        <v>2.20843</v>
      </c>
      <c r="EF45">
        <v>2.1772</v>
      </c>
      <c r="EG45">
        <v>0.107281</v>
      </c>
      <c r="EH45">
        <v>0</v>
      </c>
      <c r="EI45">
        <v>20.4451</v>
      </c>
      <c r="EJ45">
        <v>999.9</v>
      </c>
      <c r="EK45">
        <v>45.3</v>
      </c>
      <c r="EL45">
        <v>26.7</v>
      </c>
      <c r="EM45">
        <v>15.8383</v>
      </c>
      <c r="EN45">
        <v>65.19670000000001</v>
      </c>
      <c r="EO45">
        <v>8.6899</v>
      </c>
      <c r="EP45">
        <v>1</v>
      </c>
      <c r="EQ45">
        <v>-0.315965</v>
      </c>
      <c r="ER45">
        <v>1.03809</v>
      </c>
      <c r="ES45">
        <v>20.2022</v>
      </c>
      <c r="ET45">
        <v>5.25757</v>
      </c>
      <c r="EU45">
        <v>12.0577</v>
      </c>
      <c r="EV45">
        <v>4.97245</v>
      </c>
      <c r="EW45">
        <v>3.2927</v>
      </c>
      <c r="EX45">
        <v>9999</v>
      </c>
      <c r="EY45">
        <v>9999</v>
      </c>
      <c r="EZ45">
        <v>9999</v>
      </c>
      <c r="FA45">
        <v>164.8</v>
      </c>
      <c r="FB45">
        <v>4.97203</v>
      </c>
      <c r="FC45">
        <v>1.87054</v>
      </c>
      <c r="FD45">
        <v>1.8767</v>
      </c>
      <c r="FE45">
        <v>1.86981</v>
      </c>
      <c r="FF45">
        <v>1.87296</v>
      </c>
      <c r="FG45">
        <v>1.87454</v>
      </c>
      <c r="FH45">
        <v>1.87392</v>
      </c>
      <c r="FI45">
        <v>1.87532</v>
      </c>
      <c r="FJ45">
        <v>0</v>
      </c>
      <c r="FK45">
        <v>0</v>
      </c>
      <c r="FL45">
        <v>0</v>
      </c>
      <c r="FM45">
        <v>0</v>
      </c>
      <c r="FN45" t="s">
        <v>350</v>
      </c>
      <c r="FO45" t="s">
        <v>351</v>
      </c>
      <c r="FP45" t="s">
        <v>352</v>
      </c>
      <c r="FQ45" t="s">
        <v>352</v>
      </c>
      <c r="FR45" t="s">
        <v>352</v>
      </c>
      <c r="FS45" t="s">
        <v>352</v>
      </c>
      <c r="FT45">
        <v>0</v>
      </c>
      <c r="FU45">
        <v>100</v>
      </c>
      <c r="FV45">
        <v>100</v>
      </c>
      <c r="FW45">
        <v>1.304</v>
      </c>
      <c r="FX45">
        <v>0.08160000000000001</v>
      </c>
      <c r="FY45">
        <v>0.3605918236120723</v>
      </c>
      <c r="FZ45">
        <v>0.002616612134532941</v>
      </c>
      <c r="GA45">
        <v>-4.519413631873513E-07</v>
      </c>
      <c r="GB45">
        <v>9.831233035137328E-12</v>
      </c>
      <c r="GC45">
        <v>-0.01406867637782118</v>
      </c>
      <c r="GD45">
        <v>0.01128715920374445</v>
      </c>
      <c r="GE45">
        <v>-0.0004913425133041084</v>
      </c>
      <c r="GF45">
        <v>1.320148971478439E-05</v>
      </c>
      <c r="GG45">
        <v>-1</v>
      </c>
      <c r="GH45">
        <v>2093</v>
      </c>
      <c r="GI45">
        <v>1</v>
      </c>
      <c r="GJ45">
        <v>22</v>
      </c>
      <c r="GK45">
        <v>68</v>
      </c>
      <c r="GL45">
        <v>67.90000000000001</v>
      </c>
      <c r="GM45">
        <v>1.07178</v>
      </c>
      <c r="GN45">
        <v>2.51831</v>
      </c>
      <c r="GO45">
        <v>1.39893</v>
      </c>
      <c r="GP45">
        <v>2.29004</v>
      </c>
      <c r="GQ45">
        <v>1.44897</v>
      </c>
      <c r="GR45">
        <v>2.50122</v>
      </c>
      <c r="GS45">
        <v>29.9433</v>
      </c>
      <c r="GT45">
        <v>15.4892</v>
      </c>
      <c r="GU45">
        <v>18</v>
      </c>
      <c r="GV45">
        <v>483.868</v>
      </c>
      <c r="GW45">
        <v>532.088</v>
      </c>
      <c r="GX45">
        <v>20.0009</v>
      </c>
      <c r="GY45">
        <v>23.0676</v>
      </c>
      <c r="GZ45">
        <v>29.9998</v>
      </c>
      <c r="HA45">
        <v>23.1992</v>
      </c>
      <c r="HB45">
        <v>23.204</v>
      </c>
      <c r="HC45">
        <v>21.4229</v>
      </c>
      <c r="HD45">
        <v>59.1684</v>
      </c>
      <c r="HE45">
        <v>0</v>
      </c>
      <c r="HF45">
        <v>20</v>
      </c>
      <c r="HG45">
        <v>420</v>
      </c>
      <c r="HH45">
        <v>5.51367</v>
      </c>
      <c r="HI45">
        <v>102.306</v>
      </c>
      <c r="HJ45">
        <v>102.44</v>
      </c>
    </row>
    <row r="46" spans="1:218">
      <c r="A46">
        <v>30</v>
      </c>
      <c r="B46">
        <v>1693582551.5</v>
      </c>
      <c r="C46">
        <v>3420</v>
      </c>
      <c r="D46" t="s">
        <v>410</v>
      </c>
      <c r="E46" t="s">
        <v>411</v>
      </c>
      <c r="F46" t="s">
        <v>346</v>
      </c>
      <c r="J46">
        <v>1693582551.5</v>
      </c>
      <c r="K46">
        <f>(L46)/1000</f>
        <v>0</v>
      </c>
      <c r="L46">
        <f>1000*BB46*AJ46*(AX46-AY46)/(100*AQ46*(1000-AJ46*AX46))</f>
        <v>0</v>
      </c>
      <c r="M46">
        <f>BB46*AJ46*(AW46-AV46*(1000-AJ46*AY46)/(1000-AJ46*AX46))/(100*AQ46)</f>
        <v>0</v>
      </c>
      <c r="N46">
        <f>AV46 - IF(AJ46&gt;1, M46*AQ46*100.0/(AL46*BJ46), 0)</f>
        <v>0</v>
      </c>
      <c r="O46">
        <f>((U46-K46/2)*N46-M46)/(U46+K46/2)</f>
        <v>0</v>
      </c>
      <c r="P46">
        <f>O46*(BC46+BD46)/1000.0</f>
        <v>0</v>
      </c>
      <c r="Q46">
        <f>(AV46 - IF(AJ46&gt;1, M46*AQ46*100.0/(AL46*BJ46), 0))*(BC46+BD46)/1000.0</f>
        <v>0</v>
      </c>
      <c r="R46">
        <f>2.0/((1/T46-1/S46)+SIGN(T46)*SQRT((1/T46-1/S46)*(1/T46-1/S46) + 4*AR46/((AR46+1)*(AR46+1))*(2*1/T46*1/S46-1/S46*1/S46)))</f>
        <v>0</v>
      </c>
      <c r="S46">
        <f>IF(LEFT(AS46,1)&lt;&gt;"0",IF(LEFT(AS46,1)="1",3.0,AT46),$D$5+$E$5*(BJ46*BC46/($K$5*1000))+$F$5*(BJ46*BC46/($K$5*1000))*MAX(MIN(AQ46,$J$5),$I$5)*MAX(MIN(AQ46,$J$5),$I$5)+$G$5*MAX(MIN(AQ46,$J$5),$I$5)*(BJ46*BC46/($K$5*1000))+$H$5*(BJ46*BC46/($K$5*1000))*(BJ46*BC46/($K$5*1000)))</f>
        <v>0</v>
      </c>
      <c r="T46">
        <f>K46*(1000-(1000*0.61365*exp(17.502*X46/(240.97+X46))/(BC46+BD46)+AX46)/2)/(1000*0.61365*exp(17.502*X46/(240.97+X46))/(BC46+BD46)-AX46)</f>
        <v>0</v>
      </c>
      <c r="U46">
        <f>1/((AR46+1)/(R46/1.6)+1/(S46/1.37)) + AR46/((AR46+1)/(R46/1.6) + AR46/(S46/1.37))</f>
        <v>0</v>
      </c>
      <c r="V46">
        <f>(AM46*AP46)</f>
        <v>0</v>
      </c>
      <c r="W46">
        <f>(BE46+(V46+2*0.95*5.67E-8*(((BE46+$B$7)+273)^4-(BE46+273)^4)-44100*K46)/(1.84*29.3*S46+8*0.95*5.67E-8*(BE46+273)^3))</f>
        <v>0</v>
      </c>
      <c r="X46">
        <f>($C$7*BF46+$D$7*BG46+$E$7*W46)</f>
        <v>0</v>
      </c>
      <c r="Y46">
        <f>0.61365*exp(17.502*X46/(240.97+X46))</f>
        <v>0</v>
      </c>
      <c r="Z46">
        <f>(AA46/AB46*100)</f>
        <v>0</v>
      </c>
      <c r="AA46">
        <f>AX46*(BC46+BD46)/1000</f>
        <v>0</v>
      </c>
      <c r="AB46">
        <f>0.61365*exp(17.502*BE46/(240.97+BE46))</f>
        <v>0</v>
      </c>
      <c r="AC46">
        <f>(Y46-AX46*(BC46+BD46)/1000)</f>
        <v>0</v>
      </c>
      <c r="AD46">
        <f>(-K46*44100)</f>
        <v>0</v>
      </c>
      <c r="AE46">
        <f>2*29.3*S46*0.92*(BE46-X46)</f>
        <v>0</v>
      </c>
      <c r="AF46">
        <f>2*0.95*5.67E-8*(((BE46+$B$7)+273)^4-(X46+273)^4)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MAX(0,($B$13+$C$13*BJ46)/(1+$D$13*BJ46)*BC46/(BE46+273)*$E$13)</f>
        <v>0</v>
      </c>
      <c r="AM46">
        <f>$B$11*BK46+$C$11*BL46+$F$11*BW46*(1-BZ46)</f>
        <v>0</v>
      </c>
      <c r="AN46">
        <f>AM46*AO46</f>
        <v>0</v>
      </c>
      <c r="AO46">
        <f>($B$11*$D$9+$C$11*$D$9+$F$11*((CJ46+CB46)/MAX(CJ46+CB46+CK46, 0.1)*$I$9+CK46/MAX(CJ46+CB46+CK46, 0.1)*$J$9))/($B$11+$C$11+$F$11)</f>
        <v>0</v>
      </c>
      <c r="AP46">
        <f>($B$11*$K$9+$C$11*$K$9+$F$11*((CJ46+CB46)/MAX(CJ46+CB46+CK46, 0.1)*$P$9+CK46/MAX(CJ46+CB46+CK46, 0.1)*$Q$9))/($B$11+$C$11+$F$11)</f>
        <v>0</v>
      </c>
      <c r="AQ46">
        <v>6</v>
      </c>
      <c r="AR46">
        <v>0.5</v>
      </c>
      <c r="AS46" t="s">
        <v>347</v>
      </c>
      <c r="AT46">
        <v>2</v>
      </c>
      <c r="AU46">
        <v>1693582551.5</v>
      </c>
      <c r="AV46">
        <v>399.047</v>
      </c>
      <c r="AW46">
        <v>419.996</v>
      </c>
      <c r="AX46">
        <v>13.675</v>
      </c>
      <c r="AY46">
        <v>6.39276</v>
      </c>
      <c r="AZ46">
        <v>397.717</v>
      </c>
      <c r="BA46">
        <v>13.5933</v>
      </c>
      <c r="BB46">
        <v>500.206</v>
      </c>
      <c r="BC46">
        <v>100.578</v>
      </c>
      <c r="BD46">
        <v>0.0307293</v>
      </c>
      <c r="BE46">
        <v>22.6875</v>
      </c>
      <c r="BF46">
        <v>22.5438</v>
      </c>
      <c r="BG46">
        <v>999.9</v>
      </c>
      <c r="BH46">
        <v>0</v>
      </c>
      <c r="BI46">
        <v>0</v>
      </c>
      <c r="BJ46">
        <v>10016.2</v>
      </c>
      <c r="BK46">
        <v>0</v>
      </c>
      <c r="BL46">
        <v>437.148</v>
      </c>
      <c r="BM46">
        <v>-20.9487</v>
      </c>
      <c r="BN46">
        <v>404.58</v>
      </c>
      <c r="BO46">
        <v>422.698</v>
      </c>
      <c r="BP46">
        <v>7.28226</v>
      </c>
      <c r="BQ46">
        <v>419.996</v>
      </c>
      <c r="BR46">
        <v>6.39276</v>
      </c>
      <c r="BS46">
        <v>1.37541</v>
      </c>
      <c r="BT46">
        <v>0.642975</v>
      </c>
      <c r="BU46">
        <v>11.6493</v>
      </c>
      <c r="BV46">
        <v>0.644421</v>
      </c>
      <c r="BW46">
        <v>2500.15</v>
      </c>
      <c r="BX46">
        <v>0.899997</v>
      </c>
      <c r="BY46">
        <v>0.100004</v>
      </c>
      <c r="BZ46">
        <v>0</v>
      </c>
      <c r="CA46">
        <v>2.1309</v>
      </c>
      <c r="CB46">
        <v>0</v>
      </c>
      <c r="CC46">
        <v>36364.4</v>
      </c>
      <c r="CD46">
        <v>22325.1</v>
      </c>
      <c r="CE46">
        <v>40.625</v>
      </c>
      <c r="CF46">
        <v>39.937</v>
      </c>
      <c r="CG46">
        <v>40.187</v>
      </c>
      <c r="CH46">
        <v>38.687</v>
      </c>
      <c r="CI46">
        <v>39.25</v>
      </c>
      <c r="CJ46">
        <v>2250.13</v>
      </c>
      <c r="CK46">
        <v>250.03</v>
      </c>
      <c r="CL46">
        <v>0</v>
      </c>
      <c r="CM46">
        <v>1693582544.5</v>
      </c>
      <c r="CN46">
        <v>0</v>
      </c>
      <c r="CO46">
        <v>1693578357.1</v>
      </c>
      <c r="CP46" t="s">
        <v>348</v>
      </c>
      <c r="CQ46">
        <v>1693578354.1</v>
      </c>
      <c r="CR46">
        <v>1693578357.1</v>
      </c>
      <c r="CS46">
        <v>1</v>
      </c>
      <c r="CT46">
        <v>0.139</v>
      </c>
      <c r="CU46">
        <v>-0.016</v>
      </c>
      <c r="CV46">
        <v>1.377</v>
      </c>
      <c r="CW46">
        <v>0.081</v>
      </c>
      <c r="CX46">
        <v>420</v>
      </c>
      <c r="CY46">
        <v>14</v>
      </c>
      <c r="CZ46">
        <v>0.24</v>
      </c>
      <c r="DA46">
        <v>0.1</v>
      </c>
      <c r="DB46">
        <v>14.87667540553904</v>
      </c>
      <c r="DC46">
        <v>0.8632419226611839</v>
      </c>
      <c r="DD46">
        <v>0.06674417253493223</v>
      </c>
      <c r="DE46">
        <v>1</v>
      </c>
      <c r="DF46">
        <v>0.006140448574799129</v>
      </c>
      <c r="DG46">
        <v>0.0001109769653539746</v>
      </c>
      <c r="DH46">
        <v>8.083139155990039E-06</v>
      </c>
      <c r="DI46">
        <v>1</v>
      </c>
      <c r="DJ46">
        <v>0.4841469622581334</v>
      </c>
      <c r="DK46">
        <v>0.005188823269350284</v>
      </c>
      <c r="DL46">
        <v>0.0004333967727430453</v>
      </c>
      <c r="DM46">
        <v>1</v>
      </c>
      <c r="DN46">
        <v>3</v>
      </c>
      <c r="DO46">
        <v>3</v>
      </c>
      <c r="DP46" t="s">
        <v>349</v>
      </c>
      <c r="DQ46">
        <v>3.10168</v>
      </c>
      <c r="DR46">
        <v>2.66451</v>
      </c>
      <c r="DS46">
        <v>0.0969863</v>
      </c>
      <c r="DT46">
        <v>0.101765</v>
      </c>
      <c r="DU46">
        <v>0.0701282</v>
      </c>
      <c r="DV46">
        <v>0.039698</v>
      </c>
      <c r="DW46">
        <v>26371.4</v>
      </c>
      <c r="DX46">
        <v>28556</v>
      </c>
      <c r="DY46">
        <v>27643.4</v>
      </c>
      <c r="DZ46">
        <v>29877.3</v>
      </c>
      <c r="EA46">
        <v>32191.8</v>
      </c>
      <c r="EB46">
        <v>35433.4</v>
      </c>
      <c r="EC46">
        <v>37927.6</v>
      </c>
      <c r="ED46">
        <v>41012.7</v>
      </c>
      <c r="EE46">
        <v>2.20315</v>
      </c>
      <c r="EF46">
        <v>2.17983</v>
      </c>
      <c r="EG46">
        <v>0.119142</v>
      </c>
      <c r="EH46">
        <v>0</v>
      </c>
      <c r="EI46">
        <v>20.5779</v>
      </c>
      <c r="EJ46">
        <v>999.9</v>
      </c>
      <c r="EK46">
        <v>45.4</v>
      </c>
      <c r="EL46">
        <v>26.8</v>
      </c>
      <c r="EM46">
        <v>15.966</v>
      </c>
      <c r="EN46">
        <v>65.1367</v>
      </c>
      <c r="EO46">
        <v>8.838139999999999</v>
      </c>
      <c r="EP46">
        <v>1</v>
      </c>
      <c r="EQ46">
        <v>-0.322614</v>
      </c>
      <c r="ER46">
        <v>1.04919</v>
      </c>
      <c r="ES46">
        <v>20.2003</v>
      </c>
      <c r="ET46">
        <v>5.25832</v>
      </c>
      <c r="EU46">
        <v>12.0577</v>
      </c>
      <c r="EV46">
        <v>4.9734</v>
      </c>
      <c r="EW46">
        <v>3.293</v>
      </c>
      <c r="EX46">
        <v>9999</v>
      </c>
      <c r="EY46">
        <v>9999</v>
      </c>
      <c r="EZ46">
        <v>9999</v>
      </c>
      <c r="FA46">
        <v>164.8</v>
      </c>
      <c r="FB46">
        <v>4.97202</v>
      </c>
      <c r="FC46">
        <v>1.87054</v>
      </c>
      <c r="FD46">
        <v>1.87668</v>
      </c>
      <c r="FE46">
        <v>1.86981</v>
      </c>
      <c r="FF46">
        <v>1.87298</v>
      </c>
      <c r="FG46">
        <v>1.87453</v>
      </c>
      <c r="FH46">
        <v>1.8739</v>
      </c>
      <c r="FI46">
        <v>1.87533</v>
      </c>
      <c r="FJ46">
        <v>0</v>
      </c>
      <c r="FK46">
        <v>0</v>
      </c>
      <c r="FL46">
        <v>0</v>
      </c>
      <c r="FM46">
        <v>0</v>
      </c>
      <c r="FN46" t="s">
        <v>350</v>
      </c>
      <c r="FO46" t="s">
        <v>351</v>
      </c>
      <c r="FP46" t="s">
        <v>352</v>
      </c>
      <c r="FQ46" t="s">
        <v>352</v>
      </c>
      <c r="FR46" t="s">
        <v>352</v>
      </c>
      <c r="FS46" t="s">
        <v>352</v>
      </c>
      <c r="FT46">
        <v>0</v>
      </c>
      <c r="FU46">
        <v>100</v>
      </c>
      <c r="FV46">
        <v>100</v>
      </c>
      <c r="FW46">
        <v>1.33</v>
      </c>
      <c r="FX46">
        <v>0.08169999999999999</v>
      </c>
      <c r="FY46">
        <v>0.3605918236120723</v>
      </c>
      <c r="FZ46">
        <v>0.002616612134532941</v>
      </c>
      <c r="GA46">
        <v>-4.519413631873513E-07</v>
      </c>
      <c r="GB46">
        <v>9.831233035137328E-12</v>
      </c>
      <c r="GC46">
        <v>-0.01406867637782118</v>
      </c>
      <c r="GD46">
        <v>0.01128715920374445</v>
      </c>
      <c r="GE46">
        <v>-0.0004913425133041084</v>
      </c>
      <c r="GF46">
        <v>1.320148971478439E-05</v>
      </c>
      <c r="GG46">
        <v>-1</v>
      </c>
      <c r="GH46">
        <v>2093</v>
      </c>
      <c r="GI46">
        <v>1</v>
      </c>
      <c r="GJ46">
        <v>22</v>
      </c>
      <c r="GK46">
        <v>70</v>
      </c>
      <c r="GL46">
        <v>69.90000000000001</v>
      </c>
      <c r="GM46">
        <v>1.073</v>
      </c>
      <c r="GN46">
        <v>2.52563</v>
      </c>
      <c r="GO46">
        <v>1.39893</v>
      </c>
      <c r="GP46">
        <v>2.29004</v>
      </c>
      <c r="GQ46">
        <v>1.44897</v>
      </c>
      <c r="GR46">
        <v>2.34131</v>
      </c>
      <c r="GS46">
        <v>30.0076</v>
      </c>
      <c r="GT46">
        <v>15.4542</v>
      </c>
      <c r="GU46">
        <v>18</v>
      </c>
      <c r="GV46">
        <v>479.595</v>
      </c>
      <c r="GW46">
        <v>532.693</v>
      </c>
      <c r="GX46">
        <v>19.9998</v>
      </c>
      <c r="GY46">
        <v>22.9736</v>
      </c>
      <c r="GZ46">
        <v>29.9999</v>
      </c>
      <c r="HA46">
        <v>23.0906</v>
      </c>
      <c r="HB46">
        <v>23.0915</v>
      </c>
      <c r="HC46">
        <v>21.4335</v>
      </c>
      <c r="HD46">
        <v>54.9074</v>
      </c>
      <c r="HE46">
        <v>0</v>
      </c>
      <c r="HF46">
        <v>20</v>
      </c>
      <c r="HG46">
        <v>420</v>
      </c>
      <c r="HH46">
        <v>6.41484</v>
      </c>
      <c r="HI46">
        <v>102.305</v>
      </c>
      <c r="HJ46">
        <v>102.452</v>
      </c>
    </row>
    <row r="47" spans="1:218">
      <c r="A47">
        <v>31</v>
      </c>
      <c r="B47">
        <v>1693582652</v>
      </c>
      <c r="C47">
        <v>3520.5</v>
      </c>
      <c r="D47" t="s">
        <v>412</v>
      </c>
      <c r="E47" t="s">
        <v>413</v>
      </c>
      <c r="F47" t="s">
        <v>346</v>
      </c>
      <c r="J47">
        <v>1693582652</v>
      </c>
      <c r="K47">
        <f>(L47)/1000</f>
        <v>0</v>
      </c>
      <c r="L47">
        <f>1000*BB47*AJ47*(AX47-AY47)/(100*AQ47*(1000-AJ47*AX47))</f>
        <v>0</v>
      </c>
      <c r="M47">
        <f>BB47*AJ47*(AW47-AV47*(1000-AJ47*AY47)/(1000-AJ47*AX47))/(100*AQ47)</f>
        <v>0</v>
      </c>
      <c r="N47">
        <f>AV47 - IF(AJ47&gt;1, M47*AQ47*100.0/(AL47*BJ47), 0)</f>
        <v>0</v>
      </c>
      <c r="O47">
        <f>((U47-K47/2)*N47-M47)/(U47+K47/2)</f>
        <v>0</v>
      </c>
      <c r="P47">
        <f>O47*(BC47+BD47)/1000.0</f>
        <v>0</v>
      </c>
      <c r="Q47">
        <f>(AV47 - IF(AJ47&gt;1, M47*AQ47*100.0/(AL47*BJ47), 0))*(BC47+BD47)/1000.0</f>
        <v>0</v>
      </c>
      <c r="R47">
        <f>2.0/((1/T47-1/S47)+SIGN(T47)*SQRT((1/T47-1/S47)*(1/T47-1/S47) + 4*AR47/((AR47+1)*(AR47+1))*(2*1/T47*1/S47-1/S47*1/S47)))</f>
        <v>0</v>
      </c>
      <c r="S47">
        <f>IF(LEFT(AS47,1)&lt;&gt;"0",IF(LEFT(AS47,1)="1",3.0,AT47),$D$5+$E$5*(BJ47*BC47/($K$5*1000))+$F$5*(BJ47*BC47/($K$5*1000))*MAX(MIN(AQ47,$J$5),$I$5)*MAX(MIN(AQ47,$J$5),$I$5)+$G$5*MAX(MIN(AQ47,$J$5),$I$5)*(BJ47*BC47/($K$5*1000))+$H$5*(BJ47*BC47/($K$5*1000))*(BJ47*BC47/($K$5*1000)))</f>
        <v>0</v>
      </c>
      <c r="T47">
        <f>K47*(1000-(1000*0.61365*exp(17.502*X47/(240.97+X47))/(BC47+BD47)+AX47)/2)/(1000*0.61365*exp(17.502*X47/(240.97+X47))/(BC47+BD47)-AX47)</f>
        <v>0</v>
      </c>
      <c r="U47">
        <f>1/((AR47+1)/(R47/1.6)+1/(S47/1.37)) + AR47/((AR47+1)/(R47/1.6) + AR47/(S47/1.37))</f>
        <v>0</v>
      </c>
      <c r="V47">
        <f>(AM47*AP47)</f>
        <v>0</v>
      </c>
      <c r="W47">
        <f>(BE47+(V47+2*0.95*5.67E-8*(((BE47+$B$7)+273)^4-(BE47+273)^4)-44100*K47)/(1.84*29.3*S47+8*0.95*5.67E-8*(BE47+273)^3))</f>
        <v>0</v>
      </c>
      <c r="X47">
        <f>($C$7*BF47+$D$7*BG47+$E$7*W47)</f>
        <v>0</v>
      </c>
      <c r="Y47">
        <f>0.61365*exp(17.502*X47/(240.97+X47))</f>
        <v>0</v>
      </c>
      <c r="Z47">
        <f>(AA47/AB47*100)</f>
        <v>0</v>
      </c>
      <c r="AA47">
        <f>AX47*(BC47+BD47)/1000</f>
        <v>0</v>
      </c>
      <c r="AB47">
        <f>0.61365*exp(17.502*BE47/(240.97+BE47))</f>
        <v>0</v>
      </c>
      <c r="AC47">
        <f>(Y47-AX47*(BC47+BD47)/1000)</f>
        <v>0</v>
      </c>
      <c r="AD47">
        <f>(-K47*44100)</f>
        <v>0</v>
      </c>
      <c r="AE47">
        <f>2*29.3*S47*0.92*(BE47-X47)</f>
        <v>0</v>
      </c>
      <c r="AF47">
        <f>2*0.95*5.67E-8*(((BE47+$B$7)+273)^4-(X47+273)^4)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MAX(0,($B$13+$C$13*BJ47)/(1+$D$13*BJ47)*BC47/(BE47+273)*$E$13)</f>
        <v>0</v>
      </c>
      <c r="AM47">
        <f>$B$11*BK47+$C$11*BL47+$F$11*BW47*(1-BZ47)</f>
        <v>0</v>
      </c>
      <c r="AN47">
        <f>AM47*AO47</f>
        <v>0</v>
      </c>
      <c r="AO47">
        <f>($B$11*$D$9+$C$11*$D$9+$F$11*((CJ47+CB47)/MAX(CJ47+CB47+CK47, 0.1)*$I$9+CK47/MAX(CJ47+CB47+CK47, 0.1)*$J$9))/($B$11+$C$11+$F$11)</f>
        <v>0</v>
      </c>
      <c r="AP47">
        <f>($B$11*$K$9+$C$11*$K$9+$F$11*((CJ47+CB47)/MAX(CJ47+CB47+CK47, 0.1)*$P$9+CK47/MAX(CJ47+CB47+CK47, 0.1)*$Q$9))/($B$11+$C$11+$F$11)</f>
        <v>0</v>
      </c>
      <c r="AQ47">
        <v>6</v>
      </c>
      <c r="AR47">
        <v>0.5</v>
      </c>
      <c r="AS47" t="s">
        <v>347</v>
      </c>
      <c r="AT47">
        <v>2</v>
      </c>
      <c r="AU47">
        <v>1693582652</v>
      </c>
      <c r="AV47">
        <v>404.326</v>
      </c>
      <c r="AW47">
        <v>420.005</v>
      </c>
      <c r="AX47">
        <v>13.5335</v>
      </c>
      <c r="AY47">
        <v>9.347810000000001</v>
      </c>
      <c r="AZ47">
        <v>402.984</v>
      </c>
      <c r="BA47">
        <v>13.4525</v>
      </c>
      <c r="BB47">
        <v>500.097</v>
      </c>
      <c r="BC47">
        <v>100.581</v>
      </c>
      <c r="BD47">
        <v>0.0311903</v>
      </c>
      <c r="BE47">
        <v>22.7622</v>
      </c>
      <c r="BF47">
        <v>22.835</v>
      </c>
      <c r="BG47">
        <v>999.9</v>
      </c>
      <c r="BH47">
        <v>0</v>
      </c>
      <c r="BI47">
        <v>0</v>
      </c>
      <c r="BJ47">
        <v>9991.25</v>
      </c>
      <c r="BK47">
        <v>0</v>
      </c>
      <c r="BL47">
        <v>489.214</v>
      </c>
      <c r="BM47">
        <v>-15.679</v>
      </c>
      <c r="BN47">
        <v>409.873</v>
      </c>
      <c r="BO47">
        <v>423.968</v>
      </c>
      <c r="BP47">
        <v>4.18569</v>
      </c>
      <c r="BQ47">
        <v>420.005</v>
      </c>
      <c r="BR47">
        <v>9.347810000000001</v>
      </c>
      <c r="BS47">
        <v>1.36121</v>
      </c>
      <c r="BT47">
        <v>0.940208</v>
      </c>
      <c r="BU47">
        <v>11.4922</v>
      </c>
      <c r="BV47">
        <v>6.02134</v>
      </c>
      <c r="BW47">
        <v>2500.11</v>
      </c>
      <c r="BX47">
        <v>0.900004</v>
      </c>
      <c r="BY47">
        <v>0.09999570000000001</v>
      </c>
      <c r="BZ47">
        <v>0</v>
      </c>
      <c r="CA47">
        <v>2.7038</v>
      </c>
      <c r="CB47">
        <v>0</v>
      </c>
      <c r="CC47">
        <v>39358.8</v>
      </c>
      <c r="CD47">
        <v>22324.8</v>
      </c>
      <c r="CE47">
        <v>39</v>
      </c>
      <c r="CF47">
        <v>38.812</v>
      </c>
      <c r="CG47">
        <v>38.812</v>
      </c>
      <c r="CH47">
        <v>37.312</v>
      </c>
      <c r="CI47">
        <v>37.875</v>
      </c>
      <c r="CJ47">
        <v>2250.11</v>
      </c>
      <c r="CK47">
        <v>250</v>
      </c>
      <c r="CL47">
        <v>0</v>
      </c>
      <c r="CM47">
        <v>1693582644.7</v>
      </c>
      <c r="CN47">
        <v>0</v>
      </c>
      <c r="CO47">
        <v>1693578357.1</v>
      </c>
      <c r="CP47" t="s">
        <v>348</v>
      </c>
      <c r="CQ47">
        <v>1693578354.1</v>
      </c>
      <c r="CR47">
        <v>1693578357.1</v>
      </c>
      <c r="CS47">
        <v>1</v>
      </c>
      <c r="CT47">
        <v>0.139</v>
      </c>
      <c r="CU47">
        <v>-0.016</v>
      </c>
      <c r="CV47">
        <v>1.377</v>
      </c>
      <c r="CW47">
        <v>0.081</v>
      </c>
      <c r="CX47">
        <v>420</v>
      </c>
      <c r="CY47">
        <v>14</v>
      </c>
      <c r="CZ47">
        <v>0.24</v>
      </c>
      <c r="DA47">
        <v>0.1</v>
      </c>
      <c r="DB47">
        <v>11.58565276155593</v>
      </c>
      <c r="DC47">
        <v>-0.2529154561682694</v>
      </c>
      <c r="DD47">
        <v>0.03079271661791473</v>
      </c>
      <c r="DE47">
        <v>1</v>
      </c>
      <c r="DF47">
        <v>0.003506564358991317</v>
      </c>
      <c r="DG47">
        <v>0.0001450620592773491</v>
      </c>
      <c r="DH47">
        <v>1.232579682558949E-05</v>
      </c>
      <c r="DI47">
        <v>1</v>
      </c>
      <c r="DJ47">
        <v>0.2510223400039107</v>
      </c>
      <c r="DK47">
        <v>0.02542136136160037</v>
      </c>
      <c r="DL47">
        <v>0.0019591077017928</v>
      </c>
      <c r="DM47">
        <v>1</v>
      </c>
      <c r="DN47">
        <v>3</v>
      </c>
      <c r="DO47">
        <v>3</v>
      </c>
      <c r="DP47" t="s">
        <v>349</v>
      </c>
      <c r="DQ47">
        <v>3.10226</v>
      </c>
      <c r="DR47">
        <v>2.66475</v>
      </c>
      <c r="DS47">
        <v>0.0979817</v>
      </c>
      <c r="DT47">
        <v>0.101815</v>
      </c>
      <c r="DU47">
        <v>0.06959029999999999</v>
      </c>
      <c r="DV47">
        <v>0.0539042</v>
      </c>
      <c r="DW47">
        <v>26341.8</v>
      </c>
      <c r="DX47">
        <v>28554.6</v>
      </c>
      <c r="DY47">
        <v>27642.7</v>
      </c>
      <c r="DZ47">
        <v>29877.3</v>
      </c>
      <c r="EA47">
        <v>32210.7</v>
      </c>
      <c r="EB47">
        <v>34910.4</v>
      </c>
      <c r="EC47">
        <v>37927.9</v>
      </c>
      <c r="ED47">
        <v>41012.6</v>
      </c>
      <c r="EE47">
        <v>2.20215</v>
      </c>
      <c r="EF47">
        <v>2.18835</v>
      </c>
      <c r="EG47">
        <v>0.120267</v>
      </c>
      <c r="EH47">
        <v>0</v>
      </c>
      <c r="EI47">
        <v>20.8515</v>
      </c>
      <c r="EJ47">
        <v>999.9</v>
      </c>
      <c r="EK47">
        <v>45.5</v>
      </c>
      <c r="EL47">
        <v>26.8</v>
      </c>
      <c r="EM47">
        <v>16.0017</v>
      </c>
      <c r="EN47">
        <v>65.3567</v>
      </c>
      <c r="EO47">
        <v>8.786060000000001</v>
      </c>
      <c r="EP47">
        <v>1</v>
      </c>
      <c r="EQ47">
        <v>-0.325343</v>
      </c>
      <c r="ER47">
        <v>1.08872</v>
      </c>
      <c r="ES47">
        <v>20.2002</v>
      </c>
      <c r="ET47">
        <v>5.25742</v>
      </c>
      <c r="EU47">
        <v>12.0579</v>
      </c>
      <c r="EV47">
        <v>4.9732</v>
      </c>
      <c r="EW47">
        <v>3.293</v>
      </c>
      <c r="EX47">
        <v>9999</v>
      </c>
      <c r="EY47">
        <v>9999</v>
      </c>
      <c r="EZ47">
        <v>9999</v>
      </c>
      <c r="FA47">
        <v>164.8</v>
      </c>
      <c r="FB47">
        <v>4.97202</v>
      </c>
      <c r="FC47">
        <v>1.87056</v>
      </c>
      <c r="FD47">
        <v>1.87679</v>
      </c>
      <c r="FE47">
        <v>1.86981</v>
      </c>
      <c r="FF47">
        <v>1.87299</v>
      </c>
      <c r="FG47">
        <v>1.87452</v>
      </c>
      <c r="FH47">
        <v>1.87393</v>
      </c>
      <c r="FI47">
        <v>1.87539</v>
      </c>
      <c r="FJ47">
        <v>0</v>
      </c>
      <c r="FK47">
        <v>0</v>
      </c>
      <c r="FL47">
        <v>0</v>
      </c>
      <c r="FM47">
        <v>0</v>
      </c>
      <c r="FN47" t="s">
        <v>350</v>
      </c>
      <c r="FO47" t="s">
        <v>351</v>
      </c>
      <c r="FP47" t="s">
        <v>352</v>
      </c>
      <c r="FQ47" t="s">
        <v>352</v>
      </c>
      <c r="FR47" t="s">
        <v>352</v>
      </c>
      <c r="FS47" t="s">
        <v>352</v>
      </c>
      <c r="FT47">
        <v>0</v>
      </c>
      <c r="FU47">
        <v>100</v>
      </c>
      <c r="FV47">
        <v>100</v>
      </c>
      <c r="FW47">
        <v>1.342</v>
      </c>
      <c r="FX47">
        <v>0.081</v>
      </c>
      <c r="FY47">
        <v>0.3605918236120723</v>
      </c>
      <c r="FZ47">
        <v>0.002616612134532941</v>
      </c>
      <c r="GA47">
        <v>-4.519413631873513E-07</v>
      </c>
      <c r="GB47">
        <v>9.831233035137328E-12</v>
      </c>
      <c r="GC47">
        <v>-0.01406867637782118</v>
      </c>
      <c r="GD47">
        <v>0.01128715920374445</v>
      </c>
      <c r="GE47">
        <v>-0.0004913425133041084</v>
      </c>
      <c r="GF47">
        <v>1.320148971478439E-05</v>
      </c>
      <c r="GG47">
        <v>-1</v>
      </c>
      <c r="GH47">
        <v>2093</v>
      </c>
      <c r="GI47">
        <v>1</v>
      </c>
      <c r="GJ47">
        <v>22</v>
      </c>
      <c r="GK47">
        <v>71.59999999999999</v>
      </c>
      <c r="GL47">
        <v>71.59999999999999</v>
      </c>
      <c r="GM47">
        <v>1.07422</v>
      </c>
      <c r="GN47">
        <v>2.51343</v>
      </c>
      <c r="GO47">
        <v>1.39893</v>
      </c>
      <c r="GP47">
        <v>2.29004</v>
      </c>
      <c r="GQ47">
        <v>1.44897</v>
      </c>
      <c r="GR47">
        <v>2.43774</v>
      </c>
      <c r="GS47">
        <v>30.0504</v>
      </c>
      <c r="GT47">
        <v>15.4367</v>
      </c>
      <c r="GU47">
        <v>18</v>
      </c>
      <c r="GV47">
        <v>478.366</v>
      </c>
      <c r="GW47">
        <v>538.0309999999999</v>
      </c>
      <c r="GX47">
        <v>20.0004</v>
      </c>
      <c r="GY47">
        <v>22.9286</v>
      </c>
      <c r="GZ47">
        <v>30.0001</v>
      </c>
      <c r="HA47">
        <v>23.0271</v>
      </c>
      <c r="HB47">
        <v>23.0309</v>
      </c>
      <c r="HC47">
        <v>21.4795</v>
      </c>
      <c r="HD47">
        <v>40.4208</v>
      </c>
      <c r="HE47">
        <v>0</v>
      </c>
      <c r="HF47">
        <v>20</v>
      </c>
      <c r="HG47">
        <v>420</v>
      </c>
      <c r="HH47">
        <v>9.43703</v>
      </c>
      <c r="HI47">
        <v>102.305</v>
      </c>
      <c r="HJ47">
        <v>102.452</v>
      </c>
    </row>
    <row r="48" spans="1:218">
      <c r="A48">
        <v>32</v>
      </c>
      <c r="B48">
        <v>1693582756</v>
      </c>
      <c r="C48">
        <v>3624.5</v>
      </c>
      <c r="D48" t="s">
        <v>414</v>
      </c>
      <c r="E48" t="s">
        <v>415</v>
      </c>
      <c r="F48" t="s">
        <v>346</v>
      </c>
      <c r="J48">
        <v>1693582756</v>
      </c>
      <c r="K48">
        <f>(L48)/1000</f>
        <v>0</v>
      </c>
      <c r="L48">
        <f>1000*BB48*AJ48*(AX48-AY48)/(100*AQ48*(1000-AJ48*AX48))</f>
        <v>0</v>
      </c>
      <c r="M48">
        <f>BB48*AJ48*(AW48-AV48*(1000-AJ48*AY48)/(1000-AJ48*AX48))/(100*AQ48)</f>
        <v>0</v>
      </c>
      <c r="N48">
        <f>AV48 - IF(AJ48&gt;1, M48*AQ48*100.0/(AL48*BJ48), 0)</f>
        <v>0</v>
      </c>
      <c r="O48">
        <f>((U48-K48/2)*N48-M48)/(U48+K48/2)</f>
        <v>0</v>
      </c>
      <c r="P48">
        <f>O48*(BC48+BD48)/1000.0</f>
        <v>0</v>
      </c>
      <c r="Q48">
        <f>(AV48 - IF(AJ48&gt;1, M48*AQ48*100.0/(AL48*BJ48), 0))*(BC48+BD48)/1000.0</f>
        <v>0</v>
      </c>
      <c r="R48">
        <f>2.0/((1/T48-1/S48)+SIGN(T48)*SQRT((1/T48-1/S48)*(1/T48-1/S48) + 4*AR48/((AR48+1)*(AR48+1))*(2*1/T48*1/S48-1/S48*1/S48)))</f>
        <v>0</v>
      </c>
      <c r="S48">
        <f>IF(LEFT(AS48,1)&lt;&gt;"0",IF(LEFT(AS48,1)="1",3.0,AT48),$D$5+$E$5*(BJ48*BC48/($K$5*1000))+$F$5*(BJ48*BC48/($K$5*1000))*MAX(MIN(AQ48,$J$5),$I$5)*MAX(MIN(AQ48,$J$5),$I$5)+$G$5*MAX(MIN(AQ48,$J$5),$I$5)*(BJ48*BC48/($K$5*1000))+$H$5*(BJ48*BC48/($K$5*1000))*(BJ48*BC48/($K$5*1000)))</f>
        <v>0</v>
      </c>
      <c r="T48">
        <f>K48*(1000-(1000*0.61365*exp(17.502*X48/(240.97+X48))/(BC48+BD48)+AX48)/2)/(1000*0.61365*exp(17.502*X48/(240.97+X48))/(BC48+BD48)-AX48)</f>
        <v>0</v>
      </c>
      <c r="U48">
        <f>1/((AR48+1)/(R48/1.6)+1/(S48/1.37)) + AR48/((AR48+1)/(R48/1.6) + AR48/(S48/1.37))</f>
        <v>0</v>
      </c>
      <c r="V48">
        <f>(AM48*AP48)</f>
        <v>0</v>
      </c>
      <c r="W48">
        <f>(BE48+(V48+2*0.95*5.67E-8*(((BE48+$B$7)+273)^4-(BE48+273)^4)-44100*K48)/(1.84*29.3*S48+8*0.95*5.67E-8*(BE48+273)^3))</f>
        <v>0</v>
      </c>
      <c r="X48">
        <f>($C$7*BF48+$D$7*BG48+$E$7*W48)</f>
        <v>0</v>
      </c>
      <c r="Y48">
        <f>0.61365*exp(17.502*X48/(240.97+X48))</f>
        <v>0</v>
      </c>
      <c r="Z48">
        <f>(AA48/AB48*100)</f>
        <v>0</v>
      </c>
      <c r="AA48">
        <f>AX48*(BC48+BD48)/1000</f>
        <v>0</v>
      </c>
      <c r="AB48">
        <f>0.61365*exp(17.502*BE48/(240.97+BE48))</f>
        <v>0</v>
      </c>
      <c r="AC48">
        <f>(Y48-AX48*(BC48+BD48)/1000)</f>
        <v>0</v>
      </c>
      <c r="AD48">
        <f>(-K48*44100)</f>
        <v>0</v>
      </c>
      <c r="AE48">
        <f>2*29.3*S48*0.92*(BE48-X48)</f>
        <v>0</v>
      </c>
      <c r="AF48">
        <f>2*0.95*5.67E-8*(((BE48+$B$7)+273)^4-(X48+273)^4)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MAX(0,($B$13+$C$13*BJ48)/(1+$D$13*BJ48)*BC48/(BE48+273)*$E$13)</f>
        <v>0</v>
      </c>
      <c r="AM48">
        <f>$B$11*BK48+$C$11*BL48+$F$11*BW48*(1-BZ48)</f>
        <v>0</v>
      </c>
      <c r="AN48">
        <f>AM48*AO48</f>
        <v>0</v>
      </c>
      <c r="AO48">
        <f>($B$11*$D$9+$C$11*$D$9+$F$11*((CJ48+CB48)/MAX(CJ48+CB48+CK48, 0.1)*$I$9+CK48/MAX(CJ48+CB48+CK48, 0.1)*$J$9))/($B$11+$C$11+$F$11)</f>
        <v>0</v>
      </c>
      <c r="AP48">
        <f>($B$11*$K$9+$C$11*$K$9+$F$11*((CJ48+CB48)/MAX(CJ48+CB48+CK48, 0.1)*$P$9+CK48/MAX(CJ48+CB48+CK48, 0.1)*$Q$9))/($B$11+$C$11+$F$11)</f>
        <v>0</v>
      </c>
      <c r="AQ48">
        <v>6</v>
      </c>
      <c r="AR48">
        <v>0.5</v>
      </c>
      <c r="AS48" t="s">
        <v>347</v>
      </c>
      <c r="AT48">
        <v>2</v>
      </c>
      <c r="AU48">
        <v>1693582756</v>
      </c>
      <c r="AV48">
        <v>406.579</v>
      </c>
      <c r="AW48">
        <v>419.98</v>
      </c>
      <c r="AX48">
        <v>13.6358</v>
      </c>
      <c r="AY48">
        <v>10.2267</v>
      </c>
      <c r="AZ48">
        <v>405.232</v>
      </c>
      <c r="BA48">
        <v>13.5542</v>
      </c>
      <c r="BB48">
        <v>499.899</v>
      </c>
      <c r="BC48">
        <v>100.577</v>
      </c>
      <c r="BD48">
        <v>0.0302795</v>
      </c>
      <c r="BE48">
        <v>22.6595</v>
      </c>
      <c r="BF48">
        <v>22.8224</v>
      </c>
      <c r="BG48">
        <v>999.9</v>
      </c>
      <c r="BH48">
        <v>0</v>
      </c>
      <c r="BI48">
        <v>0</v>
      </c>
      <c r="BJ48">
        <v>9993.75</v>
      </c>
      <c r="BK48">
        <v>0</v>
      </c>
      <c r="BL48">
        <v>432.81</v>
      </c>
      <c r="BM48">
        <v>-13.4012</v>
      </c>
      <c r="BN48">
        <v>412.2</v>
      </c>
      <c r="BO48">
        <v>424.32</v>
      </c>
      <c r="BP48">
        <v>3.40908</v>
      </c>
      <c r="BQ48">
        <v>419.98</v>
      </c>
      <c r="BR48">
        <v>10.2267</v>
      </c>
      <c r="BS48">
        <v>1.37145</v>
      </c>
      <c r="BT48">
        <v>1.02857</v>
      </c>
      <c r="BU48">
        <v>11.6056</v>
      </c>
      <c r="BV48">
        <v>7.32755</v>
      </c>
      <c r="BW48">
        <v>2500.08</v>
      </c>
      <c r="BX48">
        <v>0.899991</v>
      </c>
      <c r="BY48">
        <v>0.100009</v>
      </c>
      <c r="BZ48">
        <v>0</v>
      </c>
      <c r="CA48">
        <v>2.4732</v>
      </c>
      <c r="CB48">
        <v>0</v>
      </c>
      <c r="CC48">
        <v>32341.3</v>
      </c>
      <c r="CD48">
        <v>22324.3</v>
      </c>
      <c r="CE48">
        <v>37.937</v>
      </c>
      <c r="CF48">
        <v>38.062</v>
      </c>
      <c r="CG48">
        <v>37.812</v>
      </c>
      <c r="CH48">
        <v>36.562</v>
      </c>
      <c r="CI48">
        <v>36.937</v>
      </c>
      <c r="CJ48">
        <v>2250.05</v>
      </c>
      <c r="CK48">
        <v>250.03</v>
      </c>
      <c r="CL48">
        <v>0</v>
      </c>
      <c r="CM48">
        <v>1693582749.1</v>
      </c>
      <c r="CN48">
        <v>0</v>
      </c>
      <c r="CO48">
        <v>1693578357.1</v>
      </c>
      <c r="CP48" t="s">
        <v>348</v>
      </c>
      <c r="CQ48">
        <v>1693578354.1</v>
      </c>
      <c r="CR48">
        <v>1693578357.1</v>
      </c>
      <c r="CS48">
        <v>1</v>
      </c>
      <c r="CT48">
        <v>0.139</v>
      </c>
      <c r="CU48">
        <v>-0.016</v>
      </c>
      <c r="CV48">
        <v>1.377</v>
      </c>
      <c r="CW48">
        <v>0.081</v>
      </c>
      <c r="CX48">
        <v>420</v>
      </c>
      <c r="CY48">
        <v>14</v>
      </c>
      <c r="CZ48">
        <v>0.24</v>
      </c>
      <c r="DA48">
        <v>0.1</v>
      </c>
      <c r="DB48">
        <v>9.95780635356561</v>
      </c>
      <c r="DC48">
        <v>0.5641835635750078</v>
      </c>
      <c r="DD48">
        <v>0.0474373981604704</v>
      </c>
      <c r="DE48">
        <v>1</v>
      </c>
      <c r="DF48">
        <v>0.002863821009320287</v>
      </c>
      <c r="DG48">
        <v>0.0001420415482559256</v>
      </c>
      <c r="DH48">
        <v>1.036942681506137E-05</v>
      </c>
      <c r="DI48">
        <v>1</v>
      </c>
      <c r="DJ48">
        <v>0.20672666442492</v>
      </c>
      <c r="DK48">
        <v>0.009558608793613387</v>
      </c>
      <c r="DL48">
        <v>0.0007082335814407048</v>
      </c>
      <c r="DM48">
        <v>1</v>
      </c>
      <c r="DN48">
        <v>3</v>
      </c>
      <c r="DO48">
        <v>3</v>
      </c>
      <c r="DP48" t="s">
        <v>349</v>
      </c>
      <c r="DQ48">
        <v>3.10224</v>
      </c>
      <c r="DR48">
        <v>2.66386</v>
      </c>
      <c r="DS48">
        <v>0.0984062</v>
      </c>
      <c r="DT48">
        <v>0.101829</v>
      </c>
      <c r="DU48">
        <v>0.06999370000000001</v>
      </c>
      <c r="DV48">
        <v>0.0578374</v>
      </c>
      <c r="DW48">
        <v>26329</v>
      </c>
      <c r="DX48">
        <v>28553.6</v>
      </c>
      <c r="DY48">
        <v>27642.2</v>
      </c>
      <c r="DZ48">
        <v>29876.6</v>
      </c>
      <c r="EA48">
        <v>32195.9</v>
      </c>
      <c r="EB48">
        <v>34764.5</v>
      </c>
      <c r="EC48">
        <v>37926.8</v>
      </c>
      <c r="ED48">
        <v>41011.4</v>
      </c>
      <c r="EE48">
        <v>2.20727</v>
      </c>
      <c r="EF48">
        <v>2.19193</v>
      </c>
      <c r="EG48">
        <v>0.111759</v>
      </c>
      <c r="EH48">
        <v>0</v>
      </c>
      <c r="EI48">
        <v>20.9794</v>
      </c>
      <c r="EJ48">
        <v>999.9</v>
      </c>
      <c r="EK48">
        <v>45.6</v>
      </c>
      <c r="EL48">
        <v>26.9</v>
      </c>
      <c r="EM48">
        <v>16.1318</v>
      </c>
      <c r="EN48">
        <v>65.4867</v>
      </c>
      <c r="EO48">
        <v>8.870189999999999</v>
      </c>
      <c r="EP48">
        <v>1</v>
      </c>
      <c r="EQ48">
        <v>-0.326578</v>
      </c>
      <c r="ER48">
        <v>1.07789</v>
      </c>
      <c r="ES48">
        <v>20.2003</v>
      </c>
      <c r="ET48">
        <v>5.25443</v>
      </c>
      <c r="EU48">
        <v>12.0579</v>
      </c>
      <c r="EV48">
        <v>4.97135</v>
      </c>
      <c r="EW48">
        <v>3.293</v>
      </c>
      <c r="EX48">
        <v>9999</v>
      </c>
      <c r="EY48">
        <v>9999</v>
      </c>
      <c r="EZ48">
        <v>9999</v>
      </c>
      <c r="FA48">
        <v>164.9</v>
      </c>
      <c r="FB48">
        <v>4.97202</v>
      </c>
      <c r="FC48">
        <v>1.87056</v>
      </c>
      <c r="FD48">
        <v>1.87679</v>
      </c>
      <c r="FE48">
        <v>1.86981</v>
      </c>
      <c r="FF48">
        <v>1.87302</v>
      </c>
      <c r="FG48">
        <v>1.87454</v>
      </c>
      <c r="FH48">
        <v>1.87393</v>
      </c>
      <c r="FI48">
        <v>1.87542</v>
      </c>
      <c r="FJ48">
        <v>0</v>
      </c>
      <c r="FK48">
        <v>0</v>
      </c>
      <c r="FL48">
        <v>0</v>
      </c>
      <c r="FM48">
        <v>0</v>
      </c>
      <c r="FN48" t="s">
        <v>350</v>
      </c>
      <c r="FO48" t="s">
        <v>351</v>
      </c>
      <c r="FP48" t="s">
        <v>352</v>
      </c>
      <c r="FQ48" t="s">
        <v>352</v>
      </c>
      <c r="FR48" t="s">
        <v>352</v>
      </c>
      <c r="FS48" t="s">
        <v>352</v>
      </c>
      <c r="FT48">
        <v>0</v>
      </c>
      <c r="FU48">
        <v>100</v>
      </c>
      <c r="FV48">
        <v>100</v>
      </c>
      <c r="FW48">
        <v>1.347</v>
      </c>
      <c r="FX48">
        <v>0.08160000000000001</v>
      </c>
      <c r="FY48">
        <v>0.3605918236120723</v>
      </c>
      <c r="FZ48">
        <v>0.002616612134532941</v>
      </c>
      <c r="GA48">
        <v>-4.519413631873513E-07</v>
      </c>
      <c r="GB48">
        <v>9.831233035137328E-12</v>
      </c>
      <c r="GC48">
        <v>-0.01406867637782118</v>
      </c>
      <c r="GD48">
        <v>0.01128715920374445</v>
      </c>
      <c r="GE48">
        <v>-0.0004913425133041084</v>
      </c>
      <c r="GF48">
        <v>1.320148971478439E-05</v>
      </c>
      <c r="GG48">
        <v>-1</v>
      </c>
      <c r="GH48">
        <v>2093</v>
      </c>
      <c r="GI48">
        <v>1</v>
      </c>
      <c r="GJ48">
        <v>22</v>
      </c>
      <c r="GK48">
        <v>73.40000000000001</v>
      </c>
      <c r="GL48">
        <v>73.3</v>
      </c>
      <c r="GM48">
        <v>1.07544</v>
      </c>
      <c r="GN48">
        <v>2.52563</v>
      </c>
      <c r="GO48">
        <v>1.39893</v>
      </c>
      <c r="GP48">
        <v>2.29004</v>
      </c>
      <c r="GQ48">
        <v>1.44897</v>
      </c>
      <c r="GR48">
        <v>2.38403</v>
      </c>
      <c r="GS48">
        <v>30.1147</v>
      </c>
      <c r="GT48">
        <v>15.4192</v>
      </c>
      <c r="GU48">
        <v>18</v>
      </c>
      <c r="GV48">
        <v>481.054</v>
      </c>
      <c r="GW48">
        <v>540.02</v>
      </c>
      <c r="GX48">
        <v>19.9995</v>
      </c>
      <c r="GY48">
        <v>22.9074</v>
      </c>
      <c r="GZ48">
        <v>30.0001</v>
      </c>
      <c r="HA48">
        <v>22.9856</v>
      </c>
      <c r="HB48">
        <v>22.9821</v>
      </c>
      <c r="HC48">
        <v>21.4902</v>
      </c>
      <c r="HD48">
        <v>36.3951</v>
      </c>
      <c r="HE48">
        <v>0</v>
      </c>
      <c r="HF48">
        <v>20</v>
      </c>
      <c r="HG48">
        <v>420</v>
      </c>
      <c r="HH48">
        <v>10.2191</v>
      </c>
      <c r="HI48">
        <v>102.302</v>
      </c>
      <c r="HJ48">
        <v>102.449</v>
      </c>
    </row>
    <row r="49" spans="1:218">
      <c r="A49">
        <v>33</v>
      </c>
      <c r="B49">
        <v>1693582841.5</v>
      </c>
      <c r="C49">
        <v>3710</v>
      </c>
      <c r="D49" t="s">
        <v>416</v>
      </c>
      <c r="E49" t="s">
        <v>417</v>
      </c>
      <c r="F49" t="s">
        <v>346</v>
      </c>
      <c r="J49">
        <v>1693582841.5</v>
      </c>
      <c r="K49">
        <f>(L49)/1000</f>
        <v>0</v>
      </c>
      <c r="L49">
        <f>1000*BB49*AJ49*(AX49-AY49)/(100*AQ49*(1000-AJ49*AX49))</f>
        <v>0</v>
      </c>
      <c r="M49">
        <f>BB49*AJ49*(AW49-AV49*(1000-AJ49*AY49)/(1000-AJ49*AX49))/(100*AQ49)</f>
        <v>0</v>
      </c>
      <c r="N49">
        <f>AV49 - IF(AJ49&gt;1, M49*AQ49*100.0/(AL49*BJ49), 0)</f>
        <v>0</v>
      </c>
      <c r="O49">
        <f>((U49-K49/2)*N49-M49)/(U49+K49/2)</f>
        <v>0</v>
      </c>
      <c r="P49">
        <f>O49*(BC49+BD49)/1000.0</f>
        <v>0</v>
      </c>
      <c r="Q49">
        <f>(AV49 - IF(AJ49&gt;1, M49*AQ49*100.0/(AL49*BJ49), 0))*(BC49+BD49)/1000.0</f>
        <v>0</v>
      </c>
      <c r="R49">
        <f>2.0/((1/T49-1/S49)+SIGN(T49)*SQRT((1/T49-1/S49)*(1/T49-1/S49) + 4*AR49/((AR49+1)*(AR49+1))*(2*1/T49*1/S49-1/S49*1/S49)))</f>
        <v>0</v>
      </c>
      <c r="S49">
        <f>IF(LEFT(AS49,1)&lt;&gt;"0",IF(LEFT(AS49,1)="1",3.0,AT49),$D$5+$E$5*(BJ49*BC49/($K$5*1000))+$F$5*(BJ49*BC49/($K$5*1000))*MAX(MIN(AQ49,$J$5),$I$5)*MAX(MIN(AQ49,$J$5),$I$5)+$G$5*MAX(MIN(AQ49,$J$5),$I$5)*(BJ49*BC49/($K$5*1000))+$H$5*(BJ49*BC49/($K$5*1000))*(BJ49*BC49/($K$5*1000)))</f>
        <v>0</v>
      </c>
      <c r="T49">
        <f>K49*(1000-(1000*0.61365*exp(17.502*X49/(240.97+X49))/(BC49+BD49)+AX49)/2)/(1000*0.61365*exp(17.502*X49/(240.97+X49))/(BC49+BD49)-AX49)</f>
        <v>0</v>
      </c>
      <c r="U49">
        <f>1/((AR49+1)/(R49/1.6)+1/(S49/1.37)) + AR49/((AR49+1)/(R49/1.6) + AR49/(S49/1.37))</f>
        <v>0</v>
      </c>
      <c r="V49">
        <f>(AM49*AP49)</f>
        <v>0</v>
      </c>
      <c r="W49">
        <f>(BE49+(V49+2*0.95*5.67E-8*(((BE49+$B$7)+273)^4-(BE49+273)^4)-44100*K49)/(1.84*29.3*S49+8*0.95*5.67E-8*(BE49+273)^3))</f>
        <v>0</v>
      </c>
      <c r="X49">
        <f>($C$7*BF49+$D$7*BG49+$E$7*W49)</f>
        <v>0</v>
      </c>
      <c r="Y49">
        <f>0.61365*exp(17.502*X49/(240.97+X49))</f>
        <v>0</v>
      </c>
      <c r="Z49">
        <f>(AA49/AB49*100)</f>
        <v>0</v>
      </c>
      <c r="AA49">
        <f>AX49*(BC49+BD49)/1000</f>
        <v>0</v>
      </c>
      <c r="AB49">
        <f>0.61365*exp(17.502*BE49/(240.97+BE49))</f>
        <v>0</v>
      </c>
      <c r="AC49">
        <f>(Y49-AX49*(BC49+BD49)/1000)</f>
        <v>0</v>
      </c>
      <c r="AD49">
        <f>(-K49*44100)</f>
        <v>0</v>
      </c>
      <c r="AE49">
        <f>2*29.3*S49*0.92*(BE49-X49)</f>
        <v>0</v>
      </c>
      <c r="AF49">
        <f>2*0.95*5.67E-8*(((BE49+$B$7)+273)^4-(X49+273)^4)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MAX(0,($B$13+$C$13*BJ49)/(1+$D$13*BJ49)*BC49/(BE49+273)*$E$13)</f>
        <v>0</v>
      </c>
      <c r="AM49">
        <f>$B$11*BK49+$C$11*BL49+$F$11*BW49*(1-BZ49)</f>
        <v>0</v>
      </c>
      <c r="AN49">
        <f>AM49*AO49</f>
        <v>0</v>
      </c>
      <c r="AO49">
        <f>($B$11*$D$9+$C$11*$D$9+$F$11*((CJ49+CB49)/MAX(CJ49+CB49+CK49, 0.1)*$I$9+CK49/MAX(CJ49+CB49+CK49, 0.1)*$J$9))/($B$11+$C$11+$F$11)</f>
        <v>0</v>
      </c>
      <c r="AP49">
        <f>($B$11*$K$9+$C$11*$K$9+$F$11*((CJ49+CB49)/MAX(CJ49+CB49+CK49, 0.1)*$P$9+CK49/MAX(CJ49+CB49+CK49, 0.1)*$Q$9))/($B$11+$C$11+$F$11)</f>
        <v>0</v>
      </c>
      <c r="AQ49">
        <v>6</v>
      </c>
      <c r="AR49">
        <v>0.5</v>
      </c>
      <c r="AS49" t="s">
        <v>347</v>
      </c>
      <c r="AT49">
        <v>2</v>
      </c>
      <c r="AU49">
        <v>1693582841.5</v>
      </c>
      <c r="AV49">
        <v>411.624</v>
      </c>
      <c r="AW49">
        <v>419.969</v>
      </c>
      <c r="AX49">
        <v>13.2907</v>
      </c>
      <c r="AY49">
        <v>9.925420000000001</v>
      </c>
      <c r="AZ49">
        <v>410.265</v>
      </c>
      <c r="BA49">
        <v>13.2109</v>
      </c>
      <c r="BB49">
        <v>499.941</v>
      </c>
      <c r="BC49">
        <v>100.578</v>
      </c>
      <c r="BD49">
        <v>0.0305869</v>
      </c>
      <c r="BE49">
        <v>22.5512</v>
      </c>
      <c r="BF49">
        <v>22.7202</v>
      </c>
      <c r="BG49">
        <v>999.9</v>
      </c>
      <c r="BH49">
        <v>0</v>
      </c>
      <c r="BI49">
        <v>0</v>
      </c>
      <c r="BJ49">
        <v>9991.25</v>
      </c>
      <c r="BK49">
        <v>0</v>
      </c>
      <c r="BL49">
        <v>364.854</v>
      </c>
      <c r="BM49">
        <v>-8.344480000000001</v>
      </c>
      <c r="BN49">
        <v>417.168</v>
      </c>
      <c r="BO49">
        <v>424.179</v>
      </c>
      <c r="BP49">
        <v>3.36524</v>
      </c>
      <c r="BQ49">
        <v>419.969</v>
      </c>
      <c r="BR49">
        <v>9.925420000000001</v>
      </c>
      <c r="BS49">
        <v>1.33675</v>
      </c>
      <c r="BT49">
        <v>0.9982799999999999</v>
      </c>
      <c r="BU49">
        <v>11.2185</v>
      </c>
      <c r="BV49">
        <v>6.8913</v>
      </c>
      <c r="BW49">
        <v>2500.12</v>
      </c>
      <c r="BX49">
        <v>0.899999</v>
      </c>
      <c r="BY49">
        <v>0.100001</v>
      </c>
      <c r="BZ49">
        <v>0</v>
      </c>
      <c r="CA49">
        <v>2.906</v>
      </c>
      <c r="CB49">
        <v>0</v>
      </c>
      <c r="CC49">
        <v>35065.2</v>
      </c>
      <c r="CD49">
        <v>22324.8</v>
      </c>
      <c r="CE49">
        <v>39.625</v>
      </c>
      <c r="CF49">
        <v>40</v>
      </c>
      <c r="CG49">
        <v>39.25</v>
      </c>
      <c r="CH49">
        <v>38.437</v>
      </c>
      <c r="CI49">
        <v>38.562</v>
      </c>
      <c r="CJ49">
        <v>2250.11</v>
      </c>
      <c r="CK49">
        <v>250.01</v>
      </c>
      <c r="CL49">
        <v>0</v>
      </c>
      <c r="CM49">
        <v>1693582834.3</v>
      </c>
      <c r="CN49">
        <v>0</v>
      </c>
      <c r="CO49">
        <v>1693578357.1</v>
      </c>
      <c r="CP49" t="s">
        <v>348</v>
      </c>
      <c r="CQ49">
        <v>1693578354.1</v>
      </c>
      <c r="CR49">
        <v>1693578357.1</v>
      </c>
      <c r="CS49">
        <v>1</v>
      </c>
      <c r="CT49">
        <v>0.139</v>
      </c>
      <c r="CU49">
        <v>-0.016</v>
      </c>
      <c r="CV49">
        <v>1.377</v>
      </c>
      <c r="CW49">
        <v>0.081</v>
      </c>
      <c r="CX49">
        <v>420</v>
      </c>
      <c r="CY49">
        <v>14</v>
      </c>
      <c r="CZ49">
        <v>0.24</v>
      </c>
      <c r="DA49">
        <v>0.1</v>
      </c>
      <c r="DB49">
        <v>5.594716381586557</v>
      </c>
      <c r="DC49">
        <v>1.668956306520781</v>
      </c>
      <c r="DD49">
        <v>0.1233715222201861</v>
      </c>
      <c r="DE49">
        <v>0</v>
      </c>
      <c r="DF49">
        <v>0.003332237562383684</v>
      </c>
      <c r="DG49">
        <v>-0.003884520878185105</v>
      </c>
      <c r="DH49">
        <v>0.000280976407771445</v>
      </c>
      <c r="DI49">
        <v>1</v>
      </c>
      <c r="DJ49">
        <v>0.2468599020031456</v>
      </c>
      <c r="DK49">
        <v>-0.3711738472896107</v>
      </c>
      <c r="DL49">
        <v>0.02695372368117464</v>
      </c>
      <c r="DM49">
        <v>1</v>
      </c>
      <c r="DN49">
        <v>2</v>
      </c>
      <c r="DO49">
        <v>3</v>
      </c>
      <c r="DP49" t="s">
        <v>375</v>
      </c>
      <c r="DQ49">
        <v>3.10222</v>
      </c>
      <c r="DR49">
        <v>2.66414</v>
      </c>
      <c r="DS49">
        <v>0.0993368</v>
      </c>
      <c r="DT49">
        <v>0.10183</v>
      </c>
      <c r="DU49">
        <v>0.0686499</v>
      </c>
      <c r="DV49">
        <v>0.0565075</v>
      </c>
      <c r="DW49">
        <v>26301.5</v>
      </c>
      <c r="DX49">
        <v>28552.5</v>
      </c>
      <c r="DY49">
        <v>27641.8</v>
      </c>
      <c r="DZ49">
        <v>29875.5</v>
      </c>
      <c r="EA49">
        <v>32241.7</v>
      </c>
      <c r="EB49">
        <v>34812.4</v>
      </c>
      <c r="EC49">
        <v>37925.9</v>
      </c>
      <c r="ED49">
        <v>41010.1</v>
      </c>
      <c r="EE49">
        <v>2.20563</v>
      </c>
      <c r="EF49">
        <v>2.19132</v>
      </c>
      <c r="EG49">
        <v>0.106521</v>
      </c>
      <c r="EH49">
        <v>0</v>
      </c>
      <c r="EI49">
        <v>20.9633</v>
      </c>
      <c r="EJ49">
        <v>999.9</v>
      </c>
      <c r="EK49">
        <v>45.7</v>
      </c>
      <c r="EL49">
        <v>26.9</v>
      </c>
      <c r="EM49">
        <v>16.1662</v>
      </c>
      <c r="EN49">
        <v>65.2967</v>
      </c>
      <c r="EO49">
        <v>8.94631</v>
      </c>
      <c r="EP49">
        <v>1</v>
      </c>
      <c r="EQ49">
        <v>-0.32609</v>
      </c>
      <c r="ER49">
        <v>1.07259</v>
      </c>
      <c r="ES49">
        <v>20.2022</v>
      </c>
      <c r="ET49">
        <v>5.25787</v>
      </c>
      <c r="EU49">
        <v>12.0577</v>
      </c>
      <c r="EV49">
        <v>4.97335</v>
      </c>
      <c r="EW49">
        <v>3.293</v>
      </c>
      <c r="EX49">
        <v>9999</v>
      </c>
      <c r="EY49">
        <v>9999</v>
      </c>
      <c r="EZ49">
        <v>9999</v>
      </c>
      <c r="FA49">
        <v>164.9</v>
      </c>
      <c r="FB49">
        <v>4.97203</v>
      </c>
      <c r="FC49">
        <v>1.87056</v>
      </c>
      <c r="FD49">
        <v>1.87675</v>
      </c>
      <c r="FE49">
        <v>1.86981</v>
      </c>
      <c r="FF49">
        <v>1.87302</v>
      </c>
      <c r="FG49">
        <v>1.87454</v>
      </c>
      <c r="FH49">
        <v>1.87393</v>
      </c>
      <c r="FI49">
        <v>1.87538</v>
      </c>
      <c r="FJ49">
        <v>0</v>
      </c>
      <c r="FK49">
        <v>0</v>
      </c>
      <c r="FL49">
        <v>0</v>
      </c>
      <c r="FM49">
        <v>0</v>
      </c>
      <c r="FN49" t="s">
        <v>350</v>
      </c>
      <c r="FO49" t="s">
        <v>351</v>
      </c>
      <c r="FP49" t="s">
        <v>352</v>
      </c>
      <c r="FQ49" t="s">
        <v>352</v>
      </c>
      <c r="FR49" t="s">
        <v>352</v>
      </c>
      <c r="FS49" t="s">
        <v>352</v>
      </c>
      <c r="FT49">
        <v>0</v>
      </c>
      <c r="FU49">
        <v>100</v>
      </c>
      <c r="FV49">
        <v>100</v>
      </c>
      <c r="FW49">
        <v>1.359</v>
      </c>
      <c r="FX49">
        <v>0.0798</v>
      </c>
      <c r="FY49">
        <v>0.3605918236120723</v>
      </c>
      <c r="FZ49">
        <v>0.002616612134532941</v>
      </c>
      <c r="GA49">
        <v>-4.519413631873513E-07</v>
      </c>
      <c r="GB49">
        <v>9.831233035137328E-12</v>
      </c>
      <c r="GC49">
        <v>-0.01406867637782118</v>
      </c>
      <c r="GD49">
        <v>0.01128715920374445</v>
      </c>
      <c r="GE49">
        <v>-0.0004913425133041084</v>
      </c>
      <c r="GF49">
        <v>1.320148971478439E-05</v>
      </c>
      <c r="GG49">
        <v>-1</v>
      </c>
      <c r="GH49">
        <v>2093</v>
      </c>
      <c r="GI49">
        <v>1</v>
      </c>
      <c r="GJ49">
        <v>22</v>
      </c>
      <c r="GK49">
        <v>74.8</v>
      </c>
      <c r="GL49">
        <v>74.7</v>
      </c>
      <c r="GM49">
        <v>1.07422</v>
      </c>
      <c r="GN49">
        <v>2.51221</v>
      </c>
      <c r="GO49">
        <v>1.39893</v>
      </c>
      <c r="GP49">
        <v>2.29004</v>
      </c>
      <c r="GQ49">
        <v>1.44897</v>
      </c>
      <c r="GR49">
        <v>2.46094</v>
      </c>
      <c r="GS49">
        <v>30.1576</v>
      </c>
      <c r="GT49">
        <v>15.4016</v>
      </c>
      <c r="GU49">
        <v>18</v>
      </c>
      <c r="GV49">
        <v>479.845</v>
      </c>
      <c r="GW49">
        <v>539.371</v>
      </c>
      <c r="GX49">
        <v>19.9995</v>
      </c>
      <c r="GY49">
        <v>22.9039</v>
      </c>
      <c r="GZ49">
        <v>30.0001</v>
      </c>
      <c r="HA49">
        <v>22.9643</v>
      </c>
      <c r="HB49">
        <v>22.9622</v>
      </c>
      <c r="HC49">
        <v>21.484</v>
      </c>
      <c r="HD49">
        <v>37.1736</v>
      </c>
      <c r="HE49">
        <v>0</v>
      </c>
      <c r="HF49">
        <v>20</v>
      </c>
      <c r="HG49">
        <v>420</v>
      </c>
      <c r="HH49">
        <v>10.1894</v>
      </c>
      <c r="HI49">
        <v>102.3</v>
      </c>
      <c r="HJ49">
        <v>102.446</v>
      </c>
    </row>
    <row r="50" spans="1:218">
      <c r="A50">
        <v>34</v>
      </c>
      <c r="B50">
        <v>1693582935</v>
      </c>
      <c r="C50">
        <v>3803.5</v>
      </c>
      <c r="D50" t="s">
        <v>418</v>
      </c>
      <c r="E50" t="s">
        <v>419</v>
      </c>
      <c r="F50" t="s">
        <v>346</v>
      </c>
      <c r="J50">
        <v>1693582935</v>
      </c>
      <c r="K50">
        <f>(L50)/1000</f>
        <v>0</v>
      </c>
      <c r="L50">
        <f>1000*BB50*AJ50*(AX50-AY50)/(100*AQ50*(1000-AJ50*AX50))</f>
        <v>0</v>
      </c>
      <c r="M50">
        <f>BB50*AJ50*(AW50-AV50*(1000-AJ50*AY50)/(1000-AJ50*AX50))/(100*AQ50)</f>
        <v>0</v>
      </c>
      <c r="N50">
        <f>AV50 - IF(AJ50&gt;1, M50*AQ50*100.0/(AL50*BJ50), 0)</f>
        <v>0</v>
      </c>
      <c r="O50">
        <f>((U50-K50/2)*N50-M50)/(U50+K50/2)</f>
        <v>0</v>
      </c>
      <c r="P50">
        <f>O50*(BC50+BD50)/1000.0</f>
        <v>0</v>
      </c>
      <c r="Q50">
        <f>(AV50 - IF(AJ50&gt;1, M50*AQ50*100.0/(AL50*BJ50), 0))*(BC50+BD50)/1000.0</f>
        <v>0</v>
      </c>
      <c r="R50">
        <f>2.0/((1/T50-1/S50)+SIGN(T50)*SQRT((1/T50-1/S50)*(1/T50-1/S50) + 4*AR50/((AR50+1)*(AR50+1))*(2*1/T50*1/S50-1/S50*1/S50)))</f>
        <v>0</v>
      </c>
      <c r="S50">
        <f>IF(LEFT(AS50,1)&lt;&gt;"0",IF(LEFT(AS50,1)="1",3.0,AT50),$D$5+$E$5*(BJ50*BC50/($K$5*1000))+$F$5*(BJ50*BC50/($K$5*1000))*MAX(MIN(AQ50,$J$5),$I$5)*MAX(MIN(AQ50,$J$5),$I$5)+$G$5*MAX(MIN(AQ50,$J$5),$I$5)*(BJ50*BC50/($K$5*1000))+$H$5*(BJ50*BC50/($K$5*1000))*(BJ50*BC50/($K$5*1000)))</f>
        <v>0</v>
      </c>
      <c r="T50">
        <f>K50*(1000-(1000*0.61365*exp(17.502*X50/(240.97+X50))/(BC50+BD50)+AX50)/2)/(1000*0.61365*exp(17.502*X50/(240.97+X50))/(BC50+BD50)-AX50)</f>
        <v>0</v>
      </c>
      <c r="U50">
        <f>1/((AR50+1)/(R50/1.6)+1/(S50/1.37)) + AR50/((AR50+1)/(R50/1.6) + AR50/(S50/1.37))</f>
        <v>0</v>
      </c>
      <c r="V50">
        <f>(AM50*AP50)</f>
        <v>0</v>
      </c>
      <c r="W50">
        <f>(BE50+(V50+2*0.95*5.67E-8*(((BE50+$B$7)+273)^4-(BE50+273)^4)-44100*K50)/(1.84*29.3*S50+8*0.95*5.67E-8*(BE50+273)^3))</f>
        <v>0</v>
      </c>
      <c r="X50">
        <f>($C$7*BF50+$D$7*BG50+$E$7*W50)</f>
        <v>0</v>
      </c>
      <c r="Y50">
        <f>0.61365*exp(17.502*X50/(240.97+X50))</f>
        <v>0</v>
      </c>
      <c r="Z50">
        <f>(AA50/AB50*100)</f>
        <v>0</v>
      </c>
      <c r="AA50">
        <f>AX50*(BC50+BD50)/1000</f>
        <v>0</v>
      </c>
      <c r="AB50">
        <f>0.61365*exp(17.502*BE50/(240.97+BE50))</f>
        <v>0</v>
      </c>
      <c r="AC50">
        <f>(Y50-AX50*(BC50+BD50)/1000)</f>
        <v>0</v>
      </c>
      <c r="AD50">
        <f>(-K50*44100)</f>
        <v>0</v>
      </c>
      <c r="AE50">
        <f>2*29.3*S50*0.92*(BE50-X50)</f>
        <v>0</v>
      </c>
      <c r="AF50">
        <f>2*0.95*5.67E-8*(((BE50+$B$7)+273)^4-(X50+273)^4)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MAX(0,($B$13+$C$13*BJ50)/(1+$D$13*BJ50)*BC50/(BE50+273)*$E$13)</f>
        <v>0</v>
      </c>
      <c r="AM50">
        <f>$B$11*BK50+$C$11*BL50+$F$11*BW50*(1-BZ50)</f>
        <v>0</v>
      </c>
      <c r="AN50">
        <f>AM50*AO50</f>
        <v>0</v>
      </c>
      <c r="AO50">
        <f>($B$11*$D$9+$C$11*$D$9+$F$11*((CJ50+CB50)/MAX(CJ50+CB50+CK50, 0.1)*$I$9+CK50/MAX(CJ50+CB50+CK50, 0.1)*$J$9))/($B$11+$C$11+$F$11)</f>
        <v>0</v>
      </c>
      <c r="AP50">
        <f>($B$11*$K$9+$C$11*$K$9+$F$11*((CJ50+CB50)/MAX(CJ50+CB50+CK50, 0.1)*$P$9+CK50/MAX(CJ50+CB50+CK50, 0.1)*$Q$9))/($B$11+$C$11+$F$11)</f>
        <v>0</v>
      </c>
      <c r="AQ50">
        <v>6</v>
      </c>
      <c r="AR50">
        <v>0.5</v>
      </c>
      <c r="AS50" t="s">
        <v>347</v>
      </c>
      <c r="AT50">
        <v>2</v>
      </c>
      <c r="AU50">
        <v>1693582935</v>
      </c>
      <c r="AV50">
        <v>411.31</v>
      </c>
      <c r="AW50">
        <v>419.944</v>
      </c>
      <c r="AX50">
        <v>13.5309</v>
      </c>
      <c r="AY50">
        <v>10.8764</v>
      </c>
      <c r="AZ50">
        <v>409.952</v>
      </c>
      <c r="BA50">
        <v>13.45</v>
      </c>
      <c r="BB50">
        <v>500.032</v>
      </c>
      <c r="BC50">
        <v>100.577</v>
      </c>
      <c r="BD50">
        <v>0.0309177</v>
      </c>
      <c r="BE50">
        <v>22.6803</v>
      </c>
      <c r="BF50">
        <v>23.0669</v>
      </c>
      <c r="BG50">
        <v>999.9</v>
      </c>
      <c r="BH50">
        <v>0</v>
      </c>
      <c r="BI50">
        <v>0</v>
      </c>
      <c r="BJ50">
        <v>9971.25</v>
      </c>
      <c r="BK50">
        <v>0</v>
      </c>
      <c r="BL50">
        <v>382.104</v>
      </c>
      <c r="BM50">
        <v>-8.63354</v>
      </c>
      <c r="BN50">
        <v>416.952</v>
      </c>
      <c r="BO50">
        <v>424.561</v>
      </c>
      <c r="BP50">
        <v>2.65454</v>
      </c>
      <c r="BQ50">
        <v>419.944</v>
      </c>
      <c r="BR50">
        <v>10.8764</v>
      </c>
      <c r="BS50">
        <v>1.3609</v>
      </c>
      <c r="BT50">
        <v>1.09391</v>
      </c>
      <c r="BU50">
        <v>11.4888</v>
      </c>
      <c r="BV50">
        <v>8.23113</v>
      </c>
      <c r="BW50">
        <v>2499.95</v>
      </c>
      <c r="BX50">
        <v>0.9000010000000001</v>
      </c>
      <c r="BY50">
        <v>0.0999988</v>
      </c>
      <c r="BZ50">
        <v>0</v>
      </c>
      <c r="CA50">
        <v>2.7806</v>
      </c>
      <c r="CB50">
        <v>0</v>
      </c>
      <c r="CC50">
        <v>35557.7</v>
      </c>
      <c r="CD50">
        <v>22323.3</v>
      </c>
      <c r="CE50">
        <v>41.625</v>
      </c>
      <c r="CF50">
        <v>41.562</v>
      </c>
      <c r="CG50">
        <v>41</v>
      </c>
      <c r="CH50">
        <v>40.437</v>
      </c>
      <c r="CI50">
        <v>40.312</v>
      </c>
      <c r="CJ50">
        <v>2249.96</v>
      </c>
      <c r="CK50">
        <v>249.99</v>
      </c>
      <c r="CL50">
        <v>0</v>
      </c>
      <c r="CM50">
        <v>1693582927.9</v>
      </c>
      <c r="CN50">
        <v>0</v>
      </c>
      <c r="CO50">
        <v>1693578357.1</v>
      </c>
      <c r="CP50" t="s">
        <v>348</v>
      </c>
      <c r="CQ50">
        <v>1693578354.1</v>
      </c>
      <c r="CR50">
        <v>1693578357.1</v>
      </c>
      <c r="CS50">
        <v>1</v>
      </c>
      <c r="CT50">
        <v>0.139</v>
      </c>
      <c r="CU50">
        <v>-0.016</v>
      </c>
      <c r="CV50">
        <v>1.377</v>
      </c>
      <c r="CW50">
        <v>0.081</v>
      </c>
      <c r="CX50">
        <v>420</v>
      </c>
      <c r="CY50">
        <v>14</v>
      </c>
      <c r="CZ50">
        <v>0.24</v>
      </c>
      <c r="DA50">
        <v>0.1</v>
      </c>
      <c r="DB50">
        <v>6.241377126647166</v>
      </c>
      <c r="DC50">
        <v>0.1555104631391274</v>
      </c>
      <c r="DD50">
        <v>0.01800181837112854</v>
      </c>
      <c r="DE50">
        <v>1</v>
      </c>
      <c r="DF50">
        <v>0.002279538605340877</v>
      </c>
      <c r="DG50">
        <v>-7.176718088863516E-05</v>
      </c>
      <c r="DH50">
        <v>2.478657335957564E-05</v>
      </c>
      <c r="DI50">
        <v>1</v>
      </c>
      <c r="DJ50">
        <v>0.1565901865363794</v>
      </c>
      <c r="DK50">
        <v>-0.001617141436014024</v>
      </c>
      <c r="DL50">
        <v>0.001757069976704843</v>
      </c>
      <c r="DM50">
        <v>1</v>
      </c>
      <c r="DN50">
        <v>3</v>
      </c>
      <c r="DO50">
        <v>3</v>
      </c>
      <c r="DP50" t="s">
        <v>349</v>
      </c>
      <c r="DQ50">
        <v>3.10255</v>
      </c>
      <c r="DR50">
        <v>2.6643</v>
      </c>
      <c r="DS50">
        <v>0.09928389999999999</v>
      </c>
      <c r="DT50">
        <v>0.101839</v>
      </c>
      <c r="DU50">
        <v>0.0695914</v>
      </c>
      <c r="DV50">
        <v>0.0606737</v>
      </c>
      <c r="DW50">
        <v>26301.6</v>
      </c>
      <c r="DX50">
        <v>28551.7</v>
      </c>
      <c r="DY50">
        <v>27640.3</v>
      </c>
      <c r="DZ50">
        <v>29874.9</v>
      </c>
      <c r="EA50">
        <v>32207.9</v>
      </c>
      <c r="EB50">
        <v>34658.3</v>
      </c>
      <c r="EC50">
        <v>37924.4</v>
      </c>
      <c r="ED50">
        <v>41009.4</v>
      </c>
      <c r="EE50">
        <v>2.20275</v>
      </c>
      <c r="EF50">
        <v>2.19292</v>
      </c>
      <c r="EG50">
        <v>0.131991</v>
      </c>
      <c r="EH50">
        <v>0</v>
      </c>
      <c r="EI50">
        <v>20.8905</v>
      </c>
      <c r="EJ50">
        <v>999.9</v>
      </c>
      <c r="EK50">
        <v>45.7</v>
      </c>
      <c r="EL50">
        <v>27</v>
      </c>
      <c r="EM50">
        <v>16.2629</v>
      </c>
      <c r="EN50">
        <v>65.4066</v>
      </c>
      <c r="EO50">
        <v>8.50961</v>
      </c>
      <c r="EP50">
        <v>1</v>
      </c>
      <c r="EQ50">
        <v>-0.326842</v>
      </c>
      <c r="ER50">
        <v>1.03353</v>
      </c>
      <c r="ES50">
        <v>20.2016</v>
      </c>
      <c r="ET50">
        <v>5.25608</v>
      </c>
      <c r="EU50">
        <v>12.0579</v>
      </c>
      <c r="EV50">
        <v>4.97335</v>
      </c>
      <c r="EW50">
        <v>3.29233</v>
      </c>
      <c r="EX50">
        <v>9999</v>
      </c>
      <c r="EY50">
        <v>9999</v>
      </c>
      <c r="EZ50">
        <v>9999</v>
      </c>
      <c r="FA50">
        <v>164.9</v>
      </c>
      <c r="FB50">
        <v>4.972</v>
      </c>
      <c r="FC50">
        <v>1.87057</v>
      </c>
      <c r="FD50">
        <v>1.87682</v>
      </c>
      <c r="FE50">
        <v>1.86982</v>
      </c>
      <c r="FF50">
        <v>1.87302</v>
      </c>
      <c r="FG50">
        <v>1.87455</v>
      </c>
      <c r="FH50">
        <v>1.87393</v>
      </c>
      <c r="FI50">
        <v>1.87545</v>
      </c>
      <c r="FJ50">
        <v>0</v>
      </c>
      <c r="FK50">
        <v>0</v>
      </c>
      <c r="FL50">
        <v>0</v>
      </c>
      <c r="FM50">
        <v>0</v>
      </c>
      <c r="FN50" t="s">
        <v>350</v>
      </c>
      <c r="FO50" t="s">
        <v>351</v>
      </c>
      <c r="FP50" t="s">
        <v>352</v>
      </c>
      <c r="FQ50" t="s">
        <v>352</v>
      </c>
      <c r="FR50" t="s">
        <v>352</v>
      </c>
      <c r="FS50" t="s">
        <v>352</v>
      </c>
      <c r="FT50">
        <v>0</v>
      </c>
      <c r="FU50">
        <v>100</v>
      </c>
      <c r="FV50">
        <v>100</v>
      </c>
      <c r="FW50">
        <v>1.358</v>
      </c>
      <c r="FX50">
        <v>0.0809</v>
      </c>
      <c r="FY50">
        <v>0.3605918236120723</v>
      </c>
      <c r="FZ50">
        <v>0.002616612134532941</v>
      </c>
      <c r="GA50">
        <v>-4.519413631873513E-07</v>
      </c>
      <c r="GB50">
        <v>9.831233035137328E-12</v>
      </c>
      <c r="GC50">
        <v>-0.01406867637782118</v>
      </c>
      <c r="GD50">
        <v>0.01128715920374445</v>
      </c>
      <c r="GE50">
        <v>-0.0004913425133041084</v>
      </c>
      <c r="GF50">
        <v>1.320148971478439E-05</v>
      </c>
      <c r="GG50">
        <v>-1</v>
      </c>
      <c r="GH50">
        <v>2093</v>
      </c>
      <c r="GI50">
        <v>1</v>
      </c>
      <c r="GJ50">
        <v>22</v>
      </c>
      <c r="GK50">
        <v>76.3</v>
      </c>
      <c r="GL50">
        <v>76.3</v>
      </c>
      <c r="GM50">
        <v>1.07544</v>
      </c>
      <c r="GN50">
        <v>2.51709</v>
      </c>
      <c r="GO50">
        <v>1.39893</v>
      </c>
      <c r="GP50">
        <v>2.29004</v>
      </c>
      <c r="GQ50">
        <v>1.44897</v>
      </c>
      <c r="GR50">
        <v>2.50854</v>
      </c>
      <c r="GS50">
        <v>30.2005</v>
      </c>
      <c r="GT50">
        <v>15.3929</v>
      </c>
      <c r="GU50">
        <v>18</v>
      </c>
      <c r="GV50">
        <v>477.977</v>
      </c>
      <c r="GW50">
        <v>540.273</v>
      </c>
      <c r="GX50">
        <v>19.9993</v>
      </c>
      <c r="GY50">
        <v>22.8981</v>
      </c>
      <c r="GZ50">
        <v>29.9999</v>
      </c>
      <c r="HA50">
        <v>22.9509</v>
      </c>
      <c r="HB50">
        <v>22.9414</v>
      </c>
      <c r="HC50">
        <v>21.5042</v>
      </c>
      <c r="HD50">
        <v>33.7471</v>
      </c>
      <c r="HE50">
        <v>0</v>
      </c>
      <c r="HF50">
        <v>20</v>
      </c>
      <c r="HG50">
        <v>420</v>
      </c>
      <c r="HH50">
        <v>10.9451</v>
      </c>
      <c r="HI50">
        <v>102.296</v>
      </c>
      <c r="HJ50">
        <v>102.444</v>
      </c>
    </row>
    <row r="51" spans="1:218">
      <c r="A51">
        <v>35</v>
      </c>
      <c r="B51">
        <v>1693583021</v>
      </c>
      <c r="C51">
        <v>3889.5</v>
      </c>
      <c r="D51" t="s">
        <v>420</v>
      </c>
      <c r="E51" t="s">
        <v>421</v>
      </c>
      <c r="F51" t="s">
        <v>346</v>
      </c>
      <c r="J51">
        <v>1693583021</v>
      </c>
      <c r="K51">
        <f>(L51)/1000</f>
        <v>0</v>
      </c>
      <c r="L51">
        <f>1000*BB51*AJ51*(AX51-AY51)/(100*AQ51*(1000-AJ51*AX51))</f>
        <v>0</v>
      </c>
      <c r="M51">
        <f>BB51*AJ51*(AW51-AV51*(1000-AJ51*AY51)/(1000-AJ51*AX51))/(100*AQ51)</f>
        <v>0</v>
      </c>
      <c r="N51">
        <f>AV51 - IF(AJ51&gt;1, M51*AQ51*100.0/(AL51*BJ51), 0)</f>
        <v>0</v>
      </c>
      <c r="O51">
        <f>((U51-K51/2)*N51-M51)/(U51+K51/2)</f>
        <v>0</v>
      </c>
      <c r="P51">
        <f>O51*(BC51+BD51)/1000.0</f>
        <v>0</v>
      </c>
      <c r="Q51">
        <f>(AV51 - IF(AJ51&gt;1, M51*AQ51*100.0/(AL51*BJ51), 0))*(BC51+BD51)/1000.0</f>
        <v>0</v>
      </c>
      <c r="R51">
        <f>2.0/((1/T51-1/S51)+SIGN(T51)*SQRT((1/T51-1/S51)*(1/T51-1/S51) + 4*AR51/((AR51+1)*(AR51+1))*(2*1/T51*1/S51-1/S51*1/S51)))</f>
        <v>0</v>
      </c>
      <c r="S51">
        <f>IF(LEFT(AS51,1)&lt;&gt;"0",IF(LEFT(AS51,1)="1",3.0,AT51),$D$5+$E$5*(BJ51*BC51/($K$5*1000))+$F$5*(BJ51*BC51/($K$5*1000))*MAX(MIN(AQ51,$J$5),$I$5)*MAX(MIN(AQ51,$J$5),$I$5)+$G$5*MAX(MIN(AQ51,$J$5),$I$5)*(BJ51*BC51/($K$5*1000))+$H$5*(BJ51*BC51/($K$5*1000))*(BJ51*BC51/($K$5*1000)))</f>
        <v>0</v>
      </c>
      <c r="T51">
        <f>K51*(1000-(1000*0.61365*exp(17.502*X51/(240.97+X51))/(BC51+BD51)+AX51)/2)/(1000*0.61365*exp(17.502*X51/(240.97+X51))/(BC51+BD51)-AX51)</f>
        <v>0</v>
      </c>
      <c r="U51">
        <f>1/((AR51+1)/(R51/1.6)+1/(S51/1.37)) + AR51/((AR51+1)/(R51/1.6) + AR51/(S51/1.37))</f>
        <v>0</v>
      </c>
      <c r="V51">
        <f>(AM51*AP51)</f>
        <v>0</v>
      </c>
      <c r="W51">
        <f>(BE51+(V51+2*0.95*5.67E-8*(((BE51+$B$7)+273)^4-(BE51+273)^4)-44100*K51)/(1.84*29.3*S51+8*0.95*5.67E-8*(BE51+273)^3))</f>
        <v>0</v>
      </c>
      <c r="X51">
        <f>($C$7*BF51+$D$7*BG51+$E$7*W51)</f>
        <v>0</v>
      </c>
      <c r="Y51">
        <f>0.61365*exp(17.502*X51/(240.97+X51))</f>
        <v>0</v>
      </c>
      <c r="Z51">
        <f>(AA51/AB51*100)</f>
        <v>0</v>
      </c>
      <c r="AA51">
        <f>AX51*(BC51+BD51)/1000</f>
        <v>0</v>
      </c>
      <c r="AB51">
        <f>0.61365*exp(17.502*BE51/(240.97+BE51))</f>
        <v>0</v>
      </c>
      <c r="AC51">
        <f>(Y51-AX51*(BC51+BD51)/1000)</f>
        <v>0</v>
      </c>
      <c r="AD51">
        <f>(-K51*44100)</f>
        <v>0</v>
      </c>
      <c r="AE51">
        <f>2*29.3*S51*0.92*(BE51-X51)</f>
        <v>0</v>
      </c>
      <c r="AF51">
        <f>2*0.95*5.67E-8*(((BE51+$B$7)+273)^4-(X51+273)^4)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MAX(0,($B$13+$C$13*BJ51)/(1+$D$13*BJ51)*BC51/(BE51+273)*$E$13)</f>
        <v>0</v>
      </c>
      <c r="AM51">
        <f>$B$11*BK51+$C$11*BL51+$F$11*BW51*(1-BZ51)</f>
        <v>0</v>
      </c>
      <c r="AN51">
        <f>AM51*AO51</f>
        <v>0</v>
      </c>
      <c r="AO51">
        <f>($B$11*$D$9+$C$11*$D$9+$F$11*((CJ51+CB51)/MAX(CJ51+CB51+CK51, 0.1)*$I$9+CK51/MAX(CJ51+CB51+CK51, 0.1)*$J$9))/($B$11+$C$11+$F$11)</f>
        <v>0</v>
      </c>
      <c r="AP51">
        <f>($B$11*$K$9+$C$11*$K$9+$F$11*((CJ51+CB51)/MAX(CJ51+CB51+CK51, 0.1)*$P$9+CK51/MAX(CJ51+CB51+CK51, 0.1)*$Q$9))/($B$11+$C$11+$F$11)</f>
        <v>0</v>
      </c>
      <c r="AQ51">
        <v>6</v>
      </c>
      <c r="AR51">
        <v>0.5</v>
      </c>
      <c r="AS51" t="s">
        <v>347</v>
      </c>
      <c r="AT51">
        <v>2</v>
      </c>
      <c r="AU51">
        <v>1693583021</v>
      </c>
      <c r="AV51">
        <v>407.683</v>
      </c>
      <c r="AW51">
        <v>419.954</v>
      </c>
      <c r="AX51">
        <v>13.6935</v>
      </c>
      <c r="AY51">
        <v>9.204800000000001</v>
      </c>
      <c r="AZ51">
        <v>406.333</v>
      </c>
      <c r="BA51">
        <v>13.6117</v>
      </c>
      <c r="BB51">
        <v>499.989</v>
      </c>
      <c r="BC51">
        <v>100.575</v>
      </c>
      <c r="BD51">
        <v>0.032522</v>
      </c>
      <c r="BE51">
        <v>22.703</v>
      </c>
      <c r="BF51">
        <v>22.8849</v>
      </c>
      <c r="BG51">
        <v>999.9</v>
      </c>
      <c r="BH51">
        <v>0</v>
      </c>
      <c r="BI51">
        <v>0</v>
      </c>
      <c r="BJ51">
        <v>9998.75</v>
      </c>
      <c r="BK51">
        <v>0</v>
      </c>
      <c r="BL51">
        <v>367.899</v>
      </c>
      <c r="BM51">
        <v>-12.271</v>
      </c>
      <c r="BN51">
        <v>413.343</v>
      </c>
      <c r="BO51">
        <v>423.856</v>
      </c>
      <c r="BP51">
        <v>4.4887</v>
      </c>
      <c r="BQ51">
        <v>419.954</v>
      </c>
      <c r="BR51">
        <v>9.204800000000001</v>
      </c>
      <c r="BS51">
        <v>1.37722</v>
      </c>
      <c r="BT51">
        <v>0.925772</v>
      </c>
      <c r="BU51">
        <v>11.6691</v>
      </c>
      <c r="BV51">
        <v>5.79772</v>
      </c>
      <c r="BW51">
        <v>2499.97</v>
      </c>
      <c r="BX51">
        <v>0.900002</v>
      </c>
      <c r="BY51">
        <v>0.099998</v>
      </c>
      <c r="BZ51">
        <v>0</v>
      </c>
      <c r="CA51">
        <v>2.5468</v>
      </c>
      <c r="CB51">
        <v>0</v>
      </c>
      <c r="CC51">
        <v>37021.4</v>
      </c>
      <c r="CD51">
        <v>22323.5</v>
      </c>
      <c r="CE51">
        <v>40.75</v>
      </c>
      <c r="CF51">
        <v>40.312</v>
      </c>
      <c r="CG51">
        <v>40.375</v>
      </c>
      <c r="CH51">
        <v>38.875</v>
      </c>
      <c r="CI51">
        <v>39.312</v>
      </c>
      <c r="CJ51">
        <v>2249.98</v>
      </c>
      <c r="CK51">
        <v>249.99</v>
      </c>
      <c r="CL51">
        <v>0</v>
      </c>
      <c r="CM51">
        <v>1693583013.7</v>
      </c>
      <c r="CN51">
        <v>0</v>
      </c>
      <c r="CO51">
        <v>1693578357.1</v>
      </c>
      <c r="CP51" t="s">
        <v>348</v>
      </c>
      <c r="CQ51">
        <v>1693578354.1</v>
      </c>
      <c r="CR51">
        <v>1693578357.1</v>
      </c>
      <c r="CS51">
        <v>1</v>
      </c>
      <c r="CT51">
        <v>0.139</v>
      </c>
      <c r="CU51">
        <v>-0.016</v>
      </c>
      <c r="CV51">
        <v>1.377</v>
      </c>
      <c r="CW51">
        <v>0.081</v>
      </c>
      <c r="CX51">
        <v>420</v>
      </c>
      <c r="CY51">
        <v>14</v>
      </c>
      <c r="CZ51">
        <v>0.24</v>
      </c>
      <c r="DA51">
        <v>0.1</v>
      </c>
      <c r="DB51">
        <v>8.625630086216384</v>
      </c>
      <c r="DC51">
        <v>0.6739902519957615</v>
      </c>
      <c r="DD51">
        <v>0.0655548808138392</v>
      </c>
      <c r="DE51">
        <v>1</v>
      </c>
      <c r="DF51">
        <v>0.003858489937427514</v>
      </c>
      <c r="DG51">
        <v>-0.0004766565110039904</v>
      </c>
      <c r="DH51">
        <v>3.580924513490778E-05</v>
      </c>
      <c r="DI51">
        <v>1</v>
      </c>
      <c r="DJ51">
        <v>0.2829456800605051</v>
      </c>
      <c r="DK51">
        <v>-0.04764704415525189</v>
      </c>
      <c r="DL51">
        <v>0.003593121733219397</v>
      </c>
      <c r="DM51">
        <v>1</v>
      </c>
      <c r="DN51">
        <v>3</v>
      </c>
      <c r="DO51">
        <v>3</v>
      </c>
      <c r="DP51" t="s">
        <v>349</v>
      </c>
      <c r="DQ51">
        <v>3.10211</v>
      </c>
      <c r="DR51">
        <v>2.66615</v>
      </c>
      <c r="DS51">
        <v>0.0986223</v>
      </c>
      <c r="DT51">
        <v>0.101828</v>
      </c>
      <c r="DU51">
        <v>0.0702265</v>
      </c>
      <c r="DV51">
        <v>0.0532669</v>
      </c>
      <c r="DW51">
        <v>26319.3</v>
      </c>
      <c r="DX51">
        <v>28552.8</v>
      </c>
      <c r="DY51">
        <v>27638.5</v>
      </c>
      <c r="DZ51">
        <v>29875.7</v>
      </c>
      <c r="EA51">
        <v>32184.1</v>
      </c>
      <c r="EB51">
        <v>34932</v>
      </c>
      <c r="EC51">
        <v>37922.3</v>
      </c>
      <c r="ED51">
        <v>41010.3</v>
      </c>
      <c r="EE51">
        <v>2.20795</v>
      </c>
      <c r="EF51">
        <v>2.18753</v>
      </c>
      <c r="EG51">
        <v>0.122033</v>
      </c>
      <c r="EH51">
        <v>0</v>
      </c>
      <c r="EI51">
        <v>20.8723</v>
      </c>
      <c r="EJ51">
        <v>999.9</v>
      </c>
      <c r="EK51">
        <v>45.8</v>
      </c>
      <c r="EL51">
        <v>27</v>
      </c>
      <c r="EM51">
        <v>16.2988</v>
      </c>
      <c r="EN51">
        <v>65.0566</v>
      </c>
      <c r="EO51">
        <v>8.97035</v>
      </c>
      <c r="EP51">
        <v>1</v>
      </c>
      <c r="EQ51">
        <v>-0.328506</v>
      </c>
      <c r="ER51">
        <v>1.07121</v>
      </c>
      <c r="ES51">
        <v>20.2003</v>
      </c>
      <c r="ET51">
        <v>5.25862</v>
      </c>
      <c r="EU51">
        <v>12.0579</v>
      </c>
      <c r="EV51">
        <v>4.9734</v>
      </c>
      <c r="EW51">
        <v>3.293</v>
      </c>
      <c r="EX51">
        <v>9999</v>
      </c>
      <c r="EY51">
        <v>9999</v>
      </c>
      <c r="EZ51">
        <v>9999</v>
      </c>
      <c r="FA51">
        <v>165</v>
      </c>
      <c r="FB51">
        <v>4.97199</v>
      </c>
      <c r="FC51">
        <v>1.87057</v>
      </c>
      <c r="FD51">
        <v>1.87682</v>
      </c>
      <c r="FE51">
        <v>1.86984</v>
      </c>
      <c r="FF51">
        <v>1.87302</v>
      </c>
      <c r="FG51">
        <v>1.87454</v>
      </c>
      <c r="FH51">
        <v>1.87394</v>
      </c>
      <c r="FI51">
        <v>1.87543</v>
      </c>
      <c r="FJ51">
        <v>0</v>
      </c>
      <c r="FK51">
        <v>0</v>
      </c>
      <c r="FL51">
        <v>0</v>
      </c>
      <c r="FM51">
        <v>0</v>
      </c>
      <c r="FN51" t="s">
        <v>350</v>
      </c>
      <c r="FO51" t="s">
        <v>351</v>
      </c>
      <c r="FP51" t="s">
        <v>352</v>
      </c>
      <c r="FQ51" t="s">
        <v>352</v>
      </c>
      <c r="FR51" t="s">
        <v>352</v>
      </c>
      <c r="FS51" t="s">
        <v>352</v>
      </c>
      <c r="FT51">
        <v>0</v>
      </c>
      <c r="FU51">
        <v>100</v>
      </c>
      <c r="FV51">
        <v>100</v>
      </c>
      <c r="FW51">
        <v>1.35</v>
      </c>
      <c r="FX51">
        <v>0.0818</v>
      </c>
      <c r="FY51">
        <v>0.3605918236120723</v>
      </c>
      <c r="FZ51">
        <v>0.002616612134532941</v>
      </c>
      <c r="GA51">
        <v>-4.519413631873513E-07</v>
      </c>
      <c r="GB51">
        <v>9.831233035137328E-12</v>
      </c>
      <c r="GC51">
        <v>-0.01406867637782118</v>
      </c>
      <c r="GD51">
        <v>0.01128715920374445</v>
      </c>
      <c r="GE51">
        <v>-0.0004913425133041084</v>
      </c>
      <c r="GF51">
        <v>1.320148971478439E-05</v>
      </c>
      <c r="GG51">
        <v>-1</v>
      </c>
      <c r="GH51">
        <v>2093</v>
      </c>
      <c r="GI51">
        <v>1</v>
      </c>
      <c r="GJ51">
        <v>22</v>
      </c>
      <c r="GK51">
        <v>77.8</v>
      </c>
      <c r="GL51">
        <v>77.7</v>
      </c>
      <c r="GM51">
        <v>1.07422</v>
      </c>
      <c r="GN51">
        <v>2.52808</v>
      </c>
      <c r="GO51">
        <v>1.39893</v>
      </c>
      <c r="GP51">
        <v>2.29004</v>
      </c>
      <c r="GQ51">
        <v>1.44897</v>
      </c>
      <c r="GR51">
        <v>2.35962</v>
      </c>
      <c r="GS51">
        <v>30.222</v>
      </c>
      <c r="GT51">
        <v>15.3666</v>
      </c>
      <c r="GU51">
        <v>18</v>
      </c>
      <c r="GV51">
        <v>480.878</v>
      </c>
      <c r="GW51">
        <v>536.153</v>
      </c>
      <c r="GX51">
        <v>20.0001</v>
      </c>
      <c r="GY51">
        <v>22.8785</v>
      </c>
      <c r="GZ51">
        <v>30</v>
      </c>
      <c r="HA51">
        <v>22.9265</v>
      </c>
      <c r="HB51">
        <v>22.9146</v>
      </c>
      <c r="HC51">
        <v>21.477</v>
      </c>
      <c r="HD51">
        <v>42.5029</v>
      </c>
      <c r="HE51">
        <v>0</v>
      </c>
      <c r="HF51">
        <v>20</v>
      </c>
      <c r="HG51">
        <v>420</v>
      </c>
      <c r="HH51">
        <v>9.275729999999999</v>
      </c>
      <c r="HI51">
        <v>102.289</v>
      </c>
      <c r="HJ51">
        <v>102.447</v>
      </c>
    </row>
    <row r="52" spans="1:218">
      <c r="A52">
        <v>36</v>
      </c>
      <c r="B52">
        <v>1693583121.5</v>
      </c>
      <c r="C52">
        <v>3990</v>
      </c>
      <c r="D52" t="s">
        <v>422</v>
      </c>
      <c r="E52" t="s">
        <v>423</v>
      </c>
      <c r="F52" t="s">
        <v>346</v>
      </c>
      <c r="J52">
        <v>1693583121.5</v>
      </c>
      <c r="K52">
        <f>(L52)/1000</f>
        <v>0</v>
      </c>
      <c r="L52">
        <f>1000*BB52*AJ52*(AX52-AY52)/(100*AQ52*(1000-AJ52*AX52))</f>
        <v>0</v>
      </c>
      <c r="M52">
        <f>BB52*AJ52*(AW52-AV52*(1000-AJ52*AY52)/(1000-AJ52*AX52))/(100*AQ52)</f>
        <v>0</v>
      </c>
      <c r="N52">
        <f>AV52 - IF(AJ52&gt;1, M52*AQ52*100.0/(AL52*BJ52), 0)</f>
        <v>0</v>
      </c>
      <c r="O52">
        <f>((U52-K52/2)*N52-M52)/(U52+K52/2)</f>
        <v>0</v>
      </c>
      <c r="P52">
        <f>O52*(BC52+BD52)/1000.0</f>
        <v>0</v>
      </c>
      <c r="Q52">
        <f>(AV52 - IF(AJ52&gt;1, M52*AQ52*100.0/(AL52*BJ52), 0))*(BC52+BD52)/1000.0</f>
        <v>0</v>
      </c>
      <c r="R52">
        <f>2.0/((1/T52-1/S52)+SIGN(T52)*SQRT((1/T52-1/S52)*(1/T52-1/S52) + 4*AR52/((AR52+1)*(AR52+1))*(2*1/T52*1/S52-1/S52*1/S52)))</f>
        <v>0</v>
      </c>
      <c r="S52">
        <f>IF(LEFT(AS52,1)&lt;&gt;"0",IF(LEFT(AS52,1)="1",3.0,AT52),$D$5+$E$5*(BJ52*BC52/($K$5*1000))+$F$5*(BJ52*BC52/($K$5*1000))*MAX(MIN(AQ52,$J$5),$I$5)*MAX(MIN(AQ52,$J$5),$I$5)+$G$5*MAX(MIN(AQ52,$J$5),$I$5)*(BJ52*BC52/($K$5*1000))+$H$5*(BJ52*BC52/($K$5*1000))*(BJ52*BC52/($K$5*1000)))</f>
        <v>0</v>
      </c>
      <c r="T52">
        <f>K52*(1000-(1000*0.61365*exp(17.502*X52/(240.97+X52))/(BC52+BD52)+AX52)/2)/(1000*0.61365*exp(17.502*X52/(240.97+X52))/(BC52+BD52)-AX52)</f>
        <v>0</v>
      </c>
      <c r="U52">
        <f>1/((AR52+1)/(R52/1.6)+1/(S52/1.37)) + AR52/((AR52+1)/(R52/1.6) + AR52/(S52/1.37))</f>
        <v>0</v>
      </c>
      <c r="V52">
        <f>(AM52*AP52)</f>
        <v>0</v>
      </c>
      <c r="W52">
        <f>(BE52+(V52+2*0.95*5.67E-8*(((BE52+$B$7)+273)^4-(BE52+273)^4)-44100*K52)/(1.84*29.3*S52+8*0.95*5.67E-8*(BE52+273)^3))</f>
        <v>0</v>
      </c>
      <c r="X52">
        <f>($C$7*BF52+$D$7*BG52+$E$7*W52)</f>
        <v>0</v>
      </c>
      <c r="Y52">
        <f>0.61365*exp(17.502*X52/(240.97+X52))</f>
        <v>0</v>
      </c>
      <c r="Z52">
        <f>(AA52/AB52*100)</f>
        <v>0</v>
      </c>
      <c r="AA52">
        <f>AX52*(BC52+BD52)/1000</f>
        <v>0</v>
      </c>
      <c r="AB52">
        <f>0.61365*exp(17.502*BE52/(240.97+BE52))</f>
        <v>0</v>
      </c>
      <c r="AC52">
        <f>(Y52-AX52*(BC52+BD52)/1000)</f>
        <v>0</v>
      </c>
      <c r="AD52">
        <f>(-K52*44100)</f>
        <v>0</v>
      </c>
      <c r="AE52">
        <f>2*29.3*S52*0.92*(BE52-X52)</f>
        <v>0</v>
      </c>
      <c r="AF52">
        <f>2*0.95*5.67E-8*(((BE52+$B$7)+273)^4-(X52+273)^4)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MAX(0,($B$13+$C$13*BJ52)/(1+$D$13*BJ52)*BC52/(BE52+273)*$E$13)</f>
        <v>0</v>
      </c>
      <c r="AM52">
        <f>$B$11*BK52+$C$11*BL52+$F$11*BW52*(1-BZ52)</f>
        <v>0</v>
      </c>
      <c r="AN52">
        <f>AM52*AO52</f>
        <v>0</v>
      </c>
      <c r="AO52">
        <f>($B$11*$D$9+$C$11*$D$9+$F$11*((CJ52+CB52)/MAX(CJ52+CB52+CK52, 0.1)*$I$9+CK52/MAX(CJ52+CB52+CK52, 0.1)*$J$9))/($B$11+$C$11+$F$11)</f>
        <v>0</v>
      </c>
      <c r="AP52">
        <f>($B$11*$K$9+$C$11*$K$9+$F$11*((CJ52+CB52)/MAX(CJ52+CB52+CK52, 0.1)*$P$9+CK52/MAX(CJ52+CB52+CK52, 0.1)*$Q$9))/($B$11+$C$11+$F$11)</f>
        <v>0</v>
      </c>
      <c r="AQ52">
        <v>6</v>
      </c>
      <c r="AR52">
        <v>0.5</v>
      </c>
      <c r="AS52" t="s">
        <v>347</v>
      </c>
      <c r="AT52">
        <v>2</v>
      </c>
      <c r="AU52">
        <v>1693583121.5</v>
      </c>
      <c r="AV52">
        <v>402.991</v>
      </c>
      <c r="AW52">
        <v>419.986</v>
      </c>
      <c r="AX52">
        <v>13.5043</v>
      </c>
      <c r="AY52">
        <v>9.012</v>
      </c>
      <c r="AZ52">
        <v>401.652</v>
      </c>
      <c r="BA52">
        <v>13.4235</v>
      </c>
      <c r="BB52">
        <v>500.005</v>
      </c>
      <c r="BC52">
        <v>100.577</v>
      </c>
      <c r="BD52">
        <v>0.0312662</v>
      </c>
      <c r="BE52">
        <v>22.6138</v>
      </c>
      <c r="BF52">
        <v>23.1485</v>
      </c>
      <c r="BG52">
        <v>999.9</v>
      </c>
      <c r="BH52">
        <v>0</v>
      </c>
      <c r="BI52">
        <v>0</v>
      </c>
      <c r="BJ52">
        <v>10001.2</v>
      </c>
      <c r="BK52">
        <v>0</v>
      </c>
      <c r="BL52">
        <v>311.625</v>
      </c>
      <c r="BM52">
        <v>-16.9944</v>
      </c>
      <c r="BN52">
        <v>408.508</v>
      </c>
      <c r="BO52">
        <v>423.805</v>
      </c>
      <c r="BP52">
        <v>4.49235</v>
      </c>
      <c r="BQ52">
        <v>419.986</v>
      </c>
      <c r="BR52">
        <v>9.012</v>
      </c>
      <c r="BS52">
        <v>1.35823</v>
      </c>
      <c r="BT52">
        <v>0.906399</v>
      </c>
      <c r="BU52">
        <v>11.4591</v>
      </c>
      <c r="BV52">
        <v>5.49274</v>
      </c>
      <c r="BW52">
        <v>2500.11</v>
      </c>
      <c r="BX52">
        <v>0.9000089999999999</v>
      </c>
      <c r="BY52">
        <v>0.09999139999999999</v>
      </c>
      <c r="BZ52">
        <v>0</v>
      </c>
      <c r="CA52">
        <v>2.3258</v>
      </c>
      <c r="CB52">
        <v>0</v>
      </c>
      <c r="CC52">
        <v>50714.6</v>
      </c>
      <c r="CD52">
        <v>22324.8</v>
      </c>
      <c r="CE52">
        <v>39</v>
      </c>
      <c r="CF52">
        <v>39</v>
      </c>
      <c r="CG52">
        <v>38.875</v>
      </c>
      <c r="CH52">
        <v>37.312</v>
      </c>
      <c r="CI52">
        <v>37.875</v>
      </c>
      <c r="CJ52">
        <v>2250.12</v>
      </c>
      <c r="CK52">
        <v>249.99</v>
      </c>
      <c r="CL52">
        <v>0</v>
      </c>
      <c r="CM52">
        <v>1693583114.5</v>
      </c>
      <c r="CN52">
        <v>0</v>
      </c>
      <c r="CO52">
        <v>1693578357.1</v>
      </c>
      <c r="CP52" t="s">
        <v>348</v>
      </c>
      <c r="CQ52">
        <v>1693578354.1</v>
      </c>
      <c r="CR52">
        <v>1693578357.1</v>
      </c>
      <c r="CS52">
        <v>1</v>
      </c>
      <c r="CT52">
        <v>0.139</v>
      </c>
      <c r="CU52">
        <v>-0.016</v>
      </c>
      <c r="CV52">
        <v>1.377</v>
      </c>
      <c r="CW52">
        <v>0.081</v>
      </c>
      <c r="CX52">
        <v>420</v>
      </c>
      <c r="CY52">
        <v>14</v>
      </c>
      <c r="CZ52">
        <v>0.24</v>
      </c>
      <c r="DA52">
        <v>0.1</v>
      </c>
      <c r="DB52">
        <v>12.51807595708155</v>
      </c>
      <c r="DC52">
        <v>0.7996237806082245</v>
      </c>
      <c r="DD52">
        <v>0.06303851757268222</v>
      </c>
      <c r="DE52">
        <v>1</v>
      </c>
      <c r="DF52">
        <v>0.003897744083036227</v>
      </c>
      <c r="DG52">
        <v>-0.0007760552083760882</v>
      </c>
      <c r="DH52">
        <v>5.943131660381834E-05</v>
      </c>
      <c r="DI52">
        <v>1</v>
      </c>
      <c r="DJ52">
        <v>0.2717047929396356</v>
      </c>
      <c r="DK52">
        <v>-0.05929264671327309</v>
      </c>
      <c r="DL52">
        <v>0.004603083597255926</v>
      </c>
      <c r="DM52">
        <v>1</v>
      </c>
      <c r="DN52">
        <v>3</v>
      </c>
      <c r="DO52">
        <v>3</v>
      </c>
      <c r="DP52" t="s">
        <v>349</v>
      </c>
      <c r="DQ52">
        <v>3.10208</v>
      </c>
      <c r="DR52">
        <v>2.66491</v>
      </c>
      <c r="DS52">
        <v>0.09776509999999999</v>
      </c>
      <c r="DT52">
        <v>0.101844</v>
      </c>
      <c r="DU52">
        <v>0.0694983</v>
      </c>
      <c r="DV52">
        <v>0.052391</v>
      </c>
      <c r="DW52">
        <v>26345.9</v>
      </c>
      <c r="DX52">
        <v>28555.2</v>
      </c>
      <c r="DY52">
        <v>27640</v>
      </c>
      <c r="DZ52">
        <v>29878.6</v>
      </c>
      <c r="EA52">
        <v>32211.7</v>
      </c>
      <c r="EB52">
        <v>34969.1</v>
      </c>
      <c r="EC52">
        <v>37925.1</v>
      </c>
      <c r="ED52">
        <v>41015.9</v>
      </c>
      <c r="EE52">
        <v>2.20618</v>
      </c>
      <c r="EF52">
        <v>2.1857</v>
      </c>
      <c r="EG52">
        <v>0.142764</v>
      </c>
      <c r="EH52">
        <v>0</v>
      </c>
      <c r="EI52">
        <v>20.7943</v>
      </c>
      <c r="EJ52">
        <v>999.9</v>
      </c>
      <c r="EK52">
        <v>45.8</v>
      </c>
      <c r="EL52">
        <v>27.1</v>
      </c>
      <c r="EM52">
        <v>16.3951</v>
      </c>
      <c r="EN52">
        <v>65.1367</v>
      </c>
      <c r="EO52">
        <v>8.537660000000001</v>
      </c>
      <c r="EP52">
        <v>1</v>
      </c>
      <c r="EQ52">
        <v>-0.33092</v>
      </c>
      <c r="ER52">
        <v>0.940844</v>
      </c>
      <c r="ES52">
        <v>20.201</v>
      </c>
      <c r="ET52">
        <v>5.25248</v>
      </c>
      <c r="EU52">
        <v>12.0576</v>
      </c>
      <c r="EV52">
        <v>4.97115</v>
      </c>
      <c r="EW52">
        <v>3.29225</v>
      </c>
      <c r="EX52">
        <v>9999</v>
      </c>
      <c r="EY52">
        <v>9999</v>
      </c>
      <c r="EZ52">
        <v>9999</v>
      </c>
      <c r="FA52">
        <v>165</v>
      </c>
      <c r="FB52">
        <v>4.97202</v>
      </c>
      <c r="FC52">
        <v>1.87057</v>
      </c>
      <c r="FD52">
        <v>1.87682</v>
      </c>
      <c r="FE52">
        <v>1.86983</v>
      </c>
      <c r="FF52">
        <v>1.87302</v>
      </c>
      <c r="FG52">
        <v>1.87454</v>
      </c>
      <c r="FH52">
        <v>1.87393</v>
      </c>
      <c r="FI52">
        <v>1.87543</v>
      </c>
      <c r="FJ52">
        <v>0</v>
      </c>
      <c r="FK52">
        <v>0</v>
      </c>
      <c r="FL52">
        <v>0</v>
      </c>
      <c r="FM52">
        <v>0</v>
      </c>
      <c r="FN52" t="s">
        <v>350</v>
      </c>
      <c r="FO52" t="s">
        <v>351</v>
      </c>
      <c r="FP52" t="s">
        <v>352</v>
      </c>
      <c r="FQ52" t="s">
        <v>352</v>
      </c>
      <c r="FR52" t="s">
        <v>352</v>
      </c>
      <c r="FS52" t="s">
        <v>352</v>
      </c>
      <c r="FT52">
        <v>0</v>
      </c>
      <c r="FU52">
        <v>100</v>
      </c>
      <c r="FV52">
        <v>100</v>
      </c>
      <c r="FW52">
        <v>1.339</v>
      </c>
      <c r="FX52">
        <v>0.0808</v>
      </c>
      <c r="FY52">
        <v>0.3605918236120723</v>
      </c>
      <c r="FZ52">
        <v>0.002616612134532941</v>
      </c>
      <c r="GA52">
        <v>-4.519413631873513E-07</v>
      </c>
      <c r="GB52">
        <v>9.831233035137328E-12</v>
      </c>
      <c r="GC52">
        <v>-0.01406867637782118</v>
      </c>
      <c r="GD52">
        <v>0.01128715920374445</v>
      </c>
      <c r="GE52">
        <v>-0.0004913425133041084</v>
      </c>
      <c r="GF52">
        <v>1.320148971478439E-05</v>
      </c>
      <c r="GG52">
        <v>-1</v>
      </c>
      <c r="GH52">
        <v>2093</v>
      </c>
      <c r="GI52">
        <v>1</v>
      </c>
      <c r="GJ52">
        <v>22</v>
      </c>
      <c r="GK52">
        <v>79.5</v>
      </c>
      <c r="GL52">
        <v>79.40000000000001</v>
      </c>
      <c r="GM52">
        <v>1.07422</v>
      </c>
      <c r="GN52">
        <v>2.52197</v>
      </c>
      <c r="GO52">
        <v>1.39893</v>
      </c>
      <c r="GP52">
        <v>2.29004</v>
      </c>
      <c r="GQ52">
        <v>1.44897</v>
      </c>
      <c r="GR52">
        <v>2.51587</v>
      </c>
      <c r="GS52">
        <v>30.2434</v>
      </c>
      <c r="GT52">
        <v>15.3579</v>
      </c>
      <c r="GU52">
        <v>18</v>
      </c>
      <c r="GV52">
        <v>479.455</v>
      </c>
      <c r="GW52">
        <v>534.446</v>
      </c>
      <c r="GX52">
        <v>19.9982</v>
      </c>
      <c r="GY52">
        <v>22.8374</v>
      </c>
      <c r="GZ52">
        <v>29.9997</v>
      </c>
      <c r="HA52">
        <v>22.8912</v>
      </c>
      <c r="HB52">
        <v>22.8767</v>
      </c>
      <c r="HC52">
        <v>21.465</v>
      </c>
      <c r="HD52">
        <v>43.5945</v>
      </c>
      <c r="HE52">
        <v>0</v>
      </c>
      <c r="HF52">
        <v>20</v>
      </c>
      <c r="HG52">
        <v>420</v>
      </c>
      <c r="HH52">
        <v>9.089359999999999</v>
      </c>
      <c r="HI52">
        <v>102.296</v>
      </c>
      <c r="HJ52">
        <v>102.459</v>
      </c>
    </row>
    <row r="53" spans="1:218">
      <c r="A53">
        <v>37</v>
      </c>
      <c r="B53">
        <v>1693583218.5</v>
      </c>
      <c r="C53">
        <v>4087</v>
      </c>
      <c r="D53" t="s">
        <v>424</v>
      </c>
      <c r="E53" t="s">
        <v>425</v>
      </c>
      <c r="F53" t="s">
        <v>346</v>
      </c>
      <c r="J53">
        <v>1693583218.5</v>
      </c>
      <c r="K53">
        <f>(L53)/1000</f>
        <v>0</v>
      </c>
      <c r="L53">
        <f>1000*BB53*AJ53*(AX53-AY53)/(100*AQ53*(1000-AJ53*AX53))</f>
        <v>0</v>
      </c>
      <c r="M53">
        <f>BB53*AJ53*(AW53-AV53*(1000-AJ53*AY53)/(1000-AJ53*AX53))/(100*AQ53)</f>
        <v>0</v>
      </c>
      <c r="N53">
        <f>AV53 - IF(AJ53&gt;1, M53*AQ53*100.0/(AL53*BJ53), 0)</f>
        <v>0</v>
      </c>
      <c r="O53">
        <f>((U53-K53/2)*N53-M53)/(U53+K53/2)</f>
        <v>0</v>
      </c>
      <c r="P53">
        <f>O53*(BC53+BD53)/1000.0</f>
        <v>0</v>
      </c>
      <c r="Q53">
        <f>(AV53 - IF(AJ53&gt;1, M53*AQ53*100.0/(AL53*BJ53), 0))*(BC53+BD53)/1000.0</f>
        <v>0</v>
      </c>
      <c r="R53">
        <f>2.0/((1/T53-1/S53)+SIGN(T53)*SQRT((1/T53-1/S53)*(1/T53-1/S53) + 4*AR53/((AR53+1)*(AR53+1))*(2*1/T53*1/S53-1/S53*1/S53)))</f>
        <v>0</v>
      </c>
      <c r="S53">
        <f>IF(LEFT(AS53,1)&lt;&gt;"0",IF(LEFT(AS53,1)="1",3.0,AT53),$D$5+$E$5*(BJ53*BC53/($K$5*1000))+$F$5*(BJ53*BC53/($K$5*1000))*MAX(MIN(AQ53,$J$5),$I$5)*MAX(MIN(AQ53,$J$5),$I$5)+$G$5*MAX(MIN(AQ53,$J$5),$I$5)*(BJ53*BC53/($K$5*1000))+$H$5*(BJ53*BC53/($K$5*1000))*(BJ53*BC53/($K$5*1000)))</f>
        <v>0</v>
      </c>
      <c r="T53">
        <f>K53*(1000-(1000*0.61365*exp(17.502*X53/(240.97+X53))/(BC53+BD53)+AX53)/2)/(1000*0.61365*exp(17.502*X53/(240.97+X53))/(BC53+BD53)-AX53)</f>
        <v>0</v>
      </c>
      <c r="U53">
        <f>1/((AR53+1)/(R53/1.6)+1/(S53/1.37)) + AR53/((AR53+1)/(R53/1.6) + AR53/(S53/1.37))</f>
        <v>0</v>
      </c>
      <c r="V53">
        <f>(AM53*AP53)</f>
        <v>0</v>
      </c>
      <c r="W53">
        <f>(BE53+(V53+2*0.95*5.67E-8*(((BE53+$B$7)+273)^4-(BE53+273)^4)-44100*K53)/(1.84*29.3*S53+8*0.95*5.67E-8*(BE53+273)^3))</f>
        <v>0</v>
      </c>
      <c r="X53">
        <f>($C$7*BF53+$D$7*BG53+$E$7*W53)</f>
        <v>0</v>
      </c>
      <c r="Y53">
        <f>0.61365*exp(17.502*X53/(240.97+X53))</f>
        <v>0</v>
      </c>
      <c r="Z53">
        <f>(AA53/AB53*100)</f>
        <v>0</v>
      </c>
      <c r="AA53">
        <f>AX53*(BC53+BD53)/1000</f>
        <v>0</v>
      </c>
      <c r="AB53">
        <f>0.61365*exp(17.502*BE53/(240.97+BE53))</f>
        <v>0</v>
      </c>
      <c r="AC53">
        <f>(Y53-AX53*(BC53+BD53)/1000)</f>
        <v>0</v>
      </c>
      <c r="AD53">
        <f>(-K53*44100)</f>
        <v>0</v>
      </c>
      <c r="AE53">
        <f>2*29.3*S53*0.92*(BE53-X53)</f>
        <v>0</v>
      </c>
      <c r="AF53">
        <f>2*0.95*5.67E-8*(((BE53+$B$7)+273)^4-(X53+273)^4)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MAX(0,($B$13+$C$13*BJ53)/(1+$D$13*BJ53)*BC53/(BE53+273)*$E$13)</f>
        <v>0</v>
      </c>
      <c r="AM53">
        <f>$B$11*BK53+$C$11*BL53+$F$11*BW53*(1-BZ53)</f>
        <v>0</v>
      </c>
      <c r="AN53">
        <f>AM53*AO53</f>
        <v>0</v>
      </c>
      <c r="AO53">
        <f>($B$11*$D$9+$C$11*$D$9+$F$11*((CJ53+CB53)/MAX(CJ53+CB53+CK53, 0.1)*$I$9+CK53/MAX(CJ53+CB53+CK53, 0.1)*$J$9))/($B$11+$C$11+$F$11)</f>
        <v>0</v>
      </c>
      <c r="AP53">
        <f>($B$11*$K$9+$C$11*$K$9+$F$11*((CJ53+CB53)/MAX(CJ53+CB53+CK53, 0.1)*$P$9+CK53/MAX(CJ53+CB53+CK53, 0.1)*$Q$9))/($B$11+$C$11+$F$11)</f>
        <v>0</v>
      </c>
      <c r="AQ53">
        <v>6</v>
      </c>
      <c r="AR53">
        <v>0.5</v>
      </c>
      <c r="AS53" t="s">
        <v>347</v>
      </c>
      <c r="AT53">
        <v>2</v>
      </c>
      <c r="AU53">
        <v>1693583218.5</v>
      </c>
      <c r="AV53">
        <v>404.445</v>
      </c>
      <c r="AW53">
        <v>420.005</v>
      </c>
      <c r="AX53">
        <v>13.4605</v>
      </c>
      <c r="AY53">
        <v>9.293290000000001</v>
      </c>
      <c r="AZ53">
        <v>403.102</v>
      </c>
      <c r="BA53">
        <v>13.3799</v>
      </c>
      <c r="BB53">
        <v>500.107</v>
      </c>
      <c r="BC53">
        <v>100.578</v>
      </c>
      <c r="BD53">
        <v>0.031255</v>
      </c>
      <c r="BE53">
        <v>22.5436</v>
      </c>
      <c r="BF53">
        <v>23.0601</v>
      </c>
      <c r="BG53">
        <v>999.9</v>
      </c>
      <c r="BH53">
        <v>0</v>
      </c>
      <c r="BI53">
        <v>0</v>
      </c>
      <c r="BJ53">
        <v>9979.379999999999</v>
      </c>
      <c r="BK53">
        <v>0</v>
      </c>
      <c r="BL53">
        <v>368.118</v>
      </c>
      <c r="BM53">
        <v>-15.5605</v>
      </c>
      <c r="BN53">
        <v>409.963</v>
      </c>
      <c r="BO53">
        <v>423.945</v>
      </c>
      <c r="BP53">
        <v>4.16723</v>
      </c>
      <c r="BQ53">
        <v>420.005</v>
      </c>
      <c r="BR53">
        <v>9.293290000000001</v>
      </c>
      <c r="BS53">
        <v>1.35383</v>
      </c>
      <c r="BT53">
        <v>0.934697</v>
      </c>
      <c r="BU53">
        <v>11.4101</v>
      </c>
      <c r="BV53">
        <v>5.93633</v>
      </c>
      <c r="BW53">
        <v>2499.85</v>
      </c>
      <c r="BX53">
        <v>0.9</v>
      </c>
      <c r="BY53">
        <v>0.1</v>
      </c>
      <c r="BZ53">
        <v>0</v>
      </c>
      <c r="CA53">
        <v>2.6772</v>
      </c>
      <c r="CB53">
        <v>0</v>
      </c>
      <c r="CC53">
        <v>44008</v>
      </c>
      <c r="CD53">
        <v>22322.4</v>
      </c>
      <c r="CE53">
        <v>37.812</v>
      </c>
      <c r="CF53">
        <v>38.125</v>
      </c>
      <c r="CG53">
        <v>37.75</v>
      </c>
      <c r="CH53">
        <v>36.5</v>
      </c>
      <c r="CI53">
        <v>36.937</v>
      </c>
      <c r="CJ53">
        <v>2249.86</v>
      </c>
      <c r="CK53">
        <v>249.99</v>
      </c>
      <c r="CL53">
        <v>0</v>
      </c>
      <c r="CM53">
        <v>1693583211.7</v>
      </c>
      <c r="CN53">
        <v>0</v>
      </c>
      <c r="CO53">
        <v>1693578357.1</v>
      </c>
      <c r="CP53" t="s">
        <v>348</v>
      </c>
      <c r="CQ53">
        <v>1693578354.1</v>
      </c>
      <c r="CR53">
        <v>1693578357.1</v>
      </c>
      <c r="CS53">
        <v>1</v>
      </c>
      <c r="CT53">
        <v>0.139</v>
      </c>
      <c r="CU53">
        <v>-0.016</v>
      </c>
      <c r="CV53">
        <v>1.377</v>
      </c>
      <c r="CW53">
        <v>0.081</v>
      </c>
      <c r="CX53">
        <v>420</v>
      </c>
      <c r="CY53">
        <v>14</v>
      </c>
      <c r="CZ53">
        <v>0.24</v>
      </c>
      <c r="DA53">
        <v>0.1</v>
      </c>
      <c r="DB53">
        <v>11.40304727397145</v>
      </c>
      <c r="DC53">
        <v>0.7681219442729619</v>
      </c>
      <c r="DD53">
        <v>0.06127950777051766</v>
      </c>
      <c r="DE53">
        <v>1</v>
      </c>
      <c r="DF53">
        <v>0.003507826433001293</v>
      </c>
      <c r="DG53">
        <v>-9.979902423720171E-05</v>
      </c>
      <c r="DH53">
        <v>1.326314479233373E-05</v>
      </c>
      <c r="DI53">
        <v>1</v>
      </c>
      <c r="DJ53">
        <v>0.2443742975933096</v>
      </c>
      <c r="DK53">
        <v>0.0002088873370161319</v>
      </c>
      <c r="DL53">
        <v>0.0008109460897752045</v>
      </c>
      <c r="DM53">
        <v>1</v>
      </c>
      <c r="DN53">
        <v>3</v>
      </c>
      <c r="DO53">
        <v>3</v>
      </c>
      <c r="DP53" t="s">
        <v>349</v>
      </c>
      <c r="DQ53">
        <v>3.10228</v>
      </c>
      <c r="DR53">
        <v>2.66471</v>
      </c>
      <c r="DS53">
        <v>0.09805510000000001</v>
      </c>
      <c r="DT53">
        <v>0.101872</v>
      </c>
      <c r="DU53">
        <v>0.0693423</v>
      </c>
      <c r="DV53">
        <v>0.0536885</v>
      </c>
      <c r="DW53">
        <v>26340.3</v>
      </c>
      <c r="DX53">
        <v>28558.2</v>
      </c>
      <c r="DY53">
        <v>27642.6</v>
      </c>
      <c r="DZ53">
        <v>29882.4</v>
      </c>
      <c r="EA53">
        <v>32220</v>
      </c>
      <c r="EB53">
        <v>34925.9</v>
      </c>
      <c r="EC53">
        <v>37928.2</v>
      </c>
      <c r="ED53">
        <v>41021.1</v>
      </c>
      <c r="EE53">
        <v>2.2077</v>
      </c>
      <c r="EF53">
        <v>2.18832</v>
      </c>
      <c r="EG53">
        <v>0.138365</v>
      </c>
      <c r="EH53">
        <v>0</v>
      </c>
      <c r="EI53">
        <v>20.7783</v>
      </c>
      <c r="EJ53">
        <v>999.9</v>
      </c>
      <c r="EK53">
        <v>45.8</v>
      </c>
      <c r="EL53">
        <v>27.1</v>
      </c>
      <c r="EM53">
        <v>16.3944</v>
      </c>
      <c r="EN53">
        <v>65.27670000000001</v>
      </c>
      <c r="EO53">
        <v>8.922280000000001</v>
      </c>
      <c r="EP53">
        <v>1</v>
      </c>
      <c r="EQ53">
        <v>-0.339017</v>
      </c>
      <c r="ER53">
        <v>0.881054</v>
      </c>
      <c r="ES53">
        <v>20.2039</v>
      </c>
      <c r="ET53">
        <v>5.25772</v>
      </c>
      <c r="EU53">
        <v>12.0576</v>
      </c>
      <c r="EV53">
        <v>4.9728</v>
      </c>
      <c r="EW53">
        <v>3.293</v>
      </c>
      <c r="EX53">
        <v>9999</v>
      </c>
      <c r="EY53">
        <v>9999</v>
      </c>
      <c r="EZ53">
        <v>9999</v>
      </c>
      <c r="FA53">
        <v>165</v>
      </c>
      <c r="FB53">
        <v>4.972</v>
      </c>
      <c r="FC53">
        <v>1.87057</v>
      </c>
      <c r="FD53">
        <v>1.87682</v>
      </c>
      <c r="FE53">
        <v>1.86983</v>
      </c>
      <c r="FF53">
        <v>1.87302</v>
      </c>
      <c r="FG53">
        <v>1.87455</v>
      </c>
      <c r="FH53">
        <v>1.87394</v>
      </c>
      <c r="FI53">
        <v>1.87544</v>
      </c>
      <c r="FJ53">
        <v>0</v>
      </c>
      <c r="FK53">
        <v>0</v>
      </c>
      <c r="FL53">
        <v>0</v>
      </c>
      <c r="FM53">
        <v>0</v>
      </c>
      <c r="FN53" t="s">
        <v>350</v>
      </c>
      <c r="FO53" t="s">
        <v>351</v>
      </c>
      <c r="FP53" t="s">
        <v>352</v>
      </c>
      <c r="FQ53" t="s">
        <v>352</v>
      </c>
      <c r="FR53" t="s">
        <v>352</v>
      </c>
      <c r="FS53" t="s">
        <v>352</v>
      </c>
      <c r="FT53">
        <v>0</v>
      </c>
      <c r="FU53">
        <v>100</v>
      </c>
      <c r="FV53">
        <v>100</v>
      </c>
      <c r="FW53">
        <v>1.343</v>
      </c>
      <c r="FX53">
        <v>0.0806</v>
      </c>
      <c r="FY53">
        <v>0.3605918236120723</v>
      </c>
      <c r="FZ53">
        <v>0.002616612134532941</v>
      </c>
      <c r="GA53">
        <v>-4.519413631873513E-07</v>
      </c>
      <c r="GB53">
        <v>9.831233035137328E-12</v>
      </c>
      <c r="GC53">
        <v>-0.01406867637782118</v>
      </c>
      <c r="GD53">
        <v>0.01128715920374445</v>
      </c>
      <c r="GE53">
        <v>-0.0004913425133041084</v>
      </c>
      <c r="GF53">
        <v>1.320148971478439E-05</v>
      </c>
      <c r="GG53">
        <v>-1</v>
      </c>
      <c r="GH53">
        <v>2093</v>
      </c>
      <c r="GI53">
        <v>1</v>
      </c>
      <c r="GJ53">
        <v>22</v>
      </c>
      <c r="GK53">
        <v>81.09999999999999</v>
      </c>
      <c r="GL53">
        <v>81</v>
      </c>
      <c r="GM53">
        <v>1.07422</v>
      </c>
      <c r="GN53">
        <v>2.52808</v>
      </c>
      <c r="GO53">
        <v>1.39893</v>
      </c>
      <c r="GP53">
        <v>2.29004</v>
      </c>
      <c r="GQ53">
        <v>1.44897</v>
      </c>
      <c r="GR53">
        <v>2.35962</v>
      </c>
      <c r="GS53">
        <v>30.2649</v>
      </c>
      <c r="GT53">
        <v>15.3404</v>
      </c>
      <c r="GU53">
        <v>18</v>
      </c>
      <c r="GV53">
        <v>479.56</v>
      </c>
      <c r="GW53">
        <v>535.404</v>
      </c>
      <c r="GX53">
        <v>20.0006</v>
      </c>
      <c r="GY53">
        <v>22.7349</v>
      </c>
      <c r="GZ53">
        <v>29.9996</v>
      </c>
      <c r="HA53">
        <v>22.8089</v>
      </c>
      <c r="HB53">
        <v>22.7967</v>
      </c>
      <c r="HC53">
        <v>21.4744</v>
      </c>
      <c r="HD53">
        <v>42.136</v>
      </c>
      <c r="HE53">
        <v>0</v>
      </c>
      <c r="HF53">
        <v>20</v>
      </c>
      <c r="HG53">
        <v>420</v>
      </c>
      <c r="HH53">
        <v>9.383649999999999</v>
      </c>
      <c r="HI53">
        <v>102.305</v>
      </c>
      <c r="HJ53">
        <v>102.472</v>
      </c>
    </row>
    <row r="54" spans="1:218">
      <c r="A54">
        <v>38</v>
      </c>
      <c r="B54">
        <v>1693583281.5</v>
      </c>
      <c r="C54">
        <v>4150</v>
      </c>
      <c r="D54" t="s">
        <v>426</v>
      </c>
      <c r="E54" t="s">
        <v>427</v>
      </c>
      <c r="F54" t="s">
        <v>346</v>
      </c>
      <c r="J54">
        <v>1693583281.5</v>
      </c>
      <c r="K54">
        <f>(L54)/1000</f>
        <v>0</v>
      </c>
      <c r="L54">
        <f>1000*BB54*AJ54*(AX54-AY54)/(100*AQ54*(1000-AJ54*AX54))</f>
        <v>0</v>
      </c>
      <c r="M54">
        <f>BB54*AJ54*(AW54-AV54*(1000-AJ54*AY54)/(1000-AJ54*AX54))/(100*AQ54)</f>
        <v>0</v>
      </c>
      <c r="N54">
        <f>AV54 - IF(AJ54&gt;1, M54*AQ54*100.0/(AL54*BJ54), 0)</f>
        <v>0</v>
      </c>
      <c r="O54">
        <f>((U54-K54/2)*N54-M54)/(U54+K54/2)</f>
        <v>0</v>
      </c>
      <c r="P54">
        <f>O54*(BC54+BD54)/1000.0</f>
        <v>0</v>
      </c>
      <c r="Q54">
        <f>(AV54 - IF(AJ54&gt;1, M54*AQ54*100.0/(AL54*BJ54), 0))*(BC54+BD54)/1000.0</f>
        <v>0</v>
      </c>
      <c r="R54">
        <f>2.0/((1/T54-1/S54)+SIGN(T54)*SQRT((1/T54-1/S54)*(1/T54-1/S54) + 4*AR54/((AR54+1)*(AR54+1))*(2*1/T54*1/S54-1/S54*1/S54)))</f>
        <v>0</v>
      </c>
      <c r="S54">
        <f>IF(LEFT(AS54,1)&lt;&gt;"0",IF(LEFT(AS54,1)="1",3.0,AT54),$D$5+$E$5*(BJ54*BC54/($K$5*1000))+$F$5*(BJ54*BC54/($K$5*1000))*MAX(MIN(AQ54,$J$5),$I$5)*MAX(MIN(AQ54,$J$5),$I$5)+$G$5*MAX(MIN(AQ54,$J$5),$I$5)*(BJ54*BC54/($K$5*1000))+$H$5*(BJ54*BC54/($K$5*1000))*(BJ54*BC54/($K$5*1000)))</f>
        <v>0</v>
      </c>
      <c r="T54">
        <f>K54*(1000-(1000*0.61365*exp(17.502*X54/(240.97+X54))/(BC54+BD54)+AX54)/2)/(1000*0.61365*exp(17.502*X54/(240.97+X54))/(BC54+BD54)-AX54)</f>
        <v>0</v>
      </c>
      <c r="U54">
        <f>1/((AR54+1)/(R54/1.6)+1/(S54/1.37)) + AR54/((AR54+1)/(R54/1.6) + AR54/(S54/1.37))</f>
        <v>0</v>
      </c>
      <c r="V54">
        <f>(AM54*AP54)</f>
        <v>0</v>
      </c>
      <c r="W54">
        <f>(BE54+(V54+2*0.95*5.67E-8*(((BE54+$B$7)+273)^4-(BE54+273)^4)-44100*K54)/(1.84*29.3*S54+8*0.95*5.67E-8*(BE54+273)^3))</f>
        <v>0</v>
      </c>
      <c r="X54">
        <f>($C$7*BF54+$D$7*BG54+$E$7*W54)</f>
        <v>0</v>
      </c>
      <c r="Y54">
        <f>0.61365*exp(17.502*X54/(240.97+X54))</f>
        <v>0</v>
      </c>
      <c r="Z54">
        <f>(AA54/AB54*100)</f>
        <v>0</v>
      </c>
      <c r="AA54">
        <f>AX54*(BC54+BD54)/1000</f>
        <v>0</v>
      </c>
      <c r="AB54">
        <f>0.61365*exp(17.502*BE54/(240.97+BE54))</f>
        <v>0</v>
      </c>
      <c r="AC54">
        <f>(Y54-AX54*(BC54+BD54)/1000)</f>
        <v>0</v>
      </c>
      <c r="AD54">
        <f>(-K54*44100)</f>
        <v>0</v>
      </c>
      <c r="AE54">
        <f>2*29.3*S54*0.92*(BE54-X54)</f>
        <v>0</v>
      </c>
      <c r="AF54">
        <f>2*0.95*5.67E-8*(((BE54+$B$7)+273)^4-(X54+273)^4)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MAX(0,($B$13+$C$13*BJ54)/(1+$D$13*BJ54)*BC54/(BE54+273)*$E$13)</f>
        <v>0</v>
      </c>
      <c r="AM54">
        <f>$B$11*BK54+$C$11*BL54+$F$11*BW54*(1-BZ54)</f>
        <v>0</v>
      </c>
      <c r="AN54">
        <f>AM54*AO54</f>
        <v>0</v>
      </c>
      <c r="AO54">
        <f>($B$11*$D$9+$C$11*$D$9+$F$11*((CJ54+CB54)/MAX(CJ54+CB54+CK54, 0.1)*$I$9+CK54/MAX(CJ54+CB54+CK54, 0.1)*$J$9))/($B$11+$C$11+$F$11)</f>
        <v>0</v>
      </c>
      <c r="AP54">
        <f>($B$11*$K$9+$C$11*$K$9+$F$11*((CJ54+CB54)/MAX(CJ54+CB54+CK54, 0.1)*$P$9+CK54/MAX(CJ54+CB54+CK54, 0.1)*$Q$9))/($B$11+$C$11+$F$11)</f>
        <v>0</v>
      </c>
      <c r="AQ54">
        <v>6</v>
      </c>
      <c r="AR54">
        <v>0.5</v>
      </c>
      <c r="AS54" t="s">
        <v>347</v>
      </c>
      <c r="AT54">
        <v>2</v>
      </c>
      <c r="AU54">
        <v>1693583281.5</v>
      </c>
      <c r="AV54">
        <v>405.726</v>
      </c>
      <c r="AW54">
        <v>420.039</v>
      </c>
      <c r="AX54">
        <v>13.4282</v>
      </c>
      <c r="AY54">
        <v>8.972049999999999</v>
      </c>
      <c r="AZ54">
        <v>404.381</v>
      </c>
      <c r="BA54">
        <v>13.3477</v>
      </c>
      <c r="BB54">
        <v>499.91</v>
      </c>
      <c r="BC54">
        <v>100.577</v>
      </c>
      <c r="BD54">
        <v>0.0316032</v>
      </c>
      <c r="BE54">
        <v>22.5517</v>
      </c>
      <c r="BF54">
        <v>22.8359</v>
      </c>
      <c r="BG54">
        <v>999.9</v>
      </c>
      <c r="BH54">
        <v>0</v>
      </c>
      <c r="BI54">
        <v>0</v>
      </c>
      <c r="BJ54">
        <v>9996.879999999999</v>
      </c>
      <c r="BK54">
        <v>0</v>
      </c>
      <c r="BL54">
        <v>371.303</v>
      </c>
      <c r="BM54">
        <v>-14.313</v>
      </c>
      <c r="BN54">
        <v>411.248</v>
      </c>
      <c r="BO54">
        <v>423.842</v>
      </c>
      <c r="BP54">
        <v>4.4561</v>
      </c>
      <c r="BQ54">
        <v>420.039</v>
      </c>
      <c r="BR54">
        <v>8.972049999999999</v>
      </c>
      <c r="BS54">
        <v>1.35056</v>
      </c>
      <c r="BT54">
        <v>0.902381</v>
      </c>
      <c r="BU54">
        <v>11.3736</v>
      </c>
      <c r="BV54">
        <v>5.42877</v>
      </c>
      <c r="BW54">
        <v>2500.09</v>
      </c>
      <c r="BX54">
        <v>0.900007</v>
      </c>
      <c r="BY54">
        <v>0.0999935</v>
      </c>
      <c r="BZ54">
        <v>0</v>
      </c>
      <c r="CA54">
        <v>2.4693</v>
      </c>
      <c r="CB54">
        <v>0</v>
      </c>
      <c r="CC54">
        <v>37237</v>
      </c>
      <c r="CD54">
        <v>22324.6</v>
      </c>
      <c r="CE54">
        <v>39.5</v>
      </c>
      <c r="CF54">
        <v>39.812</v>
      </c>
      <c r="CG54">
        <v>39.125</v>
      </c>
      <c r="CH54">
        <v>38.125</v>
      </c>
      <c r="CI54">
        <v>38.375</v>
      </c>
      <c r="CJ54">
        <v>2250.1</v>
      </c>
      <c r="CK54">
        <v>249.99</v>
      </c>
      <c r="CL54">
        <v>0</v>
      </c>
      <c r="CM54">
        <v>1693583274.7</v>
      </c>
      <c r="CN54">
        <v>0</v>
      </c>
      <c r="CO54">
        <v>1693578357.1</v>
      </c>
      <c r="CP54" t="s">
        <v>348</v>
      </c>
      <c r="CQ54">
        <v>1693578354.1</v>
      </c>
      <c r="CR54">
        <v>1693578357.1</v>
      </c>
      <c r="CS54">
        <v>1</v>
      </c>
      <c r="CT54">
        <v>0.139</v>
      </c>
      <c r="CU54">
        <v>-0.016</v>
      </c>
      <c r="CV54">
        <v>1.377</v>
      </c>
      <c r="CW54">
        <v>0.081</v>
      </c>
      <c r="CX54">
        <v>420</v>
      </c>
      <c r="CY54">
        <v>14</v>
      </c>
      <c r="CZ54">
        <v>0.24</v>
      </c>
      <c r="DA54">
        <v>0.1</v>
      </c>
      <c r="DB54">
        <v>10.26984111922766</v>
      </c>
      <c r="DC54">
        <v>0.7027197464977828</v>
      </c>
      <c r="DD54">
        <v>0.05945293648125076</v>
      </c>
      <c r="DE54">
        <v>1</v>
      </c>
      <c r="DF54">
        <v>0.003867909726504202</v>
      </c>
      <c r="DG54">
        <v>-0.00100028202580209</v>
      </c>
      <c r="DH54">
        <v>7.378314080641849E-05</v>
      </c>
      <c r="DI54">
        <v>1</v>
      </c>
      <c r="DJ54">
        <v>0.2803844205971018</v>
      </c>
      <c r="DK54">
        <v>-0.09013385575158953</v>
      </c>
      <c r="DL54">
        <v>0.006630147204811836</v>
      </c>
      <c r="DM54">
        <v>1</v>
      </c>
      <c r="DN54">
        <v>3</v>
      </c>
      <c r="DO54">
        <v>3</v>
      </c>
      <c r="DP54" t="s">
        <v>349</v>
      </c>
      <c r="DQ54">
        <v>3.10198</v>
      </c>
      <c r="DR54">
        <v>2.66521</v>
      </c>
      <c r="DS54">
        <v>0.0982982</v>
      </c>
      <c r="DT54">
        <v>0.101878</v>
      </c>
      <c r="DU54">
        <v>0.0692203</v>
      </c>
      <c r="DV54">
        <v>0.0522206</v>
      </c>
      <c r="DW54">
        <v>26332.7</v>
      </c>
      <c r="DX54">
        <v>28558</v>
      </c>
      <c r="DY54">
        <v>27642.1</v>
      </c>
      <c r="DZ54">
        <v>29882.3</v>
      </c>
      <c r="EA54">
        <v>32223.8</v>
      </c>
      <c r="EB54">
        <v>34979.8</v>
      </c>
      <c r="EC54">
        <v>37927.6</v>
      </c>
      <c r="ED54">
        <v>41020.9</v>
      </c>
      <c r="EE54">
        <v>2.2106</v>
      </c>
      <c r="EF54">
        <v>2.18813</v>
      </c>
      <c r="EG54">
        <v>0.120148</v>
      </c>
      <c r="EH54">
        <v>0</v>
      </c>
      <c r="EI54">
        <v>20.8543</v>
      </c>
      <c r="EJ54">
        <v>999.9</v>
      </c>
      <c r="EK54">
        <v>45.8</v>
      </c>
      <c r="EL54">
        <v>27.2</v>
      </c>
      <c r="EM54">
        <v>16.4901</v>
      </c>
      <c r="EN54">
        <v>64.9466</v>
      </c>
      <c r="EO54">
        <v>9.08253</v>
      </c>
      <c r="EP54">
        <v>1</v>
      </c>
      <c r="EQ54">
        <v>-0.341321</v>
      </c>
      <c r="ER54">
        <v>0.964221</v>
      </c>
      <c r="ES54">
        <v>20.2032</v>
      </c>
      <c r="ET54">
        <v>5.25742</v>
      </c>
      <c r="EU54">
        <v>12.0571</v>
      </c>
      <c r="EV54">
        <v>4.97315</v>
      </c>
      <c r="EW54">
        <v>3.293</v>
      </c>
      <c r="EX54">
        <v>9999</v>
      </c>
      <c r="EY54">
        <v>9999</v>
      </c>
      <c r="EZ54">
        <v>9999</v>
      </c>
      <c r="FA54">
        <v>165</v>
      </c>
      <c r="FB54">
        <v>4.972</v>
      </c>
      <c r="FC54">
        <v>1.87057</v>
      </c>
      <c r="FD54">
        <v>1.8768</v>
      </c>
      <c r="FE54">
        <v>1.86981</v>
      </c>
      <c r="FF54">
        <v>1.87302</v>
      </c>
      <c r="FG54">
        <v>1.87454</v>
      </c>
      <c r="FH54">
        <v>1.87393</v>
      </c>
      <c r="FI54">
        <v>1.87545</v>
      </c>
      <c r="FJ54">
        <v>0</v>
      </c>
      <c r="FK54">
        <v>0</v>
      </c>
      <c r="FL54">
        <v>0</v>
      </c>
      <c r="FM54">
        <v>0</v>
      </c>
      <c r="FN54" t="s">
        <v>350</v>
      </c>
      <c r="FO54" t="s">
        <v>351</v>
      </c>
      <c r="FP54" t="s">
        <v>352</v>
      </c>
      <c r="FQ54" t="s">
        <v>352</v>
      </c>
      <c r="FR54" t="s">
        <v>352</v>
      </c>
      <c r="FS54" t="s">
        <v>352</v>
      </c>
      <c r="FT54">
        <v>0</v>
      </c>
      <c r="FU54">
        <v>100</v>
      </c>
      <c r="FV54">
        <v>100</v>
      </c>
      <c r="FW54">
        <v>1.345</v>
      </c>
      <c r="FX54">
        <v>0.0805</v>
      </c>
      <c r="FY54">
        <v>0.3605918236120723</v>
      </c>
      <c r="FZ54">
        <v>0.002616612134532941</v>
      </c>
      <c r="GA54">
        <v>-4.519413631873513E-07</v>
      </c>
      <c r="GB54">
        <v>9.831233035137328E-12</v>
      </c>
      <c r="GC54">
        <v>-0.01406867637782118</v>
      </c>
      <c r="GD54">
        <v>0.01128715920374445</v>
      </c>
      <c r="GE54">
        <v>-0.0004913425133041084</v>
      </c>
      <c r="GF54">
        <v>1.320148971478439E-05</v>
      </c>
      <c r="GG54">
        <v>-1</v>
      </c>
      <c r="GH54">
        <v>2093</v>
      </c>
      <c r="GI54">
        <v>1</v>
      </c>
      <c r="GJ54">
        <v>22</v>
      </c>
      <c r="GK54">
        <v>82.09999999999999</v>
      </c>
      <c r="GL54">
        <v>82.09999999999999</v>
      </c>
      <c r="GM54">
        <v>1.07422</v>
      </c>
      <c r="GN54">
        <v>2.50854</v>
      </c>
      <c r="GO54">
        <v>1.39893</v>
      </c>
      <c r="GP54">
        <v>2.29004</v>
      </c>
      <c r="GQ54">
        <v>1.44897</v>
      </c>
      <c r="GR54">
        <v>2.49146</v>
      </c>
      <c r="GS54">
        <v>30.2864</v>
      </c>
      <c r="GT54">
        <v>15.3316</v>
      </c>
      <c r="GU54">
        <v>18</v>
      </c>
      <c r="GV54">
        <v>481.029</v>
      </c>
      <c r="GW54">
        <v>535.09</v>
      </c>
      <c r="GX54">
        <v>20.0016</v>
      </c>
      <c r="GY54">
        <v>22.7116</v>
      </c>
      <c r="GZ54">
        <v>30.0001</v>
      </c>
      <c r="HA54">
        <v>22.7803</v>
      </c>
      <c r="HB54">
        <v>22.7813</v>
      </c>
      <c r="HC54">
        <v>21.4677</v>
      </c>
      <c r="HD54">
        <v>43.551</v>
      </c>
      <c r="HE54">
        <v>0</v>
      </c>
      <c r="HF54">
        <v>20</v>
      </c>
      <c r="HG54">
        <v>420</v>
      </c>
      <c r="HH54">
        <v>9.087870000000001</v>
      </c>
      <c r="HI54">
        <v>102.303</v>
      </c>
      <c r="HJ54">
        <v>102.471</v>
      </c>
    </row>
    <row r="55" spans="1:218">
      <c r="A55">
        <v>39</v>
      </c>
      <c r="B55">
        <v>1693583385.5</v>
      </c>
      <c r="C55">
        <v>4254</v>
      </c>
      <c r="D55" t="s">
        <v>428</v>
      </c>
      <c r="E55" t="s">
        <v>429</v>
      </c>
      <c r="F55" t="s">
        <v>346</v>
      </c>
      <c r="J55">
        <v>1693583385.5</v>
      </c>
      <c r="K55">
        <f>(L55)/1000</f>
        <v>0</v>
      </c>
      <c r="L55">
        <f>1000*BB55*AJ55*(AX55-AY55)/(100*AQ55*(1000-AJ55*AX55))</f>
        <v>0</v>
      </c>
      <c r="M55">
        <f>BB55*AJ55*(AW55-AV55*(1000-AJ55*AY55)/(1000-AJ55*AX55))/(100*AQ55)</f>
        <v>0</v>
      </c>
      <c r="N55">
        <f>AV55 - IF(AJ55&gt;1, M55*AQ55*100.0/(AL55*BJ55), 0)</f>
        <v>0</v>
      </c>
      <c r="O55">
        <f>((U55-K55/2)*N55-M55)/(U55+K55/2)</f>
        <v>0</v>
      </c>
      <c r="P55">
        <f>O55*(BC55+BD55)/1000.0</f>
        <v>0</v>
      </c>
      <c r="Q55">
        <f>(AV55 - IF(AJ55&gt;1, M55*AQ55*100.0/(AL55*BJ55), 0))*(BC55+BD55)/1000.0</f>
        <v>0</v>
      </c>
      <c r="R55">
        <f>2.0/((1/T55-1/S55)+SIGN(T55)*SQRT((1/T55-1/S55)*(1/T55-1/S55) + 4*AR55/((AR55+1)*(AR55+1))*(2*1/T55*1/S55-1/S55*1/S55)))</f>
        <v>0</v>
      </c>
      <c r="S55">
        <f>IF(LEFT(AS55,1)&lt;&gt;"0",IF(LEFT(AS55,1)="1",3.0,AT55),$D$5+$E$5*(BJ55*BC55/($K$5*1000))+$F$5*(BJ55*BC55/($K$5*1000))*MAX(MIN(AQ55,$J$5),$I$5)*MAX(MIN(AQ55,$J$5),$I$5)+$G$5*MAX(MIN(AQ55,$J$5),$I$5)*(BJ55*BC55/($K$5*1000))+$H$5*(BJ55*BC55/($K$5*1000))*(BJ55*BC55/($K$5*1000)))</f>
        <v>0</v>
      </c>
      <c r="T55">
        <f>K55*(1000-(1000*0.61365*exp(17.502*X55/(240.97+X55))/(BC55+BD55)+AX55)/2)/(1000*0.61365*exp(17.502*X55/(240.97+X55))/(BC55+BD55)-AX55)</f>
        <v>0</v>
      </c>
      <c r="U55">
        <f>1/((AR55+1)/(R55/1.6)+1/(S55/1.37)) + AR55/((AR55+1)/(R55/1.6) + AR55/(S55/1.37))</f>
        <v>0</v>
      </c>
      <c r="V55">
        <f>(AM55*AP55)</f>
        <v>0</v>
      </c>
      <c r="W55">
        <f>(BE55+(V55+2*0.95*5.67E-8*(((BE55+$B$7)+273)^4-(BE55+273)^4)-44100*K55)/(1.84*29.3*S55+8*0.95*5.67E-8*(BE55+273)^3))</f>
        <v>0</v>
      </c>
      <c r="X55">
        <f>($C$7*BF55+$D$7*BG55+$E$7*W55)</f>
        <v>0</v>
      </c>
      <c r="Y55">
        <f>0.61365*exp(17.502*X55/(240.97+X55))</f>
        <v>0</v>
      </c>
      <c r="Z55">
        <f>(AA55/AB55*100)</f>
        <v>0</v>
      </c>
      <c r="AA55">
        <f>AX55*(BC55+BD55)/1000</f>
        <v>0</v>
      </c>
      <c r="AB55">
        <f>0.61365*exp(17.502*BE55/(240.97+BE55))</f>
        <v>0</v>
      </c>
      <c r="AC55">
        <f>(Y55-AX55*(BC55+BD55)/1000)</f>
        <v>0</v>
      </c>
      <c r="AD55">
        <f>(-K55*44100)</f>
        <v>0</v>
      </c>
      <c r="AE55">
        <f>2*29.3*S55*0.92*(BE55-X55)</f>
        <v>0</v>
      </c>
      <c r="AF55">
        <f>2*0.95*5.67E-8*(((BE55+$B$7)+273)^4-(X55+273)^4)</f>
        <v>0</v>
      </c>
      <c r="AG55">
        <f>V55+AF55+AD55+AE55</f>
        <v>0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MAX(0,($B$13+$C$13*BJ55)/(1+$D$13*BJ55)*BC55/(BE55+273)*$E$13)</f>
        <v>0</v>
      </c>
      <c r="AM55">
        <f>$B$11*BK55+$C$11*BL55+$F$11*BW55*(1-BZ55)</f>
        <v>0</v>
      </c>
      <c r="AN55">
        <f>AM55*AO55</f>
        <v>0</v>
      </c>
      <c r="AO55">
        <f>($B$11*$D$9+$C$11*$D$9+$F$11*((CJ55+CB55)/MAX(CJ55+CB55+CK55, 0.1)*$I$9+CK55/MAX(CJ55+CB55+CK55, 0.1)*$J$9))/($B$11+$C$11+$F$11)</f>
        <v>0</v>
      </c>
      <c r="AP55">
        <f>($B$11*$K$9+$C$11*$K$9+$F$11*((CJ55+CB55)/MAX(CJ55+CB55+CK55, 0.1)*$P$9+CK55/MAX(CJ55+CB55+CK55, 0.1)*$Q$9))/($B$11+$C$11+$F$11)</f>
        <v>0</v>
      </c>
      <c r="AQ55">
        <v>6</v>
      </c>
      <c r="AR55">
        <v>0.5</v>
      </c>
      <c r="AS55" t="s">
        <v>347</v>
      </c>
      <c r="AT55">
        <v>2</v>
      </c>
      <c r="AU55">
        <v>1693583385.5</v>
      </c>
      <c r="AV55">
        <v>397.179</v>
      </c>
      <c r="AW55">
        <v>419.983</v>
      </c>
      <c r="AX55">
        <v>13.6716</v>
      </c>
      <c r="AY55">
        <v>9.26984</v>
      </c>
      <c r="AZ55">
        <v>395.853</v>
      </c>
      <c r="BA55">
        <v>13.5899</v>
      </c>
      <c r="BB55">
        <v>499.985</v>
      </c>
      <c r="BC55">
        <v>100.576</v>
      </c>
      <c r="BD55">
        <v>0.0306865</v>
      </c>
      <c r="BE55">
        <v>22.6855</v>
      </c>
      <c r="BF55">
        <v>22.799</v>
      </c>
      <c r="BG55">
        <v>999.9</v>
      </c>
      <c r="BH55">
        <v>0</v>
      </c>
      <c r="BI55">
        <v>0</v>
      </c>
      <c r="BJ55">
        <v>10021.2</v>
      </c>
      <c r="BK55">
        <v>0</v>
      </c>
      <c r="BL55">
        <v>378.658</v>
      </c>
      <c r="BM55">
        <v>-22.8038</v>
      </c>
      <c r="BN55">
        <v>402.685</v>
      </c>
      <c r="BO55">
        <v>423.913</v>
      </c>
      <c r="BP55">
        <v>4.40177</v>
      </c>
      <c r="BQ55">
        <v>419.983</v>
      </c>
      <c r="BR55">
        <v>9.26984</v>
      </c>
      <c r="BS55">
        <v>1.37504</v>
      </c>
      <c r="BT55">
        <v>0.932325</v>
      </c>
      <c r="BU55">
        <v>11.6451</v>
      </c>
      <c r="BV55">
        <v>5.89961</v>
      </c>
      <c r="BW55">
        <v>2499.93</v>
      </c>
      <c r="BX55">
        <v>0.900008</v>
      </c>
      <c r="BY55">
        <v>0.09999180000000001</v>
      </c>
      <c r="BZ55">
        <v>0</v>
      </c>
      <c r="CA55">
        <v>3.1205</v>
      </c>
      <c r="CB55">
        <v>0</v>
      </c>
      <c r="CC55">
        <v>35318.2</v>
      </c>
      <c r="CD55">
        <v>22323.2</v>
      </c>
      <c r="CE55">
        <v>41.75</v>
      </c>
      <c r="CF55">
        <v>41.562</v>
      </c>
      <c r="CG55">
        <v>41.062</v>
      </c>
      <c r="CH55">
        <v>40.375</v>
      </c>
      <c r="CI55">
        <v>40.375</v>
      </c>
      <c r="CJ55">
        <v>2249.96</v>
      </c>
      <c r="CK55">
        <v>249.97</v>
      </c>
      <c r="CL55">
        <v>0</v>
      </c>
      <c r="CM55">
        <v>1693583378.5</v>
      </c>
      <c r="CN55">
        <v>0</v>
      </c>
      <c r="CO55">
        <v>1693578357.1</v>
      </c>
      <c r="CP55" t="s">
        <v>348</v>
      </c>
      <c r="CQ55">
        <v>1693578354.1</v>
      </c>
      <c r="CR55">
        <v>1693578357.1</v>
      </c>
      <c r="CS55">
        <v>1</v>
      </c>
      <c r="CT55">
        <v>0.139</v>
      </c>
      <c r="CU55">
        <v>-0.016</v>
      </c>
      <c r="CV55">
        <v>1.377</v>
      </c>
      <c r="CW55">
        <v>0.081</v>
      </c>
      <c r="CX55">
        <v>420</v>
      </c>
      <c r="CY55">
        <v>14</v>
      </c>
      <c r="CZ55">
        <v>0.24</v>
      </c>
      <c r="DA55">
        <v>0.1</v>
      </c>
      <c r="DB55">
        <v>17.40204751751855</v>
      </c>
      <c r="DC55">
        <v>0.845485887162969</v>
      </c>
      <c r="DD55">
        <v>0.06233954531858282</v>
      </c>
      <c r="DE55">
        <v>1</v>
      </c>
      <c r="DF55">
        <v>0.003702811129090232</v>
      </c>
      <c r="DG55">
        <v>0.0001348777114679416</v>
      </c>
      <c r="DH55">
        <v>9.849388566960515E-06</v>
      </c>
      <c r="DI55">
        <v>1</v>
      </c>
      <c r="DJ55">
        <v>0.2715837137696396</v>
      </c>
      <c r="DK55">
        <v>0.01327531596636519</v>
      </c>
      <c r="DL55">
        <v>0.0009638459227329129</v>
      </c>
      <c r="DM55">
        <v>1</v>
      </c>
      <c r="DN55">
        <v>3</v>
      </c>
      <c r="DO55">
        <v>3</v>
      </c>
      <c r="DP55" t="s">
        <v>349</v>
      </c>
      <c r="DQ55">
        <v>3.10213</v>
      </c>
      <c r="DR55">
        <v>2.66451</v>
      </c>
      <c r="DS55">
        <v>0.0967128</v>
      </c>
      <c r="DT55">
        <v>0.101872</v>
      </c>
      <c r="DU55">
        <v>0.0701682</v>
      </c>
      <c r="DV55">
        <v>0.0535839</v>
      </c>
      <c r="DW55">
        <v>26376.6</v>
      </c>
      <c r="DX55">
        <v>28556.4</v>
      </c>
      <c r="DY55">
        <v>27639.6</v>
      </c>
      <c r="DZ55">
        <v>29880.4</v>
      </c>
      <c r="EA55">
        <v>32188.1</v>
      </c>
      <c r="EB55">
        <v>34927.6</v>
      </c>
      <c r="EC55">
        <v>37924.3</v>
      </c>
      <c r="ED55">
        <v>41018.5</v>
      </c>
      <c r="EE55">
        <v>2.18455</v>
      </c>
      <c r="EF55">
        <v>2.18813</v>
      </c>
      <c r="EG55">
        <v>0.119146</v>
      </c>
      <c r="EH55">
        <v>0</v>
      </c>
      <c r="EI55">
        <v>20.8338</v>
      </c>
      <c r="EJ55">
        <v>999.9</v>
      </c>
      <c r="EK55">
        <v>45.8</v>
      </c>
      <c r="EL55">
        <v>27.2</v>
      </c>
      <c r="EM55">
        <v>16.4902</v>
      </c>
      <c r="EN55">
        <v>64.9866</v>
      </c>
      <c r="EO55">
        <v>8.69791</v>
      </c>
      <c r="EP55">
        <v>1</v>
      </c>
      <c r="EQ55">
        <v>-0.339497</v>
      </c>
      <c r="ER55">
        <v>0.9886</v>
      </c>
      <c r="ES55">
        <v>20.2028</v>
      </c>
      <c r="ET55">
        <v>5.25757</v>
      </c>
      <c r="EU55">
        <v>12.0576</v>
      </c>
      <c r="EV55">
        <v>4.97315</v>
      </c>
      <c r="EW55">
        <v>3.29293</v>
      </c>
      <c r="EX55">
        <v>9999</v>
      </c>
      <c r="EY55">
        <v>9999</v>
      </c>
      <c r="EZ55">
        <v>9999</v>
      </c>
      <c r="FA55">
        <v>165.1</v>
      </c>
      <c r="FB55">
        <v>4.97202</v>
      </c>
      <c r="FC55">
        <v>1.87057</v>
      </c>
      <c r="FD55">
        <v>1.8768</v>
      </c>
      <c r="FE55">
        <v>1.86982</v>
      </c>
      <c r="FF55">
        <v>1.87302</v>
      </c>
      <c r="FG55">
        <v>1.87454</v>
      </c>
      <c r="FH55">
        <v>1.87393</v>
      </c>
      <c r="FI55">
        <v>1.87544</v>
      </c>
      <c r="FJ55">
        <v>0</v>
      </c>
      <c r="FK55">
        <v>0</v>
      </c>
      <c r="FL55">
        <v>0</v>
      </c>
      <c r="FM55">
        <v>0</v>
      </c>
      <c r="FN55" t="s">
        <v>350</v>
      </c>
      <c r="FO55" t="s">
        <v>351</v>
      </c>
      <c r="FP55" t="s">
        <v>352</v>
      </c>
      <c r="FQ55" t="s">
        <v>352</v>
      </c>
      <c r="FR55" t="s">
        <v>352</v>
      </c>
      <c r="FS55" t="s">
        <v>352</v>
      </c>
      <c r="FT55">
        <v>0</v>
      </c>
      <c r="FU55">
        <v>100</v>
      </c>
      <c r="FV55">
        <v>100</v>
      </c>
      <c r="FW55">
        <v>1.326</v>
      </c>
      <c r="FX55">
        <v>0.08169999999999999</v>
      </c>
      <c r="FY55">
        <v>0.3605918236120723</v>
      </c>
      <c r="FZ55">
        <v>0.002616612134532941</v>
      </c>
      <c r="GA55">
        <v>-4.519413631873513E-07</v>
      </c>
      <c r="GB55">
        <v>9.831233035137328E-12</v>
      </c>
      <c r="GC55">
        <v>-0.01406867637782118</v>
      </c>
      <c r="GD55">
        <v>0.01128715920374445</v>
      </c>
      <c r="GE55">
        <v>-0.0004913425133041084</v>
      </c>
      <c r="GF55">
        <v>1.320148971478439E-05</v>
      </c>
      <c r="GG55">
        <v>-1</v>
      </c>
      <c r="GH55">
        <v>2093</v>
      </c>
      <c r="GI55">
        <v>1</v>
      </c>
      <c r="GJ55">
        <v>22</v>
      </c>
      <c r="GK55">
        <v>83.90000000000001</v>
      </c>
      <c r="GL55">
        <v>83.8</v>
      </c>
      <c r="GM55">
        <v>1.07422</v>
      </c>
      <c r="GN55">
        <v>2.52563</v>
      </c>
      <c r="GO55">
        <v>1.39893</v>
      </c>
      <c r="GP55">
        <v>2.29004</v>
      </c>
      <c r="GQ55">
        <v>1.44897</v>
      </c>
      <c r="GR55">
        <v>2.48047</v>
      </c>
      <c r="GS55">
        <v>30.3079</v>
      </c>
      <c r="GT55">
        <v>15.3141</v>
      </c>
      <c r="GU55">
        <v>18</v>
      </c>
      <c r="GV55">
        <v>465.51</v>
      </c>
      <c r="GW55">
        <v>535.038</v>
      </c>
      <c r="GX55">
        <v>19.9987</v>
      </c>
      <c r="GY55">
        <v>22.7254</v>
      </c>
      <c r="GZ55">
        <v>30.0001</v>
      </c>
      <c r="HA55">
        <v>22.7841</v>
      </c>
      <c r="HB55">
        <v>22.7766</v>
      </c>
      <c r="HC55">
        <v>21.4737</v>
      </c>
      <c r="HD55">
        <v>42.8309</v>
      </c>
      <c r="HE55">
        <v>0</v>
      </c>
      <c r="HF55">
        <v>20</v>
      </c>
      <c r="HG55">
        <v>420</v>
      </c>
      <c r="HH55">
        <v>9.27824</v>
      </c>
      <c r="HI55">
        <v>102.294</v>
      </c>
      <c r="HJ55">
        <v>102.465</v>
      </c>
    </row>
    <row r="56" spans="1:218">
      <c r="A56">
        <v>40</v>
      </c>
      <c r="B56">
        <v>1693583453</v>
      </c>
      <c r="C56">
        <v>4321.5</v>
      </c>
      <c r="D56" t="s">
        <v>430</v>
      </c>
      <c r="E56" t="s">
        <v>431</v>
      </c>
      <c r="F56" t="s">
        <v>346</v>
      </c>
      <c r="J56">
        <v>1693583453</v>
      </c>
      <c r="K56">
        <f>(L56)/1000</f>
        <v>0</v>
      </c>
      <c r="L56">
        <f>1000*BB56*AJ56*(AX56-AY56)/(100*AQ56*(1000-AJ56*AX56))</f>
        <v>0</v>
      </c>
      <c r="M56">
        <f>BB56*AJ56*(AW56-AV56*(1000-AJ56*AY56)/(1000-AJ56*AX56))/(100*AQ56)</f>
        <v>0</v>
      </c>
      <c r="N56">
        <f>AV56 - IF(AJ56&gt;1, M56*AQ56*100.0/(AL56*BJ56), 0)</f>
        <v>0</v>
      </c>
      <c r="O56">
        <f>((U56-K56/2)*N56-M56)/(U56+K56/2)</f>
        <v>0</v>
      </c>
      <c r="P56">
        <f>O56*(BC56+BD56)/1000.0</f>
        <v>0</v>
      </c>
      <c r="Q56">
        <f>(AV56 - IF(AJ56&gt;1, M56*AQ56*100.0/(AL56*BJ56), 0))*(BC56+BD56)/1000.0</f>
        <v>0</v>
      </c>
      <c r="R56">
        <f>2.0/((1/T56-1/S56)+SIGN(T56)*SQRT((1/T56-1/S56)*(1/T56-1/S56) + 4*AR56/((AR56+1)*(AR56+1))*(2*1/T56*1/S56-1/S56*1/S56)))</f>
        <v>0</v>
      </c>
      <c r="S56">
        <f>IF(LEFT(AS56,1)&lt;&gt;"0",IF(LEFT(AS56,1)="1",3.0,AT56),$D$5+$E$5*(BJ56*BC56/($K$5*1000))+$F$5*(BJ56*BC56/($K$5*1000))*MAX(MIN(AQ56,$J$5),$I$5)*MAX(MIN(AQ56,$J$5),$I$5)+$G$5*MAX(MIN(AQ56,$J$5),$I$5)*(BJ56*BC56/($K$5*1000))+$H$5*(BJ56*BC56/($K$5*1000))*(BJ56*BC56/($K$5*1000)))</f>
        <v>0</v>
      </c>
      <c r="T56">
        <f>K56*(1000-(1000*0.61365*exp(17.502*X56/(240.97+X56))/(BC56+BD56)+AX56)/2)/(1000*0.61365*exp(17.502*X56/(240.97+X56))/(BC56+BD56)-AX56)</f>
        <v>0</v>
      </c>
      <c r="U56">
        <f>1/((AR56+1)/(R56/1.6)+1/(S56/1.37)) + AR56/((AR56+1)/(R56/1.6) + AR56/(S56/1.37))</f>
        <v>0</v>
      </c>
      <c r="V56">
        <f>(AM56*AP56)</f>
        <v>0</v>
      </c>
      <c r="W56">
        <f>(BE56+(V56+2*0.95*5.67E-8*(((BE56+$B$7)+273)^4-(BE56+273)^4)-44100*K56)/(1.84*29.3*S56+8*0.95*5.67E-8*(BE56+273)^3))</f>
        <v>0</v>
      </c>
      <c r="X56">
        <f>($C$7*BF56+$D$7*BG56+$E$7*W56)</f>
        <v>0</v>
      </c>
      <c r="Y56">
        <f>0.61365*exp(17.502*X56/(240.97+X56))</f>
        <v>0</v>
      </c>
      <c r="Z56">
        <f>(AA56/AB56*100)</f>
        <v>0</v>
      </c>
      <c r="AA56">
        <f>AX56*(BC56+BD56)/1000</f>
        <v>0</v>
      </c>
      <c r="AB56">
        <f>0.61365*exp(17.502*BE56/(240.97+BE56))</f>
        <v>0</v>
      </c>
      <c r="AC56">
        <f>(Y56-AX56*(BC56+BD56)/1000)</f>
        <v>0</v>
      </c>
      <c r="AD56">
        <f>(-K56*44100)</f>
        <v>0</v>
      </c>
      <c r="AE56">
        <f>2*29.3*S56*0.92*(BE56-X56)</f>
        <v>0</v>
      </c>
      <c r="AF56">
        <f>2*0.95*5.67E-8*(((BE56+$B$7)+273)^4-(X56+273)^4)</f>
        <v>0</v>
      </c>
      <c r="AG56">
        <f>V56+AF56+AD56+AE56</f>
        <v>0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MAX(0,($B$13+$C$13*BJ56)/(1+$D$13*BJ56)*BC56/(BE56+273)*$E$13)</f>
        <v>0</v>
      </c>
      <c r="AM56">
        <f>$B$11*BK56+$C$11*BL56+$F$11*BW56*(1-BZ56)</f>
        <v>0</v>
      </c>
      <c r="AN56">
        <f>AM56*AO56</f>
        <v>0</v>
      </c>
      <c r="AO56">
        <f>($B$11*$D$9+$C$11*$D$9+$F$11*((CJ56+CB56)/MAX(CJ56+CB56+CK56, 0.1)*$I$9+CK56/MAX(CJ56+CB56+CK56, 0.1)*$J$9))/($B$11+$C$11+$F$11)</f>
        <v>0</v>
      </c>
      <c r="AP56">
        <f>($B$11*$K$9+$C$11*$K$9+$F$11*((CJ56+CB56)/MAX(CJ56+CB56+CK56, 0.1)*$P$9+CK56/MAX(CJ56+CB56+CK56, 0.1)*$Q$9))/($B$11+$C$11+$F$11)</f>
        <v>0</v>
      </c>
      <c r="AQ56">
        <v>6</v>
      </c>
      <c r="AR56">
        <v>0.5</v>
      </c>
      <c r="AS56" t="s">
        <v>347</v>
      </c>
      <c r="AT56">
        <v>2</v>
      </c>
      <c r="AU56">
        <v>1693583453</v>
      </c>
      <c r="AV56">
        <v>404.662</v>
      </c>
      <c r="AW56">
        <v>419.94</v>
      </c>
      <c r="AX56">
        <v>13.6343</v>
      </c>
      <c r="AY56">
        <v>9.663740000000001</v>
      </c>
      <c r="AZ56">
        <v>403.319</v>
      </c>
      <c r="BA56">
        <v>13.5528</v>
      </c>
      <c r="BB56">
        <v>499.907</v>
      </c>
      <c r="BC56">
        <v>100.574</v>
      </c>
      <c r="BD56">
        <v>0.0307883</v>
      </c>
      <c r="BE56">
        <v>22.7315</v>
      </c>
      <c r="BF56">
        <v>22.7734</v>
      </c>
      <c r="BG56">
        <v>999.9</v>
      </c>
      <c r="BH56">
        <v>0</v>
      </c>
      <c r="BI56">
        <v>0</v>
      </c>
      <c r="BJ56">
        <v>9983.75</v>
      </c>
      <c r="BK56">
        <v>0</v>
      </c>
      <c r="BL56">
        <v>391.64</v>
      </c>
      <c r="BM56">
        <v>-15.2778</v>
      </c>
      <c r="BN56">
        <v>410.255</v>
      </c>
      <c r="BO56">
        <v>424.037</v>
      </c>
      <c r="BP56">
        <v>3.97055</v>
      </c>
      <c r="BQ56">
        <v>419.94</v>
      </c>
      <c r="BR56">
        <v>9.663740000000001</v>
      </c>
      <c r="BS56">
        <v>1.37125</v>
      </c>
      <c r="BT56">
        <v>0.971917</v>
      </c>
      <c r="BU56">
        <v>11.6034</v>
      </c>
      <c r="BV56">
        <v>6.50205</v>
      </c>
      <c r="BW56">
        <v>2499.99</v>
      </c>
      <c r="BX56">
        <v>0.90001</v>
      </c>
      <c r="BY56">
        <v>0.0999903</v>
      </c>
      <c r="BZ56">
        <v>0</v>
      </c>
      <c r="CA56">
        <v>2.5652</v>
      </c>
      <c r="CB56">
        <v>0</v>
      </c>
      <c r="CC56">
        <v>52528.2</v>
      </c>
      <c r="CD56">
        <v>22323.8</v>
      </c>
      <c r="CE56">
        <v>40.937</v>
      </c>
      <c r="CF56">
        <v>40.312</v>
      </c>
      <c r="CG56">
        <v>40.5</v>
      </c>
      <c r="CH56">
        <v>38.937</v>
      </c>
      <c r="CI56">
        <v>39.5</v>
      </c>
      <c r="CJ56">
        <v>2250.02</v>
      </c>
      <c r="CK56">
        <v>249.97</v>
      </c>
      <c r="CL56">
        <v>0</v>
      </c>
      <c r="CM56">
        <v>1693583445.7</v>
      </c>
      <c r="CN56">
        <v>0</v>
      </c>
      <c r="CO56">
        <v>1693578357.1</v>
      </c>
      <c r="CP56" t="s">
        <v>348</v>
      </c>
      <c r="CQ56">
        <v>1693578354.1</v>
      </c>
      <c r="CR56">
        <v>1693578357.1</v>
      </c>
      <c r="CS56">
        <v>1</v>
      </c>
      <c r="CT56">
        <v>0.139</v>
      </c>
      <c r="CU56">
        <v>-0.016</v>
      </c>
      <c r="CV56">
        <v>1.377</v>
      </c>
      <c r="CW56">
        <v>0.081</v>
      </c>
      <c r="CX56">
        <v>420</v>
      </c>
      <c r="CY56">
        <v>14</v>
      </c>
      <c r="CZ56">
        <v>0.24</v>
      </c>
      <c r="DA56">
        <v>0.1</v>
      </c>
      <c r="DB56">
        <v>11.29029894305362</v>
      </c>
      <c r="DC56">
        <v>0.9644752878909375</v>
      </c>
      <c r="DD56">
        <v>0.07064817678897733</v>
      </c>
      <c r="DE56">
        <v>1</v>
      </c>
      <c r="DF56">
        <v>0.003371177793557763</v>
      </c>
      <c r="DG56">
        <v>-6.259369290457453E-05</v>
      </c>
      <c r="DH56">
        <v>6.360942719330344E-06</v>
      </c>
      <c r="DI56">
        <v>1</v>
      </c>
      <c r="DJ56">
        <v>0.2455040232165529</v>
      </c>
      <c r="DK56">
        <v>0.002197611190317215</v>
      </c>
      <c r="DL56">
        <v>0.0004061460485797812</v>
      </c>
      <c r="DM56">
        <v>1</v>
      </c>
      <c r="DN56">
        <v>3</v>
      </c>
      <c r="DO56">
        <v>3</v>
      </c>
      <c r="DP56" t="s">
        <v>349</v>
      </c>
      <c r="DQ56">
        <v>3.10214</v>
      </c>
      <c r="DR56">
        <v>2.66428</v>
      </c>
      <c r="DS56">
        <v>0.0981032</v>
      </c>
      <c r="DT56">
        <v>0.10187</v>
      </c>
      <c r="DU56">
        <v>0.07002419999999999</v>
      </c>
      <c r="DV56">
        <v>0.0553661</v>
      </c>
      <c r="DW56">
        <v>26335.9</v>
      </c>
      <c r="DX56">
        <v>28556.8</v>
      </c>
      <c r="DY56">
        <v>27639.4</v>
      </c>
      <c r="DZ56">
        <v>29880.7</v>
      </c>
      <c r="EA56">
        <v>32192.9</v>
      </c>
      <c r="EB56">
        <v>34862.4</v>
      </c>
      <c r="EC56">
        <v>37924</v>
      </c>
      <c r="ED56">
        <v>41019</v>
      </c>
      <c r="EE56">
        <v>2.19705</v>
      </c>
      <c r="EF56">
        <v>2.1889</v>
      </c>
      <c r="EG56">
        <v>0.122428</v>
      </c>
      <c r="EH56">
        <v>0</v>
      </c>
      <c r="EI56">
        <v>20.7539</v>
      </c>
      <c r="EJ56">
        <v>999.9</v>
      </c>
      <c r="EK56">
        <v>45.8</v>
      </c>
      <c r="EL56">
        <v>27.2</v>
      </c>
      <c r="EM56">
        <v>16.4924</v>
      </c>
      <c r="EN56">
        <v>65.17659999999999</v>
      </c>
      <c r="EO56">
        <v>8.98638</v>
      </c>
      <c r="EP56">
        <v>1</v>
      </c>
      <c r="EQ56">
        <v>-0.340668</v>
      </c>
      <c r="ER56">
        <v>0.955931</v>
      </c>
      <c r="ES56">
        <v>20.2009</v>
      </c>
      <c r="ET56">
        <v>5.25533</v>
      </c>
      <c r="EU56">
        <v>12.0571</v>
      </c>
      <c r="EV56">
        <v>4.97315</v>
      </c>
      <c r="EW56">
        <v>3.293</v>
      </c>
      <c r="EX56">
        <v>9999</v>
      </c>
      <c r="EY56">
        <v>9999</v>
      </c>
      <c r="EZ56">
        <v>9999</v>
      </c>
      <c r="FA56">
        <v>165.1</v>
      </c>
      <c r="FB56">
        <v>4.97204</v>
      </c>
      <c r="FC56">
        <v>1.87057</v>
      </c>
      <c r="FD56">
        <v>1.87677</v>
      </c>
      <c r="FE56">
        <v>1.86981</v>
      </c>
      <c r="FF56">
        <v>1.87302</v>
      </c>
      <c r="FG56">
        <v>1.87454</v>
      </c>
      <c r="FH56">
        <v>1.87393</v>
      </c>
      <c r="FI56">
        <v>1.87539</v>
      </c>
      <c r="FJ56">
        <v>0</v>
      </c>
      <c r="FK56">
        <v>0</v>
      </c>
      <c r="FL56">
        <v>0</v>
      </c>
      <c r="FM56">
        <v>0</v>
      </c>
      <c r="FN56" t="s">
        <v>350</v>
      </c>
      <c r="FO56" t="s">
        <v>351</v>
      </c>
      <c r="FP56" t="s">
        <v>352</v>
      </c>
      <c r="FQ56" t="s">
        <v>352</v>
      </c>
      <c r="FR56" t="s">
        <v>352</v>
      </c>
      <c r="FS56" t="s">
        <v>352</v>
      </c>
      <c r="FT56">
        <v>0</v>
      </c>
      <c r="FU56">
        <v>100</v>
      </c>
      <c r="FV56">
        <v>100</v>
      </c>
      <c r="FW56">
        <v>1.343</v>
      </c>
      <c r="FX56">
        <v>0.0815</v>
      </c>
      <c r="FY56">
        <v>0.3605918236120723</v>
      </c>
      <c r="FZ56">
        <v>0.002616612134532941</v>
      </c>
      <c r="GA56">
        <v>-4.519413631873513E-07</v>
      </c>
      <c r="GB56">
        <v>9.831233035137328E-12</v>
      </c>
      <c r="GC56">
        <v>-0.01406867637782118</v>
      </c>
      <c r="GD56">
        <v>0.01128715920374445</v>
      </c>
      <c r="GE56">
        <v>-0.0004913425133041084</v>
      </c>
      <c r="GF56">
        <v>1.320148971478439E-05</v>
      </c>
      <c r="GG56">
        <v>-1</v>
      </c>
      <c r="GH56">
        <v>2093</v>
      </c>
      <c r="GI56">
        <v>1</v>
      </c>
      <c r="GJ56">
        <v>22</v>
      </c>
      <c r="GK56">
        <v>85</v>
      </c>
      <c r="GL56">
        <v>84.90000000000001</v>
      </c>
      <c r="GM56">
        <v>1.07422</v>
      </c>
      <c r="GN56">
        <v>2.51343</v>
      </c>
      <c r="GO56">
        <v>1.39893</v>
      </c>
      <c r="GP56">
        <v>2.29004</v>
      </c>
      <c r="GQ56">
        <v>1.44897</v>
      </c>
      <c r="GR56">
        <v>2.49023</v>
      </c>
      <c r="GS56">
        <v>30.3294</v>
      </c>
      <c r="GT56">
        <v>15.3053</v>
      </c>
      <c r="GU56">
        <v>18</v>
      </c>
      <c r="GV56">
        <v>472.771</v>
      </c>
      <c r="GW56">
        <v>535.365</v>
      </c>
      <c r="GX56">
        <v>20.0001</v>
      </c>
      <c r="GY56">
        <v>22.7122</v>
      </c>
      <c r="GZ56">
        <v>30</v>
      </c>
      <c r="HA56">
        <v>22.7685</v>
      </c>
      <c r="HB56">
        <v>22.7569</v>
      </c>
      <c r="HC56">
        <v>21.4798</v>
      </c>
      <c r="HD56">
        <v>40.8413</v>
      </c>
      <c r="HE56">
        <v>0</v>
      </c>
      <c r="HF56">
        <v>20</v>
      </c>
      <c r="HG56">
        <v>420</v>
      </c>
      <c r="HH56">
        <v>9.70697</v>
      </c>
      <c r="HI56">
        <v>102.294</v>
      </c>
      <c r="HJ56">
        <v>102.466</v>
      </c>
    </row>
    <row r="57" spans="1:218">
      <c r="A57">
        <v>41</v>
      </c>
      <c r="B57">
        <v>1693583541.5</v>
      </c>
      <c r="C57">
        <v>4410</v>
      </c>
      <c r="D57" t="s">
        <v>432</v>
      </c>
      <c r="E57" t="s">
        <v>433</v>
      </c>
      <c r="F57" t="s">
        <v>346</v>
      </c>
      <c r="J57">
        <v>1693583541.5</v>
      </c>
      <c r="K57">
        <f>(L57)/1000</f>
        <v>0</v>
      </c>
      <c r="L57">
        <f>1000*BB57*AJ57*(AX57-AY57)/(100*AQ57*(1000-AJ57*AX57))</f>
        <v>0</v>
      </c>
      <c r="M57">
        <f>BB57*AJ57*(AW57-AV57*(1000-AJ57*AY57)/(1000-AJ57*AX57))/(100*AQ57)</f>
        <v>0</v>
      </c>
      <c r="N57">
        <f>AV57 - IF(AJ57&gt;1, M57*AQ57*100.0/(AL57*BJ57), 0)</f>
        <v>0</v>
      </c>
      <c r="O57">
        <f>((U57-K57/2)*N57-M57)/(U57+K57/2)</f>
        <v>0</v>
      </c>
      <c r="P57">
        <f>O57*(BC57+BD57)/1000.0</f>
        <v>0</v>
      </c>
      <c r="Q57">
        <f>(AV57 - IF(AJ57&gt;1, M57*AQ57*100.0/(AL57*BJ57), 0))*(BC57+BD57)/1000.0</f>
        <v>0</v>
      </c>
      <c r="R57">
        <f>2.0/((1/T57-1/S57)+SIGN(T57)*SQRT((1/T57-1/S57)*(1/T57-1/S57) + 4*AR57/((AR57+1)*(AR57+1))*(2*1/T57*1/S57-1/S57*1/S57)))</f>
        <v>0</v>
      </c>
      <c r="S57">
        <f>IF(LEFT(AS57,1)&lt;&gt;"0",IF(LEFT(AS57,1)="1",3.0,AT57),$D$5+$E$5*(BJ57*BC57/($K$5*1000))+$F$5*(BJ57*BC57/($K$5*1000))*MAX(MIN(AQ57,$J$5),$I$5)*MAX(MIN(AQ57,$J$5),$I$5)+$G$5*MAX(MIN(AQ57,$J$5),$I$5)*(BJ57*BC57/($K$5*1000))+$H$5*(BJ57*BC57/($K$5*1000))*(BJ57*BC57/($K$5*1000)))</f>
        <v>0</v>
      </c>
      <c r="T57">
        <f>K57*(1000-(1000*0.61365*exp(17.502*X57/(240.97+X57))/(BC57+BD57)+AX57)/2)/(1000*0.61365*exp(17.502*X57/(240.97+X57))/(BC57+BD57)-AX57)</f>
        <v>0</v>
      </c>
      <c r="U57">
        <f>1/((AR57+1)/(R57/1.6)+1/(S57/1.37)) + AR57/((AR57+1)/(R57/1.6) + AR57/(S57/1.37))</f>
        <v>0</v>
      </c>
      <c r="V57">
        <f>(AM57*AP57)</f>
        <v>0</v>
      </c>
      <c r="W57">
        <f>(BE57+(V57+2*0.95*5.67E-8*(((BE57+$B$7)+273)^4-(BE57+273)^4)-44100*K57)/(1.84*29.3*S57+8*0.95*5.67E-8*(BE57+273)^3))</f>
        <v>0</v>
      </c>
      <c r="X57">
        <f>($C$7*BF57+$D$7*BG57+$E$7*W57)</f>
        <v>0</v>
      </c>
      <c r="Y57">
        <f>0.61365*exp(17.502*X57/(240.97+X57))</f>
        <v>0</v>
      </c>
      <c r="Z57">
        <f>(AA57/AB57*100)</f>
        <v>0</v>
      </c>
      <c r="AA57">
        <f>AX57*(BC57+BD57)/1000</f>
        <v>0</v>
      </c>
      <c r="AB57">
        <f>0.61365*exp(17.502*BE57/(240.97+BE57))</f>
        <v>0</v>
      </c>
      <c r="AC57">
        <f>(Y57-AX57*(BC57+BD57)/1000)</f>
        <v>0</v>
      </c>
      <c r="AD57">
        <f>(-K57*44100)</f>
        <v>0</v>
      </c>
      <c r="AE57">
        <f>2*29.3*S57*0.92*(BE57-X57)</f>
        <v>0</v>
      </c>
      <c r="AF57">
        <f>2*0.95*5.67E-8*(((BE57+$B$7)+273)^4-(X57+273)^4)</f>
        <v>0</v>
      </c>
      <c r="AG57">
        <f>V57+AF57+AD57+AE57</f>
        <v>0</v>
      </c>
      <c r="AH57">
        <v>11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MAX(0,($B$13+$C$13*BJ57)/(1+$D$13*BJ57)*BC57/(BE57+273)*$E$13)</f>
        <v>0</v>
      </c>
      <c r="AM57">
        <f>$B$11*BK57+$C$11*BL57+$F$11*BW57*(1-BZ57)</f>
        <v>0</v>
      </c>
      <c r="AN57">
        <f>AM57*AO57</f>
        <v>0</v>
      </c>
      <c r="AO57">
        <f>($B$11*$D$9+$C$11*$D$9+$F$11*((CJ57+CB57)/MAX(CJ57+CB57+CK57, 0.1)*$I$9+CK57/MAX(CJ57+CB57+CK57, 0.1)*$J$9))/($B$11+$C$11+$F$11)</f>
        <v>0</v>
      </c>
      <c r="AP57">
        <f>($B$11*$K$9+$C$11*$K$9+$F$11*((CJ57+CB57)/MAX(CJ57+CB57+CK57, 0.1)*$P$9+CK57/MAX(CJ57+CB57+CK57, 0.1)*$Q$9))/($B$11+$C$11+$F$11)</f>
        <v>0</v>
      </c>
      <c r="AQ57">
        <v>6</v>
      </c>
      <c r="AR57">
        <v>0.5</v>
      </c>
      <c r="AS57" t="s">
        <v>347</v>
      </c>
      <c r="AT57">
        <v>2</v>
      </c>
      <c r="AU57">
        <v>1693583541.5</v>
      </c>
      <c r="AV57">
        <v>403.789</v>
      </c>
      <c r="AW57">
        <v>419.953</v>
      </c>
      <c r="AX57">
        <v>13.5423</v>
      </c>
      <c r="AY57">
        <v>9.07432</v>
      </c>
      <c r="AZ57">
        <v>402.448</v>
      </c>
      <c r="BA57">
        <v>13.4612</v>
      </c>
      <c r="BB57">
        <v>500.072</v>
      </c>
      <c r="BC57">
        <v>100.574</v>
      </c>
      <c r="BD57">
        <v>0.0302192</v>
      </c>
      <c r="BE57">
        <v>22.6505</v>
      </c>
      <c r="BF57">
        <v>23.1814</v>
      </c>
      <c r="BG57">
        <v>999.9</v>
      </c>
      <c r="BH57">
        <v>0</v>
      </c>
      <c r="BI57">
        <v>0</v>
      </c>
      <c r="BJ57">
        <v>10013.8</v>
      </c>
      <c r="BK57">
        <v>0</v>
      </c>
      <c r="BL57">
        <v>375.507</v>
      </c>
      <c r="BM57">
        <v>-16.1639</v>
      </c>
      <c r="BN57">
        <v>409.332</v>
      </c>
      <c r="BO57">
        <v>423.799</v>
      </c>
      <c r="BP57">
        <v>4.46794</v>
      </c>
      <c r="BQ57">
        <v>419.953</v>
      </c>
      <c r="BR57">
        <v>9.07432</v>
      </c>
      <c r="BS57">
        <v>1.362</v>
      </c>
      <c r="BT57">
        <v>0.912642</v>
      </c>
      <c r="BU57">
        <v>11.5011</v>
      </c>
      <c r="BV57">
        <v>5.59164</v>
      </c>
      <c r="BW57">
        <v>2500.09</v>
      </c>
      <c r="BX57">
        <v>0.900002</v>
      </c>
      <c r="BY57">
        <v>0.0999984</v>
      </c>
      <c r="BZ57">
        <v>0</v>
      </c>
      <c r="CA57">
        <v>2.394</v>
      </c>
      <c r="CB57">
        <v>0</v>
      </c>
      <c r="CC57">
        <v>46966.3</v>
      </c>
      <c r="CD57">
        <v>22324.5</v>
      </c>
      <c r="CE57">
        <v>39.312</v>
      </c>
      <c r="CF57">
        <v>39.125</v>
      </c>
      <c r="CG57">
        <v>39.125</v>
      </c>
      <c r="CH57">
        <v>37.437</v>
      </c>
      <c r="CI57">
        <v>38.125</v>
      </c>
      <c r="CJ57">
        <v>2250.09</v>
      </c>
      <c r="CK57">
        <v>250</v>
      </c>
      <c r="CL57">
        <v>0</v>
      </c>
      <c r="CM57">
        <v>1693583534.5</v>
      </c>
      <c r="CN57">
        <v>0</v>
      </c>
      <c r="CO57">
        <v>1693578357.1</v>
      </c>
      <c r="CP57" t="s">
        <v>348</v>
      </c>
      <c r="CQ57">
        <v>1693578354.1</v>
      </c>
      <c r="CR57">
        <v>1693578357.1</v>
      </c>
      <c r="CS57">
        <v>1</v>
      </c>
      <c r="CT57">
        <v>0.139</v>
      </c>
      <c r="CU57">
        <v>-0.016</v>
      </c>
      <c r="CV57">
        <v>1.377</v>
      </c>
      <c r="CW57">
        <v>0.081</v>
      </c>
      <c r="CX57">
        <v>420</v>
      </c>
      <c r="CY57">
        <v>14</v>
      </c>
      <c r="CZ57">
        <v>0.24</v>
      </c>
      <c r="DA57">
        <v>0.1</v>
      </c>
      <c r="DB57">
        <v>11.91194627208648</v>
      </c>
      <c r="DC57">
        <v>0.9465457234147776</v>
      </c>
      <c r="DD57">
        <v>0.07640093351818208</v>
      </c>
      <c r="DE57">
        <v>1</v>
      </c>
      <c r="DF57">
        <v>0.003884826279650284</v>
      </c>
      <c r="DG57">
        <v>-0.001052746572234192</v>
      </c>
      <c r="DH57">
        <v>7.735764997831676E-05</v>
      </c>
      <c r="DI57">
        <v>1</v>
      </c>
      <c r="DJ57">
        <v>0.2710767821999857</v>
      </c>
      <c r="DK57">
        <v>-0.08543608833877391</v>
      </c>
      <c r="DL57">
        <v>0.006277233811659405</v>
      </c>
      <c r="DM57">
        <v>1</v>
      </c>
      <c r="DN57">
        <v>3</v>
      </c>
      <c r="DO57">
        <v>3</v>
      </c>
      <c r="DP57" t="s">
        <v>349</v>
      </c>
      <c r="DQ57">
        <v>3.10219</v>
      </c>
      <c r="DR57">
        <v>2.66398</v>
      </c>
      <c r="DS57">
        <v>0.0979476</v>
      </c>
      <c r="DT57">
        <v>0.101874</v>
      </c>
      <c r="DU57">
        <v>0.0696705</v>
      </c>
      <c r="DV57">
        <v>0.0526957</v>
      </c>
      <c r="DW57">
        <v>26340.1</v>
      </c>
      <c r="DX57">
        <v>28557.6</v>
      </c>
      <c r="DY57">
        <v>27639</v>
      </c>
      <c r="DZ57">
        <v>29881.7</v>
      </c>
      <c r="EA57">
        <v>32205.4</v>
      </c>
      <c r="EB57">
        <v>34962.5</v>
      </c>
      <c r="EC57">
        <v>37924.2</v>
      </c>
      <c r="ED57">
        <v>41021</v>
      </c>
      <c r="EE57">
        <v>2.1794</v>
      </c>
      <c r="EF57">
        <v>2.18745</v>
      </c>
      <c r="EG57">
        <v>0.14643</v>
      </c>
      <c r="EH57">
        <v>0</v>
      </c>
      <c r="EI57">
        <v>20.7668</v>
      </c>
      <c r="EJ57">
        <v>999.9</v>
      </c>
      <c r="EK57">
        <v>45.8</v>
      </c>
      <c r="EL57">
        <v>27.3</v>
      </c>
      <c r="EM57">
        <v>16.589</v>
      </c>
      <c r="EN57">
        <v>65.2266</v>
      </c>
      <c r="EO57">
        <v>9.05048</v>
      </c>
      <c r="EP57">
        <v>1</v>
      </c>
      <c r="EQ57">
        <v>-0.341898</v>
      </c>
      <c r="ER57">
        <v>0.980365</v>
      </c>
      <c r="ES57">
        <v>20.2011</v>
      </c>
      <c r="ET57">
        <v>5.25772</v>
      </c>
      <c r="EU57">
        <v>12.0573</v>
      </c>
      <c r="EV57">
        <v>4.9732</v>
      </c>
      <c r="EW57">
        <v>3.293</v>
      </c>
      <c r="EX57">
        <v>9999</v>
      </c>
      <c r="EY57">
        <v>9999</v>
      </c>
      <c r="EZ57">
        <v>9999</v>
      </c>
      <c r="FA57">
        <v>165.1</v>
      </c>
      <c r="FB57">
        <v>4.972</v>
      </c>
      <c r="FC57">
        <v>1.87057</v>
      </c>
      <c r="FD57">
        <v>1.87682</v>
      </c>
      <c r="FE57">
        <v>1.86982</v>
      </c>
      <c r="FF57">
        <v>1.87302</v>
      </c>
      <c r="FG57">
        <v>1.87454</v>
      </c>
      <c r="FH57">
        <v>1.87393</v>
      </c>
      <c r="FI57">
        <v>1.87545</v>
      </c>
      <c r="FJ57">
        <v>0</v>
      </c>
      <c r="FK57">
        <v>0</v>
      </c>
      <c r="FL57">
        <v>0</v>
      </c>
      <c r="FM57">
        <v>0</v>
      </c>
      <c r="FN57" t="s">
        <v>350</v>
      </c>
      <c r="FO57" t="s">
        <v>351</v>
      </c>
      <c r="FP57" t="s">
        <v>352</v>
      </c>
      <c r="FQ57" t="s">
        <v>352</v>
      </c>
      <c r="FR57" t="s">
        <v>352</v>
      </c>
      <c r="FS57" t="s">
        <v>352</v>
      </c>
      <c r="FT57">
        <v>0</v>
      </c>
      <c r="FU57">
        <v>100</v>
      </c>
      <c r="FV57">
        <v>100</v>
      </c>
      <c r="FW57">
        <v>1.341</v>
      </c>
      <c r="FX57">
        <v>0.08110000000000001</v>
      </c>
      <c r="FY57">
        <v>0.3605918236120723</v>
      </c>
      <c r="FZ57">
        <v>0.002616612134532941</v>
      </c>
      <c r="GA57">
        <v>-4.519413631873513E-07</v>
      </c>
      <c r="GB57">
        <v>9.831233035137328E-12</v>
      </c>
      <c r="GC57">
        <v>-0.01406867637782118</v>
      </c>
      <c r="GD57">
        <v>0.01128715920374445</v>
      </c>
      <c r="GE57">
        <v>-0.0004913425133041084</v>
      </c>
      <c r="GF57">
        <v>1.320148971478439E-05</v>
      </c>
      <c r="GG57">
        <v>-1</v>
      </c>
      <c r="GH57">
        <v>2093</v>
      </c>
      <c r="GI57">
        <v>1</v>
      </c>
      <c r="GJ57">
        <v>22</v>
      </c>
      <c r="GK57">
        <v>86.5</v>
      </c>
      <c r="GL57">
        <v>86.40000000000001</v>
      </c>
      <c r="GM57">
        <v>1.07422</v>
      </c>
      <c r="GN57">
        <v>2.51343</v>
      </c>
      <c r="GO57">
        <v>1.39893</v>
      </c>
      <c r="GP57">
        <v>2.29004</v>
      </c>
      <c r="GQ57">
        <v>1.44897</v>
      </c>
      <c r="GR57">
        <v>2.48047</v>
      </c>
      <c r="GS57">
        <v>30.3724</v>
      </c>
      <c r="GT57">
        <v>15.2878</v>
      </c>
      <c r="GU57">
        <v>18</v>
      </c>
      <c r="GV57">
        <v>462.1</v>
      </c>
      <c r="GW57">
        <v>534.076</v>
      </c>
      <c r="GX57">
        <v>20</v>
      </c>
      <c r="GY57">
        <v>22.6929</v>
      </c>
      <c r="GZ57">
        <v>30</v>
      </c>
      <c r="HA57">
        <v>22.744</v>
      </c>
      <c r="HB57">
        <v>22.7329</v>
      </c>
      <c r="HC57">
        <v>21.4717</v>
      </c>
      <c r="HD57">
        <v>43.5359</v>
      </c>
      <c r="HE57">
        <v>0</v>
      </c>
      <c r="HF57">
        <v>20</v>
      </c>
      <c r="HG57">
        <v>420</v>
      </c>
      <c r="HH57">
        <v>9.17469</v>
      </c>
      <c r="HI57">
        <v>102.293</v>
      </c>
      <c r="HJ57">
        <v>102.471</v>
      </c>
    </row>
    <row r="58" spans="1:218">
      <c r="A58">
        <v>42</v>
      </c>
      <c r="B58">
        <v>1693583654.1</v>
      </c>
      <c r="C58">
        <v>4522.599999904633</v>
      </c>
      <c r="D58" t="s">
        <v>434</v>
      </c>
      <c r="E58" t="s">
        <v>435</v>
      </c>
      <c r="F58" t="s">
        <v>346</v>
      </c>
      <c r="J58">
        <v>1693583654.1</v>
      </c>
      <c r="K58">
        <f>(L58)/1000</f>
        <v>0</v>
      </c>
      <c r="L58">
        <f>1000*BB58*AJ58*(AX58-AY58)/(100*AQ58*(1000-AJ58*AX58))</f>
        <v>0</v>
      </c>
      <c r="M58">
        <f>BB58*AJ58*(AW58-AV58*(1000-AJ58*AY58)/(1000-AJ58*AX58))/(100*AQ58)</f>
        <v>0</v>
      </c>
      <c r="N58">
        <f>AV58 - IF(AJ58&gt;1, M58*AQ58*100.0/(AL58*BJ58), 0)</f>
        <v>0</v>
      </c>
      <c r="O58">
        <f>((U58-K58/2)*N58-M58)/(U58+K58/2)</f>
        <v>0</v>
      </c>
      <c r="P58">
        <f>O58*(BC58+BD58)/1000.0</f>
        <v>0</v>
      </c>
      <c r="Q58">
        <f>(AV58 - IF(AJ58&gt;1, M58*AQ58*100.0/(AL58*BJ58), 0))*(BC58+BD58)/1000.0</f>
        <v>0</v>
      </c>
      <c r="R58">
        <f>2.0/((1/T58-1/S58)+SIGN(T58)*SQRT((1/T58-1/S58)*(1/T58-1/S58) + 4*AR58/((AR58+1)*(AR58+1))*(2*1/T58*1/S58-1/S58*1/S58)))</f>
        <v>0</v>
      </c>
      <c r="S58">
        <f>IF(LEFT(AS58,1)&lt;&gt;"0",IF(LEFT(AS58,1)="1",3.0,AT58),$D$5+$E$5*(BJ58*BC58/($K$5*1000))+$F$5*(BJ58*BC58/($K$5*1000))*MAX(MIN(AQ58,$J$5),$I$5)*MAX(MIN(AQ58,$J$5),$I$5)+$G$5*MAX(MIN(AQ58,$J$5),$I$5)*(BJ58*BC58/($K$5*1000))+$H$5*(BJ58*BC58/($K$5*1000))*(BJ58*BC58/($K$5*1000)))</f>
        <v>0</v>
      </c>
      <c r="T58">
        <f>K58*(1000-(1000*0.61365*exp(17.502*X58/(240.97+X58))/(BC58+BD58)+AX58)/2)/(1000*0.61365*exp(17.502*X58/(240.97+X58))/(BC58+BD58)-AX58)</f>
        <v>0</v>
      </c>
      <c r="U58">
        <f>1/((AR58+1)/(R58/1.6)+1/(S58/1.37)) + AR58/((AR58+1)/(R58/1.6) + AR58/(S58/1.37))</f>
        <v>0</v>
      </c>
      <c r="V58">
        <f>(AM58*AP58)</f>
        <v>0</v>
      </c>
      <c r="W58">
        <f>(BE58+(V58+2*0.95*5.67E-8*(((BE58+$B$7)+273)^4-(BE58+273)^4)-44100*K58)/(1.84*29.3*S58+8*0.95*5.67E-8*(BE58+273)^3))</f>
        <v>0</v>
      </c>
      <c r="X58">
        <f>($C$7*BF58+$D$7*BG58+$E$7*W58)</f>
        <v>0</v>
      </c>
      <c r="Y58">
        <f>0.61365*exp(17.502*X58/(240.97+X58))</f>
        <v>0</v>
      </c>
      <c r="Z58">
        <f>(AA58/AB58*100)</f>
        <v>0</v>
      </c>
      <c r="AA58">
        <f>AX58*(BC58+BD58)/1000</f>
        <v>0</v>
      </c>
      <c r="AB58">
        <f>0.61365*exp(17.502*BE58/(240.97+BE58))</f>
        <v>0</v>
      </c>
      <c r="AC58">
        <f>(Y58-AX58*(BC58+BD58)/1000)</f>
        <v>0</v>
      </c>
      <c r="AD58">
        <f>(-K58*44100)</f>
        <v>0</v>
      </c>
      <c r="AE58">
        <f>2*29.3*S58*0.92*(BE58-X58)</f>
        <v>0</v>
      </c>
      <c r="AF58">
        <f>2*0.95*5.67E-8*(((BE58+$B$7)+273)^4-(X58+273)^4)</f>
        <v>0</v>
      </c>
      <c r="AG58">
        <f>V58+AF58+AD58+AE58</f>
        <v>0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MAX(0,($B$13+$C$13*BJ58)/(1+$D$13*BJ58)*BC58/(BE58+273)*$E$13)</f>
        <v>0</v>
      </c>
      <c r="AM58">
        <f>$B$11*BK58+$C$11*BL58+$F$11*BW58*(1-BZ58)</f>
        <v>0</v>
      </c>
      <c r="AN58">
        <f>AM58*AO58</f>
        <v>0</v>
      </c>
      <c r="AO58">
        <f>($B$11*$D$9+$C$11*$D$9+$F$11*((CJ58+CB58)/MAX(CJ58+CB58+CK58, 0.1)*$I$9+CK58/MAX(CJ58+CB58+CK58, 0.1)*$J$9))/($B$11+$C$11+$F$11)</f>
        <v>0</v>
      </c>
      <c r="AP58">
        <f>($B$11*$K$9+$C$11*$K$9+$F$11*((CJ58+CB58)/MAX(CJ58+CB58+CK58, 0.1)*$P$9+CK58/MAX(CJ58+CB58+CK58, 0.1)*$Q$9))/($B$11+$C$11+$F$11)</f>
        <v>0</v>
      </c>
      <c r="AQ58">
        <v>6</v>
      </c>
      <c r="AR58">
        <v>0.5</v>
      </c>
      <c r="AS58" t="s">
        <v>347</v>
      </c>
      <c r="AT58">
        <v>2</v>
      </c>
      <c r="AU58">
        <v>1693583654.1</v>
      </c>
      <c r="AV58">
        <v>397.954</v>
      </c>
      <c r="AW58">
        <v>419.982</v>
      </c>
      <c r="AX58">
        <v>13.6618</v>
      </c>
      <c r="AY58">
        <v>9.29213</v>
      </c>
      <c r="AZ58">
        <v>396.626</v>
      </c>
      <c r="BA58">
        <v>13.5802</v>
      </c>
      <c r="BB58">
        <v>499.966</v>
      </c>
      <c r="BC58">
        <v>100.577</v>
      </c>
      <c r="BD58">
        <v>0.0308833</v>
      </c>
      <c r="BE58">
        <v>22.6746</v>
      </c>
      <c r="BF58">
        <v>23.1476</v>
      </c>
      <c r="BG58">
        <v>999.9</v>
      </c>
      <c r="BH58">
        <v>0</v>
      </c>
      <c r="BI58">
        <v>0</v>
      </c>
      <c r="BJ58">
        <v>9973.75</v>
      </c>
      <c r="BK58">
        <v>0</v>
      </c>
      <c r="BL58">
        <v>403.891</v>
      </c>
      <c r="BM58">
        <v>-22.0287</v>
      </c>
      <c r="BN58">
        <v>403.466</v>
      </c>
      <c r="BO58">
        <v>423.921</v>
      </c>
      <c r="BP58">
        <v>4.36972</v>
      </c>
      <c r="BQ58">
        <v>419.982</v>
      </c>
      <c r="BR58">
        <v>9.29213</v>
      </c>
      <c r="BS58">
        <v>1.37407</v>
      </c>
      <c r="BT58">
        <v>0.934573</v>
      </c>
      <c r="BU58">
        <v>11.6344</v>
      </c>
      <c r="BV58">
        <v>5.93441</v>
      </c>
      <c r="BW58">
        <v>2500.12</v>
      </c>
      <c r="BX58">
        <v>0.899998</v>
      </c>
      <c r="BY58">
        <v>0.100002</v>
      </c>
      <c r="BZ58">
        <v>0</v>
      </c>
      <c r="CA58">
        <v>2.5795</v>
      </c>
      <c r="CB58">
        <v>0</v>
      </c>
      <c r="CC58">
        <v>41448.2</v>
      </c>
      <c r="CD58">
        <v>22324.8</v>
      </c>
      <c r="CE58">
        <v>38.062</v>
      </c>
      <c r="CF58">
        <v>38.125</v>
      </c>
      <c r="CG58">
        <v>37.875</v>
      </c>
      <c r="CH58">
        <v>36.562</v>
      </c>
      <c r="CI58">
        <v>37</v>
      </c>
      <c r="CJ58">
        <v>2250.1</v>
      </c>
      <c r="CK58">
        <v>250.02</v>
      </c>
      <c r="CL58">
        <v>0</v>
      </c>
      <c r="CM58">
        <v>1693583647.3</v>
      </c>
      <c r="CN58">
        <v>0</v>
      </c>
      <c r="CO58">
        <v>1693578357.1</v>
      </c>
      <c r="CP58" t="s">
        <v>348</v>
      </c>
      <c r="CQ58">
        <v>1693578354.1</v>
      </c>
      <c r="CR58">
        <v>1693578357.1</v>
      </c>
      <c r="CS58">
        <v>1</v>
      </c>
      <c r="CT58">
        <v>0.139</v>
      </c>
      <c r="CU58">
        <v>-0.016</v>
      </c>
      <c r="CV58">
        <v>1.377</v>
      </c>
      <c r="CW58">
        <v>0.081</v>
      </c>
      <c r="CX58">
        <v>420</v>
      </c>
      <c r="CY58">
        <v>14</v>
      </c>
      <c r="CZ58">
        <v>0.24</v>
      </c>
      <c r="DA58">
        <v>0.1</v>
      </c>
      <c r="DB58">
        <v>16.73450832543642</v>
      </c>
      <c r="DC58">
        <v>0.9850503197952627</v>
      </c>
      <c r="DD58">
        <v>0.07375075688267084</v>
      </c>
      <c r="DE58">
        <v>1</v>
      </c>
      <c r="DF58">
        <v>0.003686412407845277</v>
      </c>
      <c r="DG58">
        <v>4.955712667772524E-05</v>
      </c>
      <c r="DH58">
        <v>3.664355666095873E-06</v>
      </c>
      <c r="DI58">
        <v>1</v>
      </c>
      <c r="DJ58">
        <v>0.2594980778238612</v>
      </c>
      <c r="DK58">
        <v>0.003609654938813924</v>
      </c>
      <c r="DL58">
        <v>0.0004344283482479836</v>
      </c>
      <c r="DM58">
        <v>1</v>
      </c>
      <c r="DN58">
        <v>3</v>
      </c>
      <c r="DO58">
        <v>3</v>
      </c>
      <c r="DP58" t="s">
        <v>349</v>
      </c>
      <c r="DQ58">
        <v>3.10212</v>
      </c>
      <c r="DR58">
        <v>2.66429</v>
      </c>
      <c r="DS58">
        <v>0.0968658</v>
      </c>
      <c r="DT58">
        <v>0.101883</v>
      </c>
      <c r="DU58">
        <v>0.07013659999999999</v>
      </c>
      <c r="DV58">
        <v>0.0536913</v>
      </c>
      <c r="DW58">
        <v>26369</v>
      </c>
      <c r="DX58">
        <v>28553.9</v>
      </c>
      <c r="DY58">
        <v>27636.3</v>
      </c>
      <c r="DZ58">
        <v>29878.2</v>
      </c>
      <c r="EA58">
        <v>32185.9</v>
      </c>
      <c r="EB58">
        <v>34921.4</v>
      </c>
      <c r="EC58">
        <v>37920.4</v>
      </c>
      <c r="ED58">
        <v>41015.8</v>
      </c>
      <c r="EE58">
        <v>2.19355</v>
      </c>
      <c r="EF58">
        <v>2.18782</v>
      </c>
      <c r="EG58">
        <v>0.136863</v>
      </c>
      <c r="EH58">
        <v>0</v>
      </c>
      <c r="EI58">
        <v>20.8909</v>
      </c>
      <c r="EJ58">
        <v>999.9</v>
      </c>
      <c r="EK58">
        <v>45.7</v>
      </c>
      <c r="EL58">
        <v>27.3</v>
      </c>
      <c r="EM58">
        <v>16.5525</v>
      </c>
      <c r="EN58">
        <v>65.4357</v>
      </c>
      <c r="EO58">
        <v>9.014419999999999</v>
      </c>
      <c r="EP58">
        <v>1</v>
      </c>
      <c r="EQ58">
        <v>-0.339339</v>
      </c>
      <c r="ER58">
        <v>1.08551</v>
      </c>
      <c r="ES58">
        <v>20.2011</v>
      </c>
      <c r="ET58">
        <v>5.25413</v>
      </c>
      <c r="EU58">
        <v>12.0576</v>
      </c>
      <c r="EV58">
        <v>4.97325</v>
      </c>
      <c r="EW58">
        <v>3.293</v>
      </c>
      <c r="EX58">
        <v>9999</v>
      </c>
      <c r="EY58">
        <v>9999</v>
      </c>
      <c r="EZ58">
        <v>9999</v>
      </c>
      <c r="FA58">
        <v>165.1</v>
      </c>
      <c r="FB58">
        <v>4.972</v>
      </c>
      <c r="FC58">
        <v>1.87057</v>
      </c>
      <c r="FD58">
        <v>1.87683</v>
      </c>
      <c r="FE58">
        <v>1.86986</v>
      </c>
      <c r="FF58">
        <v>1.87303</v>
      </c>
      <c r="FG58">
        <v>1.87455</v>
      </c>
      <c r="FH58">
        <v>1.87394</v>
      </c>
      <c r="FI58">
        <v>1.87545</v>
      </c>
      <c r="FJ58">
        <v>0</v>
      </c>
      <c r="FK58">
        <v>0</v>
      </c>
      <c r="FL58">
        <v>0</v>
      </c>
      <c r="FM58">
        <v>0</v>
      </c>
      <c r="FN58" t="s">
        <v>350</v>
      </c>
      <c r="FO58" t="s">
        <v>351</v>
      </c>
      <c r="FP58" t="s">
        <v>352</v>
      </c>
      <c r="FQ58" t="s">
        <v>352</v>
      </c>
      <c r="FR58" t="s">
        <v>352</v>
      </c>
      <c r="FS58" t="s">
        <v>352</v>
      </c>
      <c r="FT58">
        <v>0</v>
      </c>
      <c r="FU58">
        <v>100</v>
      </c>
      <c r="FV58">
        <v>100</v>
      </c>
      <c r="FW58">
        <v>1.328</v>
      </c>
      <c r="FX58">
        <v>0.08160000000000001</v>
      </c>
      <c r="FY58">
        <v>0.3605918236120723</v>
      </c>
      <c r="FZ58">
        <v>0.002616612134532941</v>
      </c>
      <c r="GA58">
        <v>-4.519413631873513E-07</v>
      </c>
      <c r="GB58">
        <v>9.831233035137328E-12</v>
      </c>
      <c r="GC58">
        <v>-0.01406867637782118</v>
      </c>
      <c r="GD58">
        <v>0.01128715920374445</v>
      </c>
      <c r="GE58">
        <v>-0.0004913425133041084</v>
      </c>
      <c r="GF58">
        <v>1.320148971478439E-05</v>
      </c>
      <c r="GG58">
        <v>-1</v>
      </c>
      <c r="GH58">
        <v>2093</v>
      </c>
      <c r="GI58">
        <v>1</v>
      </c>
      <c r="GJ58">
        <v>22</v>
      </c>
      <c r="GK58">
        <v>88.3</v>
      </c>
      <c r="GL58">
        <v>88.3</v>
      </c>
      <c r="GM58">
        <v>1.07544</v>
      </c>
      <c r="GN58">
        <v>2.53296</v>
      </c>
      <c r="GO58">
        <v>1.39893</v>
      </c>
      <c r="GP58">
        <v>2.29004</v>
      </c>
      <c r="GQ58">
        <v>1.44897</v>
      </c>
      <c r="GR58">
        <v>2.36694</v>
      </c>
      <c r="GS58">
        <v>30.3939</v>
      </c>
      <c r="GT58">
        <v>15.2528</v>
      </c>
      <c r="GU58">
        <v>18</v>
      </c>
      <c r="GV58">
        <v>470.52</v>
      </c>
      <c r="GW58">
        <v>534.385</v>
      </c>
      <c r="GX58">
        <v>20.0015</v>
      </c>
      <c r="GY58">
        <v>22.7171</v>
      </c>
      <c r="GZ58">
        <v>30.0003</v>
      </c>
      <c r="HA58">
        <v>22.7515</v>
      </c>
      <c r="HB58">
        <v>22.7369</v>
      </c>
      <c r="HC58">
        <v>21.4778</v>
      </c>
      <c r="HD58">
        <v>42.8396</v>
      </c>
      <c r="HE58">
        <v>0</v>
      </c>
      <c r="HF58">
        <v>20</v>
      </c>
      <c r="HG58">
        <v>420</v>
      </c>
      <c r="HH58">
        <v>9.33836</v>
      </c>
      <c r="HI58">
        <v>102.283</v>
      </c>
      <c r="HJ58">
        <v>102.458</v>
      </c>
    </row>
    <row r="59" spans="1:218">
      <c r="A59">
        <v>43</v>
      </c>
      <c r="B59">
        <v>1693583725.1</v>
      </c>
      <c r="C59">
        <v>4593.599999904633</v>
      </c>
      <c r="D59" t="s">
        <v>436</v>
      </c>
      <c r="E59" t="s">
        <v>437</v>
      </c>
      <c r="F59" t="s">
        <v>346</v>
      </c>
      <c r="J59">
        <v>1693583725.1</v>
      </c>
      <c r="K59">
        <f>(L59)/1000</f>
        <v>0</v>
      </c>
      <c r="L59">
        <f>1000*BB59*AJ59*(AX59-AY59)/(100*AQ59*(1000-AJ59*AX59))</f>
        <v>0</v>
      </c>
      <c r="M59">
        <f>BB59*AJ59*(AW59-AV59*(1000-AJ59*AY59)/(1000-AJ59*AX59))/(100*AQ59)</f>
        <v>0</v>
      </c>
      <c r="N59">
        <f>AV59 - IF(AJ59&gt;1, M59*AQ59*100.0/(AL59*BJ59), 0)</f>
        <v>0</v>
      </c>
      <c r="O59">
        <f>((U59-K59/2)*N59-M59)/(U59+K59/2)</f>
        <v>0</v>
      </c>
      <c r="P59">
        <f>O59*(BC59+BD59)/1000.0</f>
        <v>0</v>
      </c>
      <c r="Q59">
        <f>(AV59 - IF(AJ59&gt;1, M59*AQ59*100.0/(AL59*BJ59), 0))*(BC59+BD59)/1000.0</f>
        <v>0</v>
      </c>
      <c r="R59">
        <f>2.0/((1/T59-1/S59)+SIGN(T59)*SQRT((1/T59-1/S59)*(1/T59-1/S59) + 4*AR59/((AR59+1)*(AR59+1))*(2*1/T59*1/S59-1/S59*1/S59)))</f>
        <v>0</v>
      </c>
      <c r="S59">
        <f>IF(LEFT(AS59,1)&lt;&gt;"0",IF(LEFT(AS59,1)="1",3.0,AT59),$D$5+$E$5*(BJ59*BC59/($K$5*1000))+$F$5*(BJ59*BC59/($K$5*1000))*MAX(MIN(AQ59,$J$5),$I$5)*MAX(MIN(AQ59,$J$5),$I$5)+$G$5*MAX(MIN(AQ59,$J$5),$I$5)*(BJ59*BC59/($K$5*1000))+$H$5*(BJ59*BC59/($K$5*1000))*(BJ59*BC59/($K$5*1000)))</f>
        <v>0</v>
      </c>
      <c r="T59">
        <f>K59*(1000-(1000*0.61365*exp(17.502*X59/(240.97+X59))/(BC59+BD59)+AX59)/2)/(1000*0.61365*exp(17.502*X59/(240.97+X59))/(BC59+BD59)-AX59)</f>
        <v>0</v>
      </c>
      <c r="U59">
        <f>1/((AR59+1)/(R59/1.6)+1/(S59/1.37)) + AR59/((AR59+1)/(R59/1.6) + AR59/(S59/1.37))</f>
        <v>0</v>
      </c>
      <c r="V59">
        <f>(AM59*AP59)</f>
        <v>0</v>
      </c>
      <c r="W59">
        <f>(BE59+(V59+2*0.95*5.67E-8*(((BE59+$B$7)+273)^4-(BE59+273)^4)-44100*K59)/(1.84*29.3*S59+8*0.95*5.67E-8*(BE59+273)^3))</f>
        <v>0</v>
      </c>
      <c r="X59">
        <f>($C$7*BF59+$D$7*BG59+$E$7*W59)</f>
        <v>0</v>
      </c>
      <c r="Y59">
        <f>0.61365*exp(17.502*X59/(240.97+X59))</f>
        <v>0</v>
      </c>
      <c r="Z59">
        <f>(AA59/AB59*100)</f>
        <v>0</v>
      </c>
      <c r="AA59">
        <f>AX59*(BC59+BD59)/1000</f>
        <v>0</v>
      </c>
      <c r="AB59">
        <f>0.61365*exp(17.502*BE59/(240.97+BE59))</f>
        <v>0</v>
      </c>
      <c r="AC59">
        <f>(Y59-AX59*(BC59+BD59)/1000)</f>
        <v>0</v>
      </c>
      <c r="AD59">
        <f>(-K59*44100)</f>
        <v>0</v>
      </c>
      <c r="AE59">
        <f>2*29.3*S59*0.92*(BE59-X59)</f>
        <v>0</v>
      </c>
      <c r="AF59">
        <f>2*0.95*5.67E-8*(((BE59+$B$7)+273)^4-(X59+273)^4)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MAX(0,($B$13+$C$13*BJ59)/(1+$D$13*BJ59)*BC59/(BE59+273)*$E$13)</f>
        <v>0</v>
      </c>
      <c r="AM59">
        <f>$B$11*BK59+$C$11*BL59+$F$11*BW59*(1-BZ59)</f>
        <v>0</v>
      </c>
      <c r="AN59">
        <f>AM59*AO59</f>
        <v>0</v>
      </c>
      <c r="AO59">
        <f>($B$11*$D$9+$C$11*$D$9+$F$11*((CJ59+CB59)/MAX(CJ59+CB59+CK59, 0.1)*$I$9+CK59/MAX(CJ59+CB59+CK59, 0.1)*$J$9))/($B$11+$C$11+$F$11)</f>
        <v>0</v>
      </c>
      <c r="AP59">
        <f>($B$11*$K$9+$C$11*$K$9+$F$11*((CJ59+CB59)/MAX(CJ59+CB59+CK59, 0.1)*$P$9+CK59/MAX(CJ59+CB59+CK59, 0.1)*$Q$9))/($B$11+$C$11+$F$11)</f>
        <v>0</v>
      </c>
      <c r="AQ59">
        <v>6</v>
      </c>
      <c r="AR59">
        <v>0.5</v>
      </c>
      <c r="AS59" t="s">
        <v>347</v>
      </c>
      <c r="AT59">
        <v>2</v>
      </c>
      <c r="AU59">
        <v>1693583725.1</v>
      </c>
      <c r="AV59">
        <v>405.11</v>
      </c>
      <c r="AW59">
        <v>419.954</v>
      </c>
      <c r="AX59">
        <v>13.5152</v>
      </c>
      <c r="AY59">
        <v>10.0186</v>
      </c>
      <c r="AZ59">
        <v>403.766</v>
      </c>
      <c r="BA59">
        <v>13.4343</v>
      </c>
      <c r="BB59">
        <v>500.1</v>
      </c>
      <c r="BC59">
        <v>100.576</v>
      </c>
      <c r="BD59">
        <v>0.0308392</v>
      </c>
      <c r="BE59">
        <v>22.6543</v>
      </c>
      <c r="BF59">
        <v>23.362</v>
      </c>
      <c r="BG59">
        <v>999.9</v>
      </c>
      <c r="BH59">
        <v>0</v>
      </c>
      <c r="BI59">
        <v>0</v>
      </c>
      <c r="BJ59">
        <v>10039.4</v>
      </c>
      <c r="BK59">
        <v>0</v>
      </c>
      <c r="BL59">
        <v>434.332</v>
      </c>
      <c r="BM59">
        <v>-14.8439</v>
      </c>
      <c r="BN59">
        <v>410.66</v>
      </c>
      <c r="BO59">
        <v>424.204</v>
      </c>
      <c r="BP59">
        <v>3.49664</v>
      </c>
      <c r="BQ59">
        <v>419.954</v>
      </c>
      <c r="BR59">
        <v>10.0186</v>
      </c>
      <c r="BS59">
        <v>1.3593</v>
      </c>
      <c r="BT59">
        <v>1.00763</v>
      </c>
      <c r="BU59">
        <v>11.4711</v>
      </c>
      <c r="BV59">
        <v>7.02712</v>
      </c>
      <c r="BW59">
        <v>2499.95</v>
      </c>
      <c r="BX59">
        <v>0.89999</v>
      </c>
      <c r="BY59">
        <v>0.10001</v>
      </c>
      <c r="BZ59">
        <v>0</v>
      </c>
      <c r="CA59">
        <v>2.7779</v>
      </c>
      <c r="CB59">
        <v>0</v>
      </c>
      <c r="CC59">
        <v>45959.6</v>
      </c>
      <c r="CD59">
        <v>22323.2</v>
      </c>
      <c r="CE59">
        <v>38.937</v>
      </c>
      <c r="CF59">
        <v>39.312</v>
      </c>
      <c r="CG59">
        <v>38.687</v>
      </c>
      <c r="CH59">
        <v>37.687</v>
      </c>
      <c r="CI59">
        <v>37.937</v>
      </c>
      <c r="CJ59">
        <v>2249.93</v>
      </c>
      <c r="CK59">
        <v>250.02</v>
      </c>
      <c r="CL59">
        <v>0</v>
      </c>
      <c r="CM59">
        <v>1693583718.1</v>
      </c>
      <c r="CN59">
        <v>0</v>
      </c>
      <c r="CO59">
        <v>1693578357.1</v>
      </c>
      <c r="CP59" t="s">
        <v>348</v>
      </c>
      <c r="CQ59">
        <v>1693578354.1</v>
      </c>
      <c r="CR59">
        <v>1693578357.1</v>
      </c>
      <c r="CS59">
        <v>1</v>
      </c>
      <c r="CT59">
        <v>0.139</v>
      </c>
      <c r="CU59">
        <v>-0.016</v>
      </c>
      <c r="CV59">
        <v>1.377</v>
      </c>
      <c r="CW59">
        <v>0.081</v>
      </c>
      <c r="CX59">
        <v>420</v>
      </c>
      <c r="CY59">
        <v>14</v>
      </c>
      <c r="CZ59">
        <v>0.24</v>
      </c>
      <c r="DA59">
        <v>0.1</v>
      </c>
      <c r="DB59">
        <v>11.10574691827893</v>
      </c>
      <c r="DC59">
        <v>0.7410328652994299</v>
      </c>
      <c r="DD59">
        <v>0.06762628936662544</v>
      </c>
      <c r="DE59">
        <v>1</v>
      </c>
      <c r="DF59">
        <v>0.002963438818701405</v>
      </c>
      <c r="DG59">
        <v>1.17645705713664E-05</v>
      </c>
      <c r="DH59">
        <v>5.223475682382551E-06</v>
      </c>
      <c r="DI59">
        <v>1</v>
      </c>
      <c r="DJ59">
        <v>0.1981051530301389</v>
      </c>
      <c r="DK59">
        <v>0.008388654478322549</v>
      </c>
      <c r="DL59">
        <v>0.0006982260460244204</v>
      </c>
      <c r="DM59">
        <v>1</v>
      </c>
      <c r="DN59">
        <v>3</v>
      </c>
      <c r="DO59">
        <v>3</v>
      </c>
      <c r="DP59" t="s">
        <v>349</v>
      </c>
      <c r="DQ59">
        <v>3.10243</v>
      </c>
      <c r="DR59">
        <v>2.66482</v>
      </c>
      <c r="DS59">
        <v>0.0981862</v>
      </c>
      <c r="DT59">
        <v>0.10188</v>
      </c>
      <c r="DU59">
        <v>0.0695611</v>
      </c>
      <c r="DV59">
        <v>0.0569512</v>
      </c>
      <c r="DW59">
        <v>26328.6</v>
      </c>
      <c r="DX59">
        <v>28551.4</v>
      </c>
      <c r="DY59">
        <v>27634.4</v>
      </c>
      <c r="DZ59">
        <v>29875.6</v>
      </c>
      <c r="EA59">
        <v>32203.2</v>
      </c>
      <c r="EB59">
        <v>34797.8</v>
      </c>
      <c r="EC59">
        <v>37917.3</v>
      </c>
      <c r="ED59">
        <v>41011.8</v>
      </c>
      <c r="EE59">
        <v>2.2066</v>
      </c>
      <c r="EF59">
        <v>2.1884</v>
      </c>
      <c r="EG59">
        <v>0.148844</v>
      </c>
      <c r="EH59">
        <v>0</v>
      </c>
      <c r="EI59">
        <v>20.9082</v>
      </c>
      <c r="EJ59">
        <v>999.9</v>
      </c>
      <c r="EK59">
        <v>45.7</v>
      </c>
      <c r="EL59">
        <v>27.3</v>
      </c>
      <c r="EM59">
        <v>16.553</v>
      </c>
      <c r="EN59">
        <v>64.7256</v>
      </c>
      <c r="EO59">
        <v>8.693910000000001</v>
      </c>
      <c r="EP59">
        <v>1</v>
      </c>
      <c r="EQ59">
        <v>-0.336352</v>
      </c>
      <c r="ER59">
        <v>1.05645</v>
      </c>
      <c r="ES59">
        <v>20.2027</v>
      </c>
      <c r="ET59">
        <v>5.25922</v>
      </c>
      <c r="EU59">
        <v>12.0577</v>
      </c>
      <c r="EV59">
        <v>4.97365</v>
      </c>
      <c r="EW59">
        <v>3.293</v>
      </c>
      <c r="EX59">
        <v>9999</v>
      </c>
      <c r="EY59">
        <v>9999</v>
      </c>
      <c r="EZ59">
        <v>9999</v>
      </c>
      <c r="FA59">
        <v>165.1</v>
      </c>
      <c r="FB59">
        <v>4.97203</v>
      </c>
      <c r="FC59">
        <v>1.87057</v>
      </c>
      <c r="FD59">
        <v>1.87683</v>
      </c>
      <c r="FE59">
        <v>1.86982</v>
      </c>
      <c r="FF59">
        <v>1.87302</v>
      </c>
      <c r="FG59">
        <v>1.87454</v>
      </c>
      <c r="FH59">
        <v>1.87393</v>
      </c>
      <c r="FI59">
        <v>1.87542</v>
      </c>
      <c r="FJ59">
        <v>0</v>
      </c>
      <c r="FK59">
        <v>0</v>
      </c>
      <c r="FL59">
        <v>0</v>
      </c>
      <c r="FM59">
        <v>0</v>
      </c>
      <c r="FN59" t="s">
        <v>350</v>
      </c>
      <c r="FO59" t="s">
        <v>351</v>
      </c>
      <c r="FP59" t="s">
        <v>352</v>
      </c>
      <c r="FQ59" t="s">
        <v>352</v>
      </c>
      <c r="FR59" t="s">
        <v>352</v>
      </c>
      <c r="FS59" t="s">
        <v>352</v>
      </c>
      <c r="FT59">
        <v>0</v>
      </c>
      <c r="FU59">
        <v>100</v>
      </c>
      <c r="FV59">
        <v>100</v>
      </c>
      <c r="FW59">
        <v>1.344</v>
      </c>
      <c r="FX59">
        <v>0.0809</v>
      </c>
      <c r="FY59">
        <v>0.3605918236120723</v>
      </c>
      <c r="FZ59">
        <v>0.002616612134532941</v>
      </c>
      <c r="GA59">
        <v>-4.519413631873513E-07</v>
      </c>
      <c r="GB59">
        <v>9.831233035137328E-12</v>
      </c>
      <c r="GC59">
        <v>-0.01406867637782118</v>
      </c>
      <c r="GD59">
        <v>0.01128715920374445</v>
      </c>
      <c r="GE59">
        <v>-0.0004913425133041084</v>
      </c>
      <c r="GF59">
        <v>1.320148971478439E-05</v>
      </c>
      <c r="GG59">
        <v>-1</v>
      </c>
      <c r="GH59">
        <v>2093</v>
      </c>
      <c r="GI59">
        <v>1</v>
      </c>
      <c r="GJ59">
        <v>22</v>
      </c>
      <c r="GK59">
        <v>89.5</v>
      </c>
      <c r="GL59">
        <v>89.5</v>
      </c>
      <c r="GM59">
        <v>1.07422</v>
      </c>
      <c r="GN59">
        <v>2.51343</v>
      </c>
      <c r="GO59">
        <v>1.39893</v>
      </c>
      <c r="GP59">
        <v>2.29004</v>
      </c>
      <c r="GQ59">
        <v>1.44897</v>
      </c>
      <c r="GR59">
        <v>2.49023</v>
      </c>
      <c r="GS59">
        <v>30.4154</v>
      </c>
      <c r="GT59">
        <v>15.2615</v>
      </c>
      <c r="GU59">
        <v>18</v>
      </c>
      <c r="GV59">
        <v>478.531</v>
      </c>
      <c r="GW59">
        <v>534.978</v>
      </c>
      <c r="GX59">
        <v>19.9986</v>
      </c>
      <c r="GY59">
        <v>22.7541</v>
      </c>
      <c r="GZ59">
        <v>30.0002</v>
      </c>
      <c r="HA59">
        <v>22.772</v>
      </c>
      <c r="HB59">
        <v>22.7538</v>
      </c>
      <c r="HC59">
        <v>21.4897</v>
      </c>
      <c r="HD59">
        <v>38.9348</v>
      </c>
      <c r="HE59">
        <v>0</v>
      </c>
      <c r="HF59">
        <v>20</v>
      </c>
      <c r="HG59">
        <v>420</v>
      </c>
      <c r="HH59">
        <v>10.0779</v>
      </c>
      <c r="HI59">
        <v>102.275</v>
      </c>
      <c r="HJ59">
        <v>102.448</v>
      </c>
    </row>
    <row r="60" spans="1:218">
      <c r="A60">
        <v>44</v>
      </c>
      <c r="B60">
        <v>1693583801.6</v>
      </c>
      <c r="C60">
        <v>4670.099999904633</v>
      </c>
      <c r="D60" t="s">
        <v>438</v>
      </c>
      <c r="E60" t="s">
        <v>439</v>
      </c>
      <c r="F60" t="s">
        <v>346</v>
      </c>
      <c r="J60">
        <v>1693583801.6</v>
      </c>
      <c r="K60">
        <f>(L60)/1000</f>
        <v>0</v>
      </c>
      <c r="L60">
        <f>1000*BB60*AJ60*(AX60-AY60)/(100*AQ60*(1000-AJ60*AX60))</f>
        <v>0</v>
      </c>
      <c r="M60">
        <f>BB60*AJ60*(AW60-AV60*(1000-AJ60*AY60)/(1000-AJ60*AX60))/(100*AQ60)</f>
        <v>0</v>
      </c>
      <c r="N60">
        <f>AV60 - IF(AJ60&gt;1, M60*AQ60*100.0/(AL60*BJ60), 0)</f>
        <v>0</v>
      </c>
      <c r="O60">
        <f>((U60-K60/2)*N60-M60)/(U60+K60/2)</f>
        <v>0</v>
      </c>
      <c r="P60">
        <f>O60*(BC60+BD60)/1000.0</f>
        <v>0</v>
      </c>
      <c r="Q60">
        <f>(AV60 - IF(AJ60&gt;1, M60*AQ60*100.0/(AL60*BJ60), 0))*(BC60+BD60)/1000.0</f>
        <v>0</v>
      </c>
      <c r="R60">
        <f>2.0/((1/T60-1/S60)+SIGN(T60)*SQRT((1/T60-1/S60)*(1/T60-1/S60) + 4*AR60/((AR60+1)*(AR60+1))*(2*1/T60*1/S60-1/S60*1/S60)))</f>
        <v>0</v>
      </c>
      <c r="S60">
        <f>IF(LEFT(AS60,1)&lt;&gt;"0",IF(LEFT(AS60,1)="1",3.0,AT60),$D$5+$E$5*(BJ60*BC60/($K$5*1000))+$F$5*(BJ60*BC60/($K$5*1000))*MAX(MIN(AQ60,$J$5),$I$5)*MAX(MIN(AQ60,$J$5),$I$5)+$G$5*MAX(MIN(AQ60,$J$5),$I$5)*(BJ60*BC60/($K$5*1000))+$H$5*(BJ60*BC60/($K$5*1000))*(BJ60*BC60/($K$5*1000)))</f>
        <v>0</v>
      </c>
      <c r="T60">
        <f>K60*(1000-(1000*0.61365*exp(17.502*X60/(240.97+X60))/(BC60+BD60)+AX60)/2)/(1000*0.61365*exp(17.502*X60/(240.97+X60))/(BC60+BD60)-AX60)</f>
        <v>0</v>
      </c>
      <c r="U60">
        <f>1/((AR60+1)/(R60/1.6)+1/(S60/1.37)) + AR60/((AR60+1)/(R60/1.6) + AR60/(S60/1.37))</f>
        <v>0</v>
      </c>
      <c r="V60">
        <f>(AM60*AP60)</f>
        <v>0</v>
      </c>
      <c r="W60">
        <f>(BE60+(V60+2*0.95*5.67E-8*(((BE60+$B$7)+273)^4-(BE60+273)^4)-44100*K60)/(1.84*29.3*S60+8*0.95*5.67E-8*(BE60+273)^3))</f>
        <v>0</v>
      </c>
      <c r="X60">
        <f>($C$7*BF60+$D$7*BG60+$E$7*W60)</f>
        <v>0</v>
      </c>
      <c r="Y60">
        <f>0.61365*exp(17.502*X60/(240.97+X60))</f>
        <v>0</v>
      </c>
      <c r="Z60">
        <f>(AA60/AB60*100)</f>
        <v>0</v>
      </c>
      <c r="AA60">
        <f>AX60*(BC60+BD60)/1000</f>
        <v>0</v>
      </c>
      <c r="AB60">
        <f>0.61365*exp(17.502*BE60/(240.97+BE60))</f>
        <v>0</v>
      </c>
      <c r="AC60">
        <f>(Y60-AX60*(BC60+BD60)/1000)</f>
        <v>0</v>
      </c>
      <c r="AD60">
        <f>(-K60*44100)</f>
        <v>0</v>
      </c>
      <c r="AE60">
        <f>2*29.3*S60*0.92*(BE60-X60)</f>
        <v>0</v>
      </c>
      <c r="AF60">
        <f>2*0.95*5.67E-8*(((BE60+$B$7)+273)^4-(X60+273)^4)</f>
        <v>0</v>
      </c>
      <c r="AG60">
        <f>V60+AF60+AD60+AE60</f>
        <v>0</v>
      </c>
      <c r="AH60">
        <v>31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MAX(0,($B$13+$C$13*BJ60)/(1+$D$13*BJ60)*BC60/(BE60+273)*$E$13)</f>
        <v>0</v>
      </c>
      <c r="AM60">
        <f>$B$11*BK60+$C$11*BL60+$F$11*BW60*(1-BZ60)</f>
        <v>0</v>
      </c>
      <c r="AN60">
        <f>AM60*AO60</f>
        <v>0</v>
      </c>
      <c r="AO60">
        <f>($B$11*$D$9+$C$11*$D$9+$F$11*((CJ60+CB60)/MAX(CJ60+CB60+CK60, 0.1)*$I$9+CK60/MAX(CJ60+CB60+CK60, 0.1)*$J$9))/($B$11+$C$11+$F$11)</f>
        <v>0</v>
      </c>
      <c r="AP60">
        <f>($B$11*$K$9+$C$11*$K$9+$F$11*((CJ60+CB60)/MAX(CJ60+CB60+CK60, 0.1)*$P$9+CK60/MAX(CJ60+CB60+CK60, 0.1)*$Q$9))/($B$11+$C$11+$F$11)</f>
        <v>0</v>
      </c>
      <c r="AQ60">
        <v>6</v>
      </c>
      <c r="AR60">
        <v>0.5</v>
      </c>
      <c r="AS60" t="s">
        <v>347</v>
      </c>
      <c r="AT60">
        <v>2</v>
      </c>
      <c r="AU60">
        <v>1693583801.6</v>
      </c>
      <c r="AV60">
        <v>404.484</v>
      </c>
      <c r="AW60">
        <v>419.958</v>
      </c>
      <c r="AX60">
        <v>13.5956</v>
      </c>
      <c r="AY60">
        <v>10.2851</v>
      </c>
      <c r="AZ60">
        <v>403.141</v>
      </c>
      <c r="BA60">
        <v>13.5143</v>
      </c>
      <c r="BB60">
        <v>499.952</v>
      </c>
      <c r="BC60">
        <v>100.577</v>
      </c>
      <c r="BD60">
        <v>0.0298654</v>
      </c>
      <c r="BE60">
        <v>22.7291</v>
      </c>
      <c r="BF60">
        <v>22.537</v>
      </c>
      <c r="BG60">
        <v>999.9</v>
      </c>
      <c r="BH60">
        <v>0</v>
      </c>
      <c r="BI60">
        <v>0</v>
      </c>
      <c r="BJ60">
        <v>10002.5</v>
      </c>
      <c r="BK60">
        <v>0</v>
      </c>
      <c r="BL60">
        <v>438.863</v>
      </c>
      <c r="BM60">
        <v>-15.474</v>
      </c>
      <c r="BN60">
        <v>410.059</v>
      </c>
      <c r="BO60">
        <v>424.322</v>
      </c>
      <c r="BP60">
        <v>3.31048</v>
      </c>
      <c r="BQ60">
        <v>419.958</v>
      </c>
      <c r="BR60">
        <v>10.2851</v>
      </c>
      <c r="BS60">
        <v>1.36741</v>
      </c>
      <c r="BT60">
        <v>1.03445</v>
      </c>
      <c r="BU60">
        <v>11.5609</v>
      </c>
      <c r="BV60">
        <v>7.4108</v>
      </c>
      <c r="BW60">
        <v>2500.08</v>
      </c>
      <c r="BX60">
        <v>0.900003</v>
      </c>
      <c r="BY60">
        <v>0.09999719999999999</v>
      </c>
      <c r="BZ60">
        <v>0</v>
      </c>
      <c r="CA60">
        <v>2.4488</v>
      </c>
      <c r="CB60">
        <v>0</v>
      </c>
      <c r="CC60">
        <v>44797.2</v>
      </c>
      <c r="CD60">
        <v>22324.4</v>
      </c>
      <c r="CE60">
        <v>40.687</v>
      </c>
      <c r="CF60">
        <v>40.875</v>
      </c>
      <c r="CG60">
        <v>40.187</v>
      </c>
      <c r="CH60">
        <v>39.437</v>
      </c>
      <c r="CI60">
        <v>39.5</v>
      </c>
      <c r="CJ60">
        <v>2250.08</v>
      </c>
      <c r="CK60">
        <v>250</v>
      </c>
      <c r="CL60">
        <v>0</v>
      </c>
      <c r="CM60">
        <v>1693583794.3</v>
      </c>
      <c r="CN60">
        <v>0</v>
      </c>
      <c r="CO60">
        <v>1693578357.1</v>
      </c>
      <c r="CP60" t="s">
        <v>348</v>
      </c>
      <c r="CQ60">
        <v>1693578354.1</v>
      </c>
      <c r="CR60">
        <v>1693578357.1</v>
      </c>
      <c r="CS60">
        <v>1</v>
      </c>
      <c r="CT60">
        <v>0.139</v>
      </c>
      <c r="CU60">
        <v>-0.016</v>
      </c>
      <c r="CV60">
        <v>1.377</v>
      </c>
      <c r="CW60">
        <v>0.081</v>
      </c>
      <c r="CX60">
        <v>420</v>
      </c>
      <c r="CY60">
        <v>14</v>
      </c>
      <c r="CZ60">
        <v>0.24</v>
      </c>
      <c r="DA60">
        <v>0.1</v>
      </c>
      <c r="DB60">
        <v>11.68999930042215</v>
      </c>
      <c r="DC60">
        <v>0.7050853628978209</v>
      </c>
      <c r="DD60">
        <v>0.0617549664567259</v>
      </c>
      <c r="DE60">
        <v>1</v>
      </c>
      <c r="DF60">
        <v>0.002813766623192483</v>
      </c>
      <c r="DG60">
        <v>-4.021895309356614E-05</v>
      </c>
      <c r="DH60">
        <v>9.215031110948821E-06</v>
      </c>
      <c r="DI60">
        <v>1</v>
      </c>
      <c r="DJ60">
        <v>0.2094219712170711</v>
      </c>
      <c r="DK60">
        <v>-0.002472232112544157</v>
      </c>
      <c r="DL60">
        <v>0.0006816094257666356</v>
      </c>
      <c r="DM60">
        <v>1</v>
      </c>
      <c r="DN60">
        <v>3</v>
      </c>
      <c r="DO60">
        <v>3</v>
      </c>
      <c r="DP60" t="s">
        <v>349</v>
      </c>
      <c r="DQ60">
        <v>3.10233</v>
      </c>
      <c r="DR60">
        <v>2.66352</v>
      </c>
      <c r="DS60">
        <v>0.0980656</v>
      </c>
      <c r="DT60">
        <v>0.101878</v>
      </c>
      <c r="DU60">
        <v>0.0698705</v>
      </c>
      <c r="DV60">
        <v>0.0581252</v>
      </c>
      <c r="DW60">
        <v>26329.6</v>
      </c>
      <c r="DX60">
        <v>28549.3</v>
      </c>
      <c r="DY60">
        <v>27631.9</v>
      </c>
      <c r="DZ60">
        <v>29873.4</v>
      </c>
      <c r="EA60">
        <v>32189.5</v>
      </c>
      <c r="EB60">
        <v>34752</v>
      </c>
      <c r="EC60">
        <v>37913.9</v>
      </c>
      <c r="ED60">
        <v>41008.9</v>
      </c>
      <c r="EE60">
        <v>2.1368</v>
      </c>
      <c r="EF60">
        <v>2.18895</v>
      </c>
      <c r="EG60">
        <v>0.08983910000000001</v>
      </c>
      <c r="EH60">
        <v>0</v>
      </c>
      <c r="EI60">
        <v>21.0552</v>
      </c>
      <c r="EJ60">
        <v>999.9</v>
      </c>
      <c r="EK60">
        <v>45.6</v>
      </c>
      <c r="EL60">
        <v>27.3</v>
      </c>
      <c r="EM60">
        <v>16.5143</v>
      </c>
      <c r="EN60">
        <v>65.1656</v>
      </c>
      <c r="EO60">
        <v>8.661860000000001</v>
      </c>
      <c r="EP60">
        <v>1</v>
      </c>
      <c r="EQ60">
        <v>-0.33344</v>
      </c>
      <c r="ER60">
        <v>1.13637</v>
      </c>
      <c r="ES60">
        <v>20.2012</v>
      </c>
      <c r="ET60">
        <v>5.25578</v>
      </c>
      <c r="EU60">
        <v>12.0579</v>
      </c>
      <c r="EV60">
        <v>4.97255</v>
      </c>
      <c r="EW60">
        <v>3.29225</v>
      </c>
      <c r="EX60">
        <v>9999</v>
      </c>
      <c r="EY60">
        <v>9999</v>
      </c>
      <c r="EZ60">
        <v>9999</v>
      </c>
      <c r="FA60">
        <v>165.2</v>
      </c>
      <c r="FB60">
        <v>4.97203</v>
      </c>
      <c r="FC60">
        <v>1.87057</v>
      </c>
      <c r="FD60">
        <v>1.87683</v>
      </c>
      <c r="FE60">
        <v>1.86982</v>
      </c>
      <c r="FF60">
        <v>1.87302</v>
      </c>
      <c r="FG60">
        <v>1.87454</v>
      </c>
      <c r="FH60">
        <v>1.87393</v>
      </c>
      <c r="FI60">
        <v>1.87545</v>
      </c>
      <c r="FJ60">
        <v>0</v>
      </c>
      <c r="FK60">
        <v>0</v>
      </c>
      <c r="FL60">
        <v>0</v>
      </c>
      <c r="FM60">
        <v>0</v>
      </c>
      <c r="FN60" t="s">
        <v>350</v>
      </c>
      <c r="FO60" t="s">
        <v>351</v>
      </c>
      <c r="FP60" t="s">
        <v>352</v>
      </c>
      <c r="FQ60" t="s">
        <v>352</v>
      </c>
      <c r="FR60" t="s">
        <v>352</v>
      </c>
      <c r="FS60" t="s">
        <v>352</v>
      </c>
      <c r="FT60">
        <v>0</v>
      </c>
      <c r="FU60">
        <v>100</v>
      </c>
      <c r="FV60">
        <v>100</v>
      </c>
      <c r="FW60">
        <v>1.343</v>
      </c>
      <c r="FX60">
        <v>0.0813</v>
      </c>
      <c r="FY60">
        <v>0.3605918236120723</v>
      </c>
      <c r="FZ60">
        <v>0.002616612134532941</v>
      </c>
      <c r="GA60">
        <v>-4.519413631873513E-07</v>
      </c>
      <c r="GB60">
        <v>9.831233035137328E-12</v>
      </c>
      <c r="GC60">
        <v>-0.01406867637782118</v>
      </c>
      <c r="GD60">
        <v>0.01128715920374445</v>
      </c>
      <c r="GE60">
        <v>-0.0004913425133041084</v>
      </c>
      <c r="GF60">
        <v>1.320148971478439E-05</v>
      </c>
      <c r="GG60">
        <v>-1</v>
      </c>
      <c r="GH60">
        <v>2093</v>
      </c>
      <c r="GI60">
        <v>1</v>
      </c>
      <c r="GJ60">
        <v>22</v>
      </c>
      <c r="GK60">
        <v>90.8</v>
      </c>
      <c r="GL60">
        <v>90.7</v>
      </c>
      <c r="GM60">
        <v>1.07544</v>
      </c>
      <c r="GN60">
        <v>2.51587</v>
      </c>
      <c r="GO60">
        <v>1.39893</v>
      </c>
      <c r="GP60">
        <v>2.29004</v>
      </c>
      <c r="GQ60">
        <v>1.44897</v>
      </c>
      <c r="GR60">
        <v>2.51953</v>
      </c>
      <c r="GS60">
        <v>30.4369</v>
      </c>
      <c r="GT60">
        <v>15.2528</v>
      </c>
      <c r="GU60">
        <v>18</v>
      </c>
      <c r="GV60">
        <v>438.185</v>
      </c>
      <c r="GW60">
        <v>535.64</v>
      </c>
      <c r="GX60">
        <v>20.001</v>
      </c>
      <c r="GY60">
        <v>22.7911</v>
      </c>
      <c r="GZ60">
        <v>30.0004</v>
      </c>
      <c r="HA60">
        <v>22.7994</v>
      </c>
      <c r="HB60">
        <v>22.7785</v>
      </c>
      <c r="HC60">
        <v>21.4955</v>
      </c>
      <c r="HD60">
        <v>37.1229</v>
      </c>
      <c r="HE60">
        <v>0</v>
      </c>
      <c r="HF60">
        <v>20</v>
      </c>
      <c r="HG60">
        <v>420</v>
      </c>
      <c r="HH60">
        <v>10.3882</v>
      </c>
      <c r="HI60">
        <v>102.266</v>
      </c>
      <c r="HJ60">
        <v>102.441</v>
      </c>
    </row>
    <row r="61" spans="1:218">
      <c r="A61">
        <v>45</v>
      </c>
      <c r="B61">
        <v>1693583871.6</v>
      </c>
      <c r="C61">
        <v>4740.099999904633</v>
      </c>
      <c r="D61" t="s">
        <v>440</v>
      </c>
      <c r="E61" t="s">
        <v>441</v>
      </c>
      <c r="F61" t="s">
        <v>346</v>
      </c>
      <c r="J61">
        <v>1693583871.6</v>
      </c>
      <c r="K61">
        <f>(L61)/1000</f>
        <v>0</v>
      </c>
      <c r="L61">
        <f>1000*BB61*AJ61*(AX61-AY61)/(100*AQ61*(1000-AJ61*AX61))</f>
        <v>0</v>
      </c>
      <c r="M61">
        <f>BB61*AJ61*(AW61-AV61*(1000-AJ61*AY61)/(1000-AJ61*AX61))/(100*AQ61)</f>
        <v>0</v>
      </c>
      <c r="N61">
        <f>AV61 - IF(AJ61&gt;1, M61*AQ61*100.0/(AL61*BJ61), 0)</f>
        <v>0</v>
      </c>
      <c r="O61">
        <f>((U61-K61/2)*N61-M61)/(U61+K61/2)</f>
        <v>0</v>
      </c>
      <c r="P61">
        <f>O61*(BC61+BD61)/1000.0</f>
        <v>0</v>
      </c>
      <c r="Q61">
        <f>(AV61 - IF(AJ61&gt;1, M61*AQ61*100.0/(AL61*BJ61), 0))*(BC61+BD61)/1000.0</f>
        <v>0</v>
      </c>
      <c r="R61">
        <f>2.0/((1/T61-1/S61)+SIGN(T61)*SQRT((1/T61-1/S61)*(1/T61-1/S61) + 4*AR61/((AR61+1)*(AR61+1))*(2*1/T61*1/S61-1/S61*1/S61)))</f>
        <v>0</v>
      </c>
      <c r="S61">
        <f>IF(LEFT(AS61,1)&lt;&gt;"0",IF(LEFT(AS61,1)="1",3.0,AT61),$D$5+$E$5*(BJ61*BC61/($K$5*1000))+$F$5*(BJ61*BC61/($K$5*1000))*MAX(MIN(AQ61,$J$5),$I$5)*MAX(MIN(AQ61,$J$5),$I$5)+$G$5*MAX(MIN(AQ61,$J$5),$I$5)*(BJ61*BC61/($K$5*1000))+$H$5*(BJ61*BC61/($K$5*1000))*(BJ61*BC61/($K$5*1000)))</f>
        <v>0</v>
      </c>
      <c r="T61">
        <f>K61*(1000-(1000*0.61365*exp(17.502*X61/(240.97+X61))/(BC61+BD61)+AX61)/2)/(1000*0.61365*exp(17.502*X61/(240.97+X61))/(BC61+BD61)-AX61)</f>
        <v>0</v>
      </c>
      <c r="U61">
        <f>1/((AR61+1)/(R61/1.6)+1/(S61/1.37)) + AR61/((AR61+1)/(R61/1.6) + AR61/(S61/1.37))</f>
        <v>0</v>
      </c>
      <c r="V61">
        <f>(AM61*AP61)</f>
        <v>0</v>
      </c>
      <c r="W61">
        <f>(BE61+(V61+2*0.95*5.67E-8*(((BE61+$B$7)+273)^4-(BE61+273)^4)-44100*K61)/(1.84*29.3*S61+8*0.95*5.67E-8*(BE61+273)^3))</f>
        <v>0</v>
      </c>
      <c r="X61">
        <f>($C$7*BF61+$D$7*BG61+$E$7*W61)</f>
        <v>0</v>
      </c>
      <c r="Y61">
        <f>0.61365*exp(17.502*X61/(240.97+X61))</f>
        <v>0</v>
      </c>
      <c r="Z61">
        <f>(AA61/AB61*100)</f>
        <v>0</v>
      </c>
      <c r="AA61">
        <f>AX61*(BC61+BD61)/1000</f>
        <v>0</v>
      </c>
      <c r="AB61">
        <f>0.61365*exp(17.502*BE61/(240.97+BE61))</f>
        <v>0</v>
      </c>
      <c r="AC61">
        <f>(Y61-AX61*(BC61+BD61)/1000)</f>
        <v>0</v>
      </c>
      <c r="AD61">
        <f>(-K61*44100)</f>
        <v>0</v>
      </c>
      <c r="AE61">
        <f>2*29.3*S61*0.92*(BE61-X61)</f>
        <v>0</v>
      </c>
      <c r="AF61">
        <f>2*0.95*5.67E-8*(((BE61+$B$7)+273)^4-(X61+273)^4)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MAX(0,($B$13+$C$13*BJ61)/(1+$D$13*BJ61)*BC61/(BE61+273)*$E$13)</f>
        <v>0</v>
      </c>
      <c r="AM61">
        <f>$B$11*BK61+$C$11*BL61+$F$11*BW61*(1-BZ61)</f>
        <v>0</v>
      </c>
      <c r="AN61">
        <f>AM61*AO61</f>
        <v>0</v>
      </c>
      <c r="AO61">
        <f>($B$11*$D$9+$C$11*$D$9+$F$11*((CJ61+CB61)/MAX(CJ61+CB61+CK61, 0.1)*$I$9+CK61/MAX(CJ61+CB61+CK61, 0.1)*$J$9))/($B$11+$C$11+$F$11)</f>
        <v>0</v>
      </c>
      <c r="AP61">
        <f>($B$11*$K$9+$C$11*$K$9+$F$11*((CJ61+CB61)/MAX(CJ61+CB61+CK61, 0.1)*$P$9+CK61/MAX(CJ61+CB61+CK61, 0.1)*$Q$9))/($B$11+$C$11+$F$11)</f>
        <v>0</v>
      </c>
      <c r="AQ61">
        <v>6</v>
      </c>
      <c r="AR61">
        <v>0.5</v>
      </c>
      <c r="AS61" t="s">
        <v>347</v>
      </c>
      <c r="AT61">
        <v>2</v>
      </c>
      <c r="AU61">
        <v>1693583871.6</v>
      </c>
      <c r="AV61">
        <v>404.283</v>
      </c>
      <c r="AW61">
        <v>419.935</v>
      </c>
      <c r="AX61">
        <v>13.5802</v>
      </c>
      <c r="AY61">
        <v>9.90485</v>
      </c>
      <c r="AZ61">
        <v>402.941</v>
      </c>
      <c r="BA61">
        <v>13.4989</v>
      </c>
      <c r="BB61">
        <v>500.038</v>
      </c>
      <c r="BC61">
        <v>100.574</v>
      </c>
      <c r="BD61">
        <v>0.0318369</v>
      </c>
      <c r="BE61">
        <v>22.8201</v>
      </c>
      <c r="BF61">
        <v>22.5802</v>
      </c>
      <c r="BG61">
        <v>999.9</v>
      </c>
      <c r="BH61">
        <v>0</v>
      </c>
      <c r="BI61">
        <v>0</v>
      </c>
      <c r="BJ61">
        <v>10001.2</v>
      </c>
      <c r="BK61">
        <v>0</v>
      </c>
      <c r="BL61">
        <v>416.233</v>
      </c>
      <c r="BM61">
        <v>-15.652</v>
      </c>
      <c r="BN61">
        <v>409.849</v>
      </c>
      <c r="BO61">
        <v>424.136</v>
      </c>
      <c r="BP61">
        <v>3.67531</v>
      </c>
      <c r="BQ61">
        <v>419.935</v>
      </c>
      <c r="BR61">
        <v>9.90485</v>
      </c>
      <c r="BS61">
        <v>1.36581</v>
      </c>
      <c r="BT61">
        <v>0.9961719999999999</v>
      </c>
      <c r="BU61">
        <v>11.5433</v>
      </c>
      <c r="BV61">
        <v>6.86051</v>
      </c>
      <c r="BW61">
        <v>2500.2</v>
      </c>
      <c r="BX61">
        <v>0.900011</v>
      </c>
      <c r="BY61">
        <v>0.09998849999999999</v>
      </c>
      <c r="BZ61">
        <v>0</v>
      </c>
      <c r="CA61">
        <v>2.4546</v>
      </c>
      <c r="CB61">
        <v>0</v>
      </c>
      <c r="CC61">
        <v>43181</v>
      </c>
      <c r="CD61">
        <v>22325.6</v>
      </c>
      <c r="CE61">
        <v>42.062</v>
      </c>
      <c r="CF61">
        <v>41.625</v>
      </c>
      <c r="CG61">
        <v>41.375</v>
      </c>
      <c r="CH61">
        <v>40.5</v>
      </c>
      <c r="CI61">
        <v>40.437</v>
      </c>
      <c r="CJ61">
        <v>2250.21</v>
      </c>
      <c r="CK61">
        <v>249.99</v>
      </c>
      <c r="CL61">
        <v>0</v>
      </c>
      <c r="CM61">
        <v>1693583864.5</v>
      </c>
      <c r="CN61">
        <v>0</v>
      </c>
      <c r="CO61">
        <v>1693578357.1</v>
      </c>
      <c r="CP61" t="s">
        <v>348</v>
      </c>
      <c r="CQ61">
        <v>1693578354.1</v>
      </c>
      <c r="CR61">
        <v>1693578357.1</v>
      </c>
      <c r="CS61">
        <v>1</v>
      </c>
      <c r="CT61">
        <v>0.139</v>
      </c>
      <c r="CU61">
        <v>-0.016</v>
      </c>
      <c r="CV61">
        <v>1.377</v>
      </c>
      <c r="CW61">
        <v>0.081</v>
      </c>
      <c r="CX61">
        <v>420</v>
      </c>
      <c r="CY61">
        <v>14</v>
      </c>
      <c r="CZ61">
        <v>0.24</v>
      </c>
      <c r="DA61">
        <v>0.1</v>
      </c>
      <c r="DB61">
        <v>11.67525352211657</v>
      </c>
      <c r="DC61">
        <v>0.7233117584415865</v>
      </c>
      <c r="DD61">
        <v>0.06147896422076407</v>
      </c>
      <c r="DE61">
        <v>1</v>
      </c>
      <c r="DF61">
        <v>0.003280267916877301</v>
      </c>
      <c r="DG61">
        <v>-0.001568512686116906</v>
      </c>
      <c r="DH61">
        <v>0.0001182105146930608</v>
      </c>
      <c r="DI61">
        <v>1</v>
      </c>
      <c r="DJ61">
        <v>0.2445559749893768</v>
      </c>
      <c r="DK61">
        <v>-0.1259320059845647</v>
      </c>
      <c r="DL61">
        <v>0.009566045522317148</v>
      </c>
      <c r="DM61">
        <v>1</v>
      </c>
      <c r="DN61">
        <v>3</v>
      </c>
      <c r="DO61">
        <v>3</v>
      </c>
      <c r="DP61" t="s">
        <v>349</v>
      </c>
      <c r="DQ61">
        <v>3.10233</v>
      </c>
      <c r="DR61">
        <v>2.66548</v>
      </c>
      <c r="DS61">
        <v>0.0980167</v>
      </c>
      <c r="DT61">
        <v>0.101858</v>
      </c>
      <c r="DU61">
        <v>0.06980219999999999</v>
      </c>
      <c r="DV61">
        <v>0.056436</v>
      </c>
      <c r="DW61">
        <v>26328.8</v>
      </c>
      <c r="DX61">
        <v>28546.2</v>
      </c>
      <c r="DY61">
        <v>27629.8</v>
      </c>
      <c r="DZ61">
        <v>29869.6</v>
      </c>
      <c r="EA61">
        <v>32188.6</v>
      </c>
      <c r="EB61">
        <v>34809.6</v>
      </c>
      <c r="EC61">
        <v>37910.2</v>
      </c>
      <c r="ED61">
        <v>41003.5</v>
      </c>
      <c r="EE61">
        <v>2.2087</v>
      </c>
      <c r="EF61">
        <v>2.18638</v>
      </c>
      <c r="EG61">
        <v>0.0864938</v>
      </c>
      <c r="EH61">
        <v>0</v>
      </c>
      <c r="EI61">
        <v>21.1537</v>
      </c>
      <c r="EJ61">
        <v>999.9</v>
      </c>
      <c r="EK61">
        <v>45.6</v>
      </c>
      <c r="EL61">
        <v>27.4</v>
      </c>
      <c r="EM61">
        <v>16.6124</v>
      </c>
      <c r="EN61">
        <v>65.12560000000001</v>
      </c>
      <c r="EO61">
        <v>8.741989999999999</v>
      </c>
      <c r="EP61">
        <v>1</v>
      </c>
      <c r="EQ61">
        <v>-0.329466</v>
      </c>
      <c r="ER61">
        <v>1.18417</v>
      </c>
      <c r="ES61">
        <v>20.1993</v>
      </c>
      <c r="ET61">
        <v>5.25877</v>
      </c>
      <c r="EU61">
        <v>12.0579</v>
      </c>
      <c r="EV61">
        <v>4.97255</v>
      </c>
      <c r="EW61">
        <v>3.293</v>
      </c>
      <c r="EX61">
        <v>9999</v>
      </c>
      <c r="EY61">
        <v>9999</v>
      </c>
      <c r="EZ61">
        <v>9999</v>
      </c>
      <c r="FA61">
        <v>165.2</v>
      </c>
      <c r="FB61">
        <v>4.97204</v>
      </c>
      <c r="FC61">
        <v>1.87057</v>
      </c>
      <c r="FD61">
        <v>1.87683</v>
      </c>
      <c r="FE61">
        <v>1.86982</v>
      </c>
      <c r="FF61">
        <v>1.87302</v>
      </c>
      <c r="FG61">
        <v>1.87454</v>
      </c>
      <c r="FH61">
        <v>1.87393</v>
      </c>
      <c r="FI61">
        <v>1.87543</v>
      </c>
      <c r="FJ61">
        <v>0</v>
      </c>
      <c r="FK61">
        <v>0</v>
      </c>
      <c r="FL61">
        <v>0</v>
      </c>
      <c r="FM61">
        <v>0</v>
      </c>
      <c r="FN61" t="s">
        <v>350</v>
      </c>
      <c r="FO61" t="s">
        <v>351</v>
      </c>
      <c r="FP61" t="s">
        <v>352</v>
      </c>
      <c r="FQ61" t="s">
        <v>352</v>
      </c>
      <c r="FR61" t="s">
        <v>352</v>
      </c>
      <c r="FS61" t="s">
        <v>352</v>
      </c>
      <c r="FT61">
        <v>0</v>
      </c>
      <c r="FU61">
        <v>100</v>
      </c>
      <c r="FV61">
        <v>100</v>
      </c>
      <c r="FW61">
        <v>1.342</v>
      </c>
      <c r="FX61">
        <v>0.0813</v>
      </c>
      <c r="FY61">
        <v>0.3605918236120723</v>
      </c>
      <c r="FZ61">
        <v>0.002616612134532941</v>
      </c>
      <c r="GA61">
        <v>-4.519413631873513E-07</v>
      </c>
      <c r="GB61">
        <v>9.831233035137328E-12</v>
      </c>
      <c r="GC61">
        <v>-0.01406867637782118</v>
      </c>
      <c r="GD61">
        <v>0.01128715920374445</v>
      </c>
      <c r="GE61">
        <v>-0.0004913425133041084</v>
      </c>
      <c r="GF61">
        <v>1.320148971478439E-05</v>
      </c>
      <c r="GG61">
        <v>-1</v>
      </c>
      <c r="GH61">
        <v>2093</v>
      </c>
      <c r="GI61">
        <v>1</v>
      </c>
      <c r="GJ61">
        <v>22</v>
      </c>
      <c r="GK61">
        <v>92</v>
      </c>
      <c r="GL61">
        <v>91.90000000000001</v>
      </c>
      <c r="GM61">
        <v>1.07422</v>
      </c>
      <c r="GN61">
        <v>2.52197</v>
      </c>
      <c r="GO61">
        <v>1.39893</v>
      </c>
      <c r="GP61">
        <v>2.29004</v>
      </c>
      <c r="GQ61">
        <v>1.44897</v>
      </c>
      <c r="GR61">
        <v>2.40601</v>
      </c>
      <c r="GS61">
        <v>30.4584</v>
      </c>
      <c r="GT61">
        <v>15.2265</v>
      </c>
      <c r="GU61">
        <v>18</v>
      </c>
      <c r="GV61">
        <v>480.412</v>
      </c>
      <c r="GW61">
        <v>534.22</v>
      </c>
      <c r="GX61">
        <v>20.0006</v>
      </c>
      <c r="GY61">
        <v>22.841</v>
      </c>
      <c r="GZ61">
        <v>30.0004</v>
      </c>
      <c r="HA61">
        <v>22.834</v>
      </c>
      <c r="HB61">
        <v>22.8137</v>
      </c>
      <c r="HC61">
        <v>21.4882</v>
      </c>
      <c r="HD61">
        <v>39.4234</v>
      </c>
      <c r="HE61">
        <v>0</v>
      </c>
      <c r="HF61">
        <v>20</v>
      </c>
      <c r="HG61">
        <v>420</v>
      </c>
      <c r="HH61">
        <v>10.037</v>
      </c>
      <c r="HI61">
        <v>102.257</v>
      </c>
      <c r="HJ61">
        <v>102.428</v>
      </c>
    </row>
    <row r="62" spans="1:218">
      <c r="A62">
        <v>46</v>
      </c>
      <c r="B62">
        <v>1693584048.1</v>
      </c>
      <c r="C62">
        <v>4916.599999904633</v>
      </c>
      <c r="D62" t="s">
        <v>442</v>
      </c>
      <c r="E62" t="s">
        <v>443</v>
      </c>
      <c r="F62" t="s">
        <v>346</v>
      </c>
      <c r="J62">
        <v>1693584048.1</v>
      </c>
      <c r="K62">
        <f>(L62)/1000</f>
        <v>0</v>
      </c>
      <c r="L62">
        <f>1000*BB62*AJ62*(AX62-AY62)/(100*AQ62*(1000-AJ62*AX62))</f>
        <v>0</v>
      </c>
      <c r="M62">
        <f>BB62*AJ62*(AW62-AV62*(1000-AJ62*AY62)/(1000-AJ62*AX62))/(100*AQ62)</f>
        <v>0</v>
      </c>
      <c r="N62">
        <f>AV62 - IF(AJ62&gt;1, M62*AQ62*100.0/(AL62*BJ62), 0)</f>
        <v>0</v>
      </c>
      <c r="O62">
        <f>((U62-K62/2)*N62-M62)/(U62+K62/2)</f>
        <v>0</v>
      </c>
      <c r="P62">
        <f>O62*(BC62+BD62)/1000.0</f>
        <v>0</v>
      </c>
      <c r="Q62">
        <f>(AV62 - IF(AJ62&gt;1, M62*AQ62*100.0/(AL62*BJ62), 0))*(BC62+BD62)/1000.0</f>
        <v>0</v>
      </c>
      <c r="R62">
        <f>2.0/((1/T62-1/S62)+SIGN(T62)*SQRT((1/T62-1/S62)*(1/T62-1/S62) + 4*AR62/((AR62+1)*(AR62+1))*(2*1/T62*1/S62-1/S62*1/S62)))</f>
        <v>0</v>
      </c>
      <c r="S62">
        <f>IF(LEFT(AS62,1)&lt;&gt;"0",IF(LEFT(AS62,1)="1",3.0,AT62),$D$5+$E$5*(BJ62*BC62/($K$5*1000))+$F$5*(BJ62*BC62/($K$5*1000))*MAX(MIN(AQ62,$J$5),$I$5)*MAX(MIN(AQ62,$J$5),$I$5)+$G$5*MAX(MIN(AQ62,$J$5),$I$5)*(BJ62*BC62/($K$5*1000))+$H$5*(BJ62*BC62/($K$5*1000))*(BJ62*BC62/($K$5*1000)))</f>
        <v>0</v>
      </c>
      <c r="T62">
        <f>K62*(1000-(1000*0.61365*exp(17.502*X62/(240.97+X62))/(BC62+BD62)+AX62)/2)/(1000*0.61365*exp(17.502*X62/(240.97+X62))/(BC62+BD62)-AX62)</f>
        <v>0</v>
      </c>
      <c r="U62">
        <f>1/((AR62+1)/(R62/1.6)+1/(S62/1.37)) + AR62/((AR62+1)/(R62/1.6) + AR62/(S62/1.37))</f>
        <v>0</v>
      </c>
      <c r="V62">
        <f>(AM62*AP62)</f>
        <v>0</v>
      </c>
      <c r="W62">
        <f>(BE62+(V62+2*0.95*5.67E-8*(((BE62+$B$7)+273)^4-(BE62+273)^4)-44100*K62)/(1.84*29.3*S62+8*0.95*5.67E-8*(BE62+273)^3))</f>
        <v>0</v>
      </c>
      <c r="X62">
        <f>($C$7*BF62+$D$7*BG62+$E$7*W62)</f>
        <v>0</v>
      </c>
      <c r="Y62">
        <f>0.61365*exp(17.502*X62/(240.97+X62))</f>
        <v>0</v>
      </c>
      <c r="Z62">
        <f>(AA62/AB62*100)</f>
        <v>0</v>
      </c>
      <c r="AA62">
        <f>AX62*(BC62+BD62)/1000</f>
        <v>0</v>
      </c>
      <c r="AB62">
        <f>0.61365*exp(17.502*BE62/(240.97+BE62))</f>
        <v>0</v>
      </c>
      <c r="AC62">
        <f>(Y62-AX62*(BC62+BD62)/1000)</f>
        <v>0</v>
      </c>
      <c r="AD62">
        <f>(-K62*44100)</f>
        <v>0</v>
      </c>
      <c r="AE62">
        <f>2*29.3*S62*0.92*(BE62-X62)</f>
        <v>0</v>
      </c>
      <c r="AF62">
        <f>2*0.95*5.67E-8*(((BE62+$B$7)+273)^4-(X62+273)^4)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MAX(0,($B$13+$C$13*BJ62)/(1+$D$13*BJ62)*BC62/(BE62+273)*$E$13)</f>
        <v>0</v>
      </c>
      <c r="AM62">
        <f>$B$11*BK62+$C$11*BL62+$F$11*BW62*(1-BZ62)</f>
        <v>0</v>
      </c>
      <c r="AN62">
        <f>AM62*AO62</f>
        <v>0</v>
      </c>
      <c r="AO62">
        <f>($B$11*$D$9+$C$11*$D$9+$F$11*((CJ62+CB62)/MAX(CJ62+CB62+CK62, 0.1)*$I$9+CK62/MAX(CJ62+CB62+CK62, 0.1)*$J$9))/($B$11+$C$11+$F$11)</f>
        <v>0</v>
      </c>
      <c r="AP62">
        <f>($B$11*$K$9+$C$11*$K$9+$F$11*((CJ62+CB62)/MAX(CJ62+CB62+CK62, 0.1)*$P$9+CK62/MAX(CJ62+CB62+CK62, 0.1)*$Q$9))/($B$11+$C$11+$F$11)</f>
        <v>0</v>
      </c>
      <c r="AQ62">
        <v>6</v>
      </c>
      <c r="AR62">
        <v>0.5</v>
      </c>
      <c r="AS62" t="s">
        <v>347</v>
      </c>
      <c r="AT62">
        <v>2</v>
      </c>
      <c r="AU62">
        <v>1693584048.1</v>
      </c>
      <c r="AV62">
        <v>416.026</v>
      </c>
      <c r="AW62">
        <v>420.002</v>
      </c>
      <c r="AX62">
        <v>13.4936</v>
      </c>
      <c r="AY62">
        <v>13.0761</v>
      </c>
      <c r="AZ62">
        <v>414.657</v>
      </c>
      <c r="BA62">
        <v>13.4128</v>
      </c>
      <c r="BB62">
        <v>500.074</v>
      </c>
      <c r="BC62">
        <v>100.573</v>
      </c>
      <c r="BD62">
        <v>0.0313546</v>
      </c>
      <c r="BE62">
        <v>22.7746</v>
      </c>
      <c r="BF62">
        <v>23.1347</v>
      </c>
      <c r="BG62">
        <v>999.9</v>
      </c>
      <c r="BH62">
        <v>0</v>
      </c>
      <c r="BI62">
        <v>0</v>
      </c>
      <c r="BJ62">
        <v>10008.8</v>
      </c>
      <c r="BK62">
        <v>0</v>
      </c>
      <c r="BL62">
        <v>395.606</v>
      </c>
      <c r="BM62">
        <v>-3.97629</v>
      </c>
      <c r="BN62">
        <v>421.716</v>
      </c>
      <c r="BO62">
        <v>425.567</v>
      </c>
      <c r="BP62">
        <v>0.417422</v>
      </c>
      <c r="BQ62">
        <v>420.002</v>
      </c>
      <c r="BR62">
        <v>13.0761</v>
      </c>
      <c r="BS62">
        <v>1.35709</v>
      </c>
      <c r="BT62">
        <v>1.31511</v>
      </c>
      <c r="BU62">
        <v>11.4465</v>
      </c>
      <c r="BV62">
        <v>10.9727</v>
      </c>
      <c r="BW62">
        <v>2500.11</v>
      </c>
      <c r="BX62">
        <v>0.900002</v>
      </c>
      <c r="BY62">
        <v>0.0999979</v>
      </c>
      <c r="BZ62">
        <v>0</v>
      </c>
      <c r="CA62">
        <v>2.5893</v>
      </c>
      <c r="CB62">
        <v>0</v>
      </c>
      <c r="CC62">
        <v>23121.8</v>
      </c>
      <c r="CD62">
        <v>22324.7</v>
      </c>
      <c r="CE62">
        <v>39.187</v>
      </c>
      <c r="CF62">
        <v>39.062</v>
      </c>
      <c r="CG62">
        <v>39</v>
      </c>
      <c r="CH62">
        <v>37.5</v>
      </c>
      <c r="CI62">
        <v>38</v>
      </c>
      <c r="CJ62">
        <v>2250.1</v>
      </c>
      <c r="CK62">
        <v>250.01</v>
      </c>
      <c r="CL62">
        <v>0</v>
      </c>
      <c r="CM62">
        <v>1693584040.9</v>
      </c>
      <c r="CN62">
        <v>0</v>
      </c>
      <c r="CO62">
        <v>1693578357.1</v>
      </c>
      <c r="CP62" t="s">
        <v>348</v>
      </c>
      <c r="CQ62">
        <v>1693578354.1</v>
      </c>
      <c r="CR62">
        <v>1693578357.1</v>
      </c>
      <c r="CS62">
        <v>1</v>
      </c>
      <c r="CT62">
        <v>0.139</v>
      </c>
      <c r="CU62">
        <v>-0.016</v>
      </c>
      <c r="CV62">
        <v>1.377</v>
      </c>
      <c r="CW62">
        <v>0.081</v>
      </c>
      <c r="CX62">
        <v>420</v>
      </c>
      <c r="CY62">
        <v>14</v>
      </c>
      <c r="CZ62">
        <v>0.24</v>
      </c>
      <c r="DA62">
        <v>0.1</v>
      </c>
      <c r="DB62">
        <v>3.159301145752176</v>
      </c>
      <c r="DC62">
        <v>-0.1092829658238401</v>
      </c>
      <c r="DD62">
        <v>0.01851377218180945</v>
      </c>
      <c r="DE62">
        <v>1</v>
      </c>
      <c r="DF62">
        <v>0.0003089216335777547</v>
      </c>
      <c r="DG62">
        <v>0.0002723882255792157</v>
      </c>
      <c r="DH62">
        <v>2.617496989485451E-05</v>
      </c>
      <c r="DI62">
        <v>1</v>
      </c>
      <c r="DJ62">
        <v>0.02042715761915902</v>
      </c>
      <c r="DK62">
        <v>0.01929112683031868</v>
      </c>
      <c r="DL62">
        <v>0.001807492164492931</v>
      </c>
      <c r="DM62">
        <v>1</v>
      </c>
      <c r="DN62">
        <v>3</v>
      </c>
      <c r="DO62">
        <v>3</v>
      </c>
      <c r="DP62" t="s">
        <v>349</v>
      </c>
      <c r="DQ62">
        <v>3.1031</v>
      </c>
      <c r="DR62">
        <v>2.66507</v>
      </c>
      <c r="DS62">
        <v>0.100131</v>
      </c>
      <c r="DT62">
        <v>0.10186</v>
      </c>
      <c r="DU62">
        <v>0.06943489999999999</v>
      </c>
      <c r="DV62">
        <v>0.0698377</v>
      </c>
      <c r="DW62">
        <v>26257.2</v>
      </c>
      <c r="DX62">
        <v>28534.6</v>
      </c>
      <c r="DY62">
        <v>27620.1</v>
      </c>
      <c r="DZ62">
        <v>29857.9</v>
      </c>
      <c r="EA62">
        <v>32190.7</v>
      </c>
      <c r="EB62">
        <v>34301.1</v>
      </c>
      <c r="EC62">
        <v>37898.1</v>
      </c>
      <c r="ED62">
        <v>40986.4</v>
      </c>
      <c r="EE62">
        <v>2.20085</v>
      </c>
      <c r="EF62">
        <v>2.1913</v>
      </c>
      <c r="EG62">
        <v>0.126686</v>
      </c>
      <c r="EH62">
        <v>0</v>
      </c>
      <c r="EI62">
        <v>21.0461</v>
      </c>
      <c r="EJ62">
        <v>999.9</v>
      </c>
      <c r="EK62">
        <v>45.5</v>
      </c>
      <c r="EL62">
        <v>27.5</v>
      </c>
      <c r="EM62">
        <v>16.6748</v>
      </c>
      <c r="EN62">
        <v>65.21559999999999</v>
      </c>
      <c r="EO62">
        <v>8.725960000000001</v>
      </c>
      <c r="EP62">
        <v>1</v>
      </c>
      <c r="EQ62">
        <v>-0.31374</v>
      </c>
      <c r="ER62">
        <v>1.15916</v>
      </c>
      <c r="ES62">
        <v>20.1999</v>
      </c>
      <c r="ET62">
        <v>5.25877</v>
      </c>
      <c r="EU62">
        <v>12.0579</v>
      </c>
      <c r="EV62">
        <v>4.97355</v>
      </c>
      <c r="EW62">
        <v>3.293</v>
      </c>
      <c r="EX62">
        <v>9999</v>
      </c>
      <c r="EY62">
        <v>9999</v>
      </c>
      <c r="EZ62">
        <v>9999</v>
      </c>
      <c r="FA62">
        <v>165.2</v>
      </c>
      <c r="FB62">
        <v>4.97203</v>
      </c>
      <c r="FC62">
        <v>1.87057</v>
      </c>
      <c r="FD62">
        <v>1.87683</v>
      </c>
      <c r="FE62">
        <v>1.86982</v>
      </c>
      <c r="FF62">
        <v>1.87302</v>
      </c>
      <c r="FG62">
        <v>1.87454</v>
      </c>
      <c r="FH62">
        <v>1.87395</v>
      </c>
      <c r="FI62">
        <v>1.87545</v>
      </c>
      <c r="FJ62">
        <v>0</v>
      </c>
      <c r="FK62">
        <v>0</v>
      </c>
      <c r="FL62">
        <v>0</v>
      </c>
      <c r="FM62">
        <v>0</v>
      </c>
      <c r="FN62" t="s">
        <v>350</v>
      </c>
      <c r="FO62" t="s">
        <v>351</v>
      </c>
      <c r="FP62" t="s">
        <v>352</v>
      </c>
      <c r="FQ62" t="s">
        <v>352</v>
      </c>
      <c r="FR62" t="s">
        <v>352</v>
      </c>
      <c r="FS62" t="s">
        <v>352</v>
      </c>
      <c r="FT62">
        <v>0</v>
      </c>
      <c r="FU62">
        <v>100</v>
      </c>
      <c r="FV62">
        <v>100</v>
      </c>
      <c r="FW62">
        <v>1.369</v>
      </c>
      <c r="FX62">
        <v>0.0808</v>
      </c>
      <c r="FY62">
        <v>0.3605918236120723</v>
      </c>
      <c r="FZ62">
        <v>0.002616612134532941</v>
      </c>
      <c r="GA62">
        <v>-4.519413631873513E-07</v>
      </c>
      <c r="GB62">
        <v>9.831233035137328E-12</v>
      </c>
      <c r="GC62">
        <v>-0.01406867637782118</v>
      </c>
      <c r="GD62">
        <v>0.01128715920374445</v>
      </c>
      <c r="GE62">
        <v>-0.0004913425133041084</v>
      </c>
      <c r="GF62">
        <v>1.320148971478439E-05</v>
      </c>
      <c r="GG62">
        <v>-1</v>
      </c>
      <c r="GH62">
        <v>2093</v>
      </c>
      <c r="GI62">
        <v>1</v>
      </c>
      <c r="GJ62">
        <v>22</v>
      </c>
      <c r="GK62">
        <v>94.90000000000001</v>
      </c>
      <c r="GL62">
        <v>94.8</v>
      </c>
      <c r="GM62">
        <v>1.07788</v>
      </c>
      <c r="GN62">
        <v>2.5293</v>
      </c>
      <c r="GO62">
        <v>1.39893</v>
      </c>
      <c r="GP62">
        <v>2.2937</v>
      </c>
      <c r="GQ62">
        <v>1.44897</v>
      </c>
      <c r="GR62">
        <v>2.48047</v>
      </c>
      <c r="GS62">
        <v>30.5446</v>
      </c>
      <c r="GT62">
        <v>15.2003</v>
      </c>
      <c r="GU62">
        <v>18</v>
      </c>
      <c r="GV62">
        <v>477.295</v>
      </c>
      <c r="GW62">
        <v>539.475</v>
      </c>
      <c r="GX62">
        <v>19.9991</v>
      </c>
      <c r="GY62">
        <v>23.0219</v>
      </c>
      <c r="GZ62">
        <v>30.0002</v>
      </c>
      <c r="HA62">
        <v>22.9979</v>
      </c>
      <c r="HB62">
        <v>22.9733</v>
      </c>
      <c r="HC62">
        <v>21.535</v>
      </c>
      <c r="HD62">
        <v>23.3045</v>
      </c>
      <c r="HE62">
        <v>0</v>
      </c>
      <c r="HF62">
        <v>20</v>
      </c>
      <c r="HG62">
        <v>420</v>
      </c>
      <c r="HH62">
        <v>13.1452</v>
      </c>
      <c r="HI62">
        <v>102.223</v>
      </c>
      <c r="HJ62">
        <v>102.386</v>
      </c>
    </row>
    <row r="63" spans="1:218">
      <c r="A63">
        <v>47</v>
      </c>
      <c r="B63">
        <v>1693584136.6</v>
      </c>
      <c r="C63">
        <v>5005.099999904633</v>
      </c>
      <c r="D63" t="s">
        <v>444</v>
      </c>
      <c r="E63" t="s">
        <v>445</v>
      </c>
      <c r="F63" t="s">
        <v>346</v>
      </c>
      <c r="J63">
        <v>1693584136.6</v>
      </c>
      <c r="K63">
        <f>(L63)/1000</f>
        <v>0</v>
      </c>
      <c r="L63">
        <f>1000*BB63*AJ63*(AX63-AY63)/(100*AQ63*(1000-AJ63*AX63))</f>
        <v>0</v>
      </c>
      <c r="M63">
        <f>BB63*AJ63*(AW63-AV63*(1000-AJ63*AY63)/(1000-AJ63*AX63))/(100*AQ63)</f>
        <v>0</v>
      </c>
      <c r="N63">
        <f>AV63 - IF(AJ63&gt;1, M63*AQ63*100.0/(AL63*BJ63), 0)</f>
        <v>0</v>
      </c>
      <c r="O63">
        <f>((U63-K63/2)*N63-M63)/(U63+K63/2)</f>
        <v>0</v>
      </c>
      <c r="P63">
        <f>O63*(BC63+BD63)/1000.0</f>
        <v>0</v>
      </c>
      <c r="Q63">
        <f>(AV63 - IF(AJ63&gt;1, M63*AQ63*100.0/(AL63*BJ63), 0))*(BC63+BD63)/1000.0</f>
        <v>0</v>
      </c>
      <c r="R63">
        <f>2.0/((1/T63-1/S63)+SIGN(T63)*SQRT((1/T63-1/S63)*(1/T63-1/S63) + 4*AR63/((AR63+1)*(AR63+1))*(2*1/T63*1/S63-1/S63*1/S63)))</f>
        <v>0</v>
      </c>
      <c r="S63">
        <f>IF(LEFT(AS63,1)&lt;&gt;"0",IF(LEFT(AS63,1)="1",3.0,AT63),$D$5+$E$5*(BJ63*BC63/($K$5*1000))+$F$5*(BJ63*BC63/($K$5*1000))*MAX(MIN(AQ63,$J$5),$I$5)*MAX(MIN(AQ63,$J$5),$I$5)+$G$5*MAX(MIN(AQ63,$J$5),$I$5)*(BJ63*BC63/($K$5*1000))+$H$5*(BJ63*BC63/($K$5*1000))*(BJ63*BC63/($K$5*1000)))</f>
        <v>0</v>
      </c>
      <c r="T63">
        <f>K63*(1000-(1000*0.61365*exp(17.502*X63/(240.97+X63))/(BC63+BD63)+AX63)/2)/(1000*0.61365*exp(17.502*X63/(240.97+X63))/(BC63+BD63)-AX63)</f>
        <v>0</v>
      </c>
      <c r="U63">
        <f>1/((AR63+1)/(R63/1.6)+1/(S63/1.37)) + AR63/((AR63+1)/(R63/1.6) + AR63/(S63/1.37))</f>
        <v>0</v>
      </c>
      <c r="V63">
        <f>(AM63*AP63)</f>
        <v>0</v>
      </c>
      <c r="W63">
        <f>(BE63+(V63+2*0.95*5.67E-8*(((BE63+$B$7)+273)^4-(BE63+273)^4)-44100*K63)/(1.84*29.3*S63+8*0.95*5.67E-8*(BE63+273)^3))</f>
        <v>0</v>
      </c>
      <c r="X63">
        <f>($C$7*BF63+$D$7*BG63+$E$7*W63)</f>
        <v>0</v>
      </c>
      <c r="Y63">
        <f>0.61365*exp(17.502*X63/(240.97+X63))</f>
        <v>0</v>
      </c>
      <c r="Z63">
        <f>(AA63/AB63*100)</f>
        <v>0</v>
      </c>
      <c r="AA63">
        <f>AX63*(BC63+BD63)/1000</f>
        <v>0</v>
      </c>
      <c r="AB63">
        <f>0.61365*exp(17.502*BE63/(240.97+BE63))</f>
        <v>0</v>
      </c>
      <c r="AC63">
        <f>(Y63-AX63*(BC63+BD63)/1000)</f>
        <v>0</v>
      </c>
      <c r="AD63">
        <f>(-K63*44100)</f>
        <v>0</v>
      </c>
      <c r="AE63">
        <f>2*29.3*S63*0.92*(BE63-X63)</f>
        <v>0</v>
      </c>
      <c r="AF63">
        <f>2*0.95*5.67E-8*(((BE63+$B$7)+273)^4-(X63+273)^4)</f>
        <v>0</v>
      </c>
      <c r="AG63">
        <f>V63+AF63+AD63+AE63</f>
        <v>0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MAX(0,($B$13+$C$13*BJ63)/(1+$D$13*BJ63)*BC63/(BE63+273)*$E$13)</f>
        <v>0</v>
      </c>
      <c r="AM63">
        <f>$B$11*BK63+$C$11*BL63+$F$11*BW63*(1-BZ63)</f>
        <v>0</v>
      </c>
      <c r="AN63">
        <f>AM63*AO63</f>
        <v>0</v>
      </c>
      <c r="AO63">
        <f>($B$11*$D$9+$C$11*$D$9+$F$11*((CJ63+CB63)/MAX(CJ63+CB63+CK63, 0.1)*$I$9+CK63/MAX(CJ63+CB63+CK63, 0.1)*$J$9))/($B$11+$C$11+$F$11)</f>
        <v>0</v>
      </c>
      <c r="AP63">
        <f>($B$11*$K$9+$C$11*$K$9+$F$11*((CJ63+CB63)/MAX(CJ63+CB63+CK63, 0.1)*$P$9+CK63/MAX(CJ63+CB63+CK63, 0.1)*$Q$9))/($B$11+$C$11+$F$11)</f>
        <v>0</v>
      </c>
      <c r="AQ63">
        <v>6</v>
      </c>
      <c r="AR63">
        <v>0.5</v>
      </c>
      <c r="AS63" t="s">
        <v>347</v>
      </c>
      <c r="AT63">
        <v>2</v>
      </c>
      <c r="AU63">
        <v>1693584136.6</v>
      </c>
      <c r="AV63">
        <v>413.148</v>
      </c>
      <c r="AW63">
        <v>419.988</v>
      </c>
      <c r="AX63">
        <v>13.4994</v>
      </c>
      <c r="AY63">
        <v>12.1887</v>
      </c>
      <c r="AZ63">
        <v>411.786</v>
      </c>
      <c r="BA63">
        <v>13.4186</v>
      </c>
      <c r="BB63">
        <v>500.108</v>
      </c>
      <c r="BC63">
        <v>100.574</v>
      </c>
      <c r="BD63">
        <v>0.0314114</v>
      </c>
      <c r="BE63">
        <v>22.7576</v>
      </c>
      <c r="BF63">
        <v>23.2154</v>
      </c>
      <c r="BG63">
        <v>999.9</v>
      </c>
      <c r="BH63">
        <v>0</v>
      </c>
      <c r="BI63">
        <v>0</v>
      </c>
      <c r="BJ63">
        <v>9988.75</v>
      </c>
      <c r="BK63">
        <v>0</v>
      </c>
      <c r="BL63">
        <v>394.978</v>
      </c>
      <c r="BM63">
        <v>-6.84006</v>
      </c>
      <c r="BN63">
        <v>418.801</v>
      </c>
      <c r="BO63">
        <v>425.17</v>
      </c>
      <c r="BP63">
        <v>1.31068</v>
      </c>
      <c r="BQ63">
        <v>419.988</v>
      </c>
      <c r="BR63">
        <v>12.1887</v>
      </c>
      <c r="BS63">
        <v>1.35768</v>
      </c>
      <c r="BT63">
        <v>1.22586</v>
      </c>
      <c r="BU63">
        <v>11.4531</v>
      </c>
      <c r="BV63">
        <v>9.9194</v>
      </c>
      <c r="BW63">
        <v>2499.67</v>
      </c>
      <c r="BX63">
        <v>0.899998</v>
      </c>
      <c r="BY63">
        <v>0.100002</v>
      </c>
      <c r="BZ63">
        <v>0</v>
      </c>
      <c r="CA63">
        <v>2.392</v>
      </c>
      <c r="CB63">
        <v>0</v>
      </c>
      <c r="CC63">
        <v>39807.1</v>
      </c>
      <c r="CD63">
        <v>22320.8</v>
      </c>
      <c r="CE63">
        <v>38.25</v>
      </c>
      <c r="CF63">
        <v>38.375</v>
      </c>
      <c r="CG63">
        <v>38.125</v>
      </c>
      <c r="CH63">
        <v>36.875</v>
      </c>
      <c r="CI63">
        <v>37.187</v>
      </c>
      <c r="CJ63">
        <v>2249.7</v>
      </c>
      <c r="CK63">
        <v>249.97</v>
      </c>
      <c r="CL63">
        <v>0</v>
      </c>
      <c r="CM63">
        <v>1693584129.7</v>
      </c>
      <c r="CN63">
        <v>0</v>
      </c>
      <c r="CO63">
        <v>1693578357.1</v>
      </c>
      <c r="CP63" t="s">
        <v>348</v>
      </c>
      <c r="CQ63">
        <v>1693578354.1</v>
      </c>
      <c r="CR63">
        <v>1693578357.1</v>
      </c>
      <c r="CS63">
        <v>1</v>
      </c>
      <c r="CT63">
        <v>0.139</v>
      </c>
      <c r="CU63">
        <v>-0.016</v>
      </c>
      <c r="CV63">
        <v>1.377</v>
      </c>
      <c r="CW63">
        <v>0.081</v>
      </c>
      <c r="CX63">
        <v>420</v>
      </c>
      <c r="CY63">
        <v>14</v>
      </c>
      <c r="CZ63">
        <v>0.24</v>
      </c>
      <c r="DA63">
        <v>0.1</v>
      </c>
      <c r="DB63">
        <v>5.20649702511658</v>
      </c>
      <c r="DC63">
        <v>0.2710654576879422</v>
      </c>
      <c r="DD63">
        <v>0.03697419085507854</v>
      </c>
      <c r="DE63">
        <v>1</v>
      </c>
      <c r="DF63">
        <v>0.001258079526023058</v>
      </c>
      <c r="DG63">
        <v>-0.0009983173355061362</v>
      </c>
      <c r="DH63">
        <v>7.616203377265521E-05</v>
      </c>
      <c r="DI63">
        <v>1</v>
      </c>
      <c r="DJ63">
        <v>0.0841645757052128</v>
      </c>
      <c r="DK63">
        <v>-0.06990051131422562</v>
      </c>
      <c r="DL63">
        <v>0.005329146116149733</v>
      </c>
      <c r="DM63">
        <v>1</v>
      </c>
      <c r="DN63">
        <v>3</v>
      </c>
      <c r="DO63">
        <v>3</v>
      </c>
      <c r="DP63" t="s">
        <v>349</v>
      </c>
      <c r="DQ63">
        <v>3.10293</v>
      </c>
      <c r="DR63">
        <v>2.66495</v>
      </c>
      <c r="DS63">
        <v>0.0995885</v>
      </c>
      <c r="DT63">
        <v>0.101832</v>
      </c>
      <c r="DU63">
        <v>0.0694461</v>
      </c>
      <c r="DV63">
        <v>0.0661986</v>
      </c>
      <c r="DW63">
        <v>26268.4</v>
      </c>
      <c r="DX63">
        <v>28532</v>
      </c>
      <c r="DY63">
        <v>27615.5</v>
      </c>
      <c r="DZ63">
        <v>29854.5</v>
      </c>
      <c r="EA63">
        <v>32185.1</v>
      </c>
      <c r="EB63">
        <v>34431.3</v>
      </c>
      <c r="EC63">
        <v>37892.2</v>
      </c>
      <c r="ED63">
        <v>40981.9</v>
      </c>
      <c r="EE63">
        <v>2.19027</v>
      </c>
      <c r="EF63">
        <v>2.188</v>
      </c>
      <c r="EG63">
        <v>0.131905</v>
      </c>
      <c r="EH63">
        <v>0</v>
      </c>
      <c r="EI63">
        <v>21.0409</v>
      </c>
      <c r="EJ63">
        <v>999.9</v>
      </c>
      <c r="EK63">
        <v>45.5</v>
      </c>
      <c r="EL63">
        <v>27.5</v>
      </c>
      <c r="EM63">
        <v>16.6748</v>
      </c>
      <c r="EN63">
        <v>65.0855</v>
      </c>
      <c r="EO63">
        <v>8.48959</v>
      </c>
      <c r="EP63">
        <v>1</v>
      </c>
      <c r="EQ63">
        <v>-0.308918</v>
      </c>
      <c r="ER63">
        <v>1.10926</v>
      </c>
      <c r="ES63">
        <v>20.2001</v>
      </c>
      <c r="ET63">
        <v>5.25877</v>
      </c>
      <c r="EU63">
        <v>12.0579</v>
      </c>
      <c r="EV63">
        <v>4.9734</v>
      </c>
      <c r="EW63">
        <v>3.293</v>
      </c>
      <c r="EX63">
        <v>9999</v>
      </c>
      <c r="EY63">
        <v>9999</v>
      </c>
      <c r="EZ63">
        <v>9999</v>
      </c>
      <c r="FA63">
        <v>165.3</v>
      </c>
      <c r="FB63">
        <v>4.972</v>
      </c>
      <c r="FC63">
        <v>1.87057</v>
      </c>
      <c r="FD63">
        <v>1.87682</v>
      </c>
      <c r="FE63">
        <v>1.86983</v>
      </c>
      <c r="FF63">
        <v>1.87302</v>
      </c>
      <c r="FG63">
        <v>1.87455</v>
      </c>
      <c r="FH63">
        <v>1.87395</v>
      </c>
      <c r="FI63">
        <v>1.87546</v>
      </c>
      <c r="FJ63">
        <v>0</v>
      </c>
      <c r="FK63">
        <v>0</v>
      </c>
      <c r="FL63">
        <v>0</v>
      </c>
      <c r="FM63">
        <v>0</v>
      </c>
      <c r="FN63" t="s">
        <v>350</v>
      </c>
      <c r="FO63" t="s">
        <v>351</v>
      </c>
      <c r="FP63" t="s">
        <v>352</v>
      </c>
      <c r="FQ63" t="s">
        <v>352</v>
      </c>
      <c r="FR63" t="s">
        <v>352</v>
      </c>
      <c r="FS63" t="s">
        <v>352</v>
      </c>
      <c r="FT63">
        <v>0</v>
      </c>
      <c r="FU63">
        <v>100</v>
      </c>
      <c r="FV63">
        <v>100</v>
      </c>
      <c r="FW63">
        <v>1.362</v>
      </c>
      <c r="FX63">
        <v>0.0808</v>
      </c>
      <c r="FY63">
        <v>0.3605918236120723</v>
      </c>
      <c r="FZ63">
        <v>0.002616612134532941</v>
      </c>
      <c r="GA63">
        <v>-4.519413631873513E-07</v>
      </c>
      <c r="GB63">
        <v>9.831233035137328E-12</v>
      </c>
      <c r="GC63">
        <v>-0.01406867637782118</v>
      </c>
      <c r="GD63">
        <v>0.01128715920374445</v>
      </c>
      <c r="GE63">
        <v>-0.0004913425133041084</v>
      </c>
      <c r="GF63">
        <v>1.320148971478439E-05</v>
      </c>
      <c r="GG63">
        <v>-1</v>
      </c>
      <c r="GH63">
        <v>2093</v>
      </c>
      <c r="GI63">
        <v>1</v>
      </c>
      <c r="GJ63">
        <v>22</v>
      </c>
      <c r="GK63">
        <v>96.40000000000001</v>
      </c>
      <c r="GL63">
        <v>96.3</v>
      </c>
      <c r="GM63">
        <v>1.07666</v>
      </c>
      <c r="GN63">
        <v>2.52686</v>
      </c>
      <c r="GO63">
        <v>1.39893</v>
      </c>
      <c r="GP63">
        <v>2.29004</v>
      </c>
      <c r="GQ63">
        <v>1.44897</v>
      </c>
      <c r="GR63">
        <v>2.37183</v>
      </c>
      <c r="GS63">
        <v>30.6093</v>
      </c>
      <c r="GT63">
        <v>15.1827</v>
      </c>
      <c r="GU63">
        <v>18</v>
      </c>
      <c r="GV63">
        <v>471.602</v>
      </c>
      <c r="GW63">
        <v>537.862</v>
      </c>
      <c r="GX63">
        <v>19.9996</v>
      </c>
      <c r="GY63">
        <v>23.0818</v>
      </c>
      <c r="GZ63">
        <v>30.0002</v>
      </c>
      <c r="HA63">
        <v>23.0639</v>
      </c>
      <c r="HB63">
        <v>23.0381</v>
      </c>
      <c r="HC63">
        <v>21.5214</v>
      </c>
      <c r="HD63">
        <v>28.2564</v>
      </c>
      <c r="HE63">
        <v>0</v>
      </c>
      <c r="HF63">
        <v>20</v>
      </c>
      <c r="HG63">
        <v>420</v>
      </c>
      <c r="HH63">
        <v>12.2709</v>
      </c>
      <c r="HI63">
        <v>102.207</v>
      </c>
      <c r="HJ63">
        <v>102.375</v>
      </c>
    </row>
    <row r="64" spans="1:218">
      <c r="A64">
        <v>48</v>
      </c>
      <c r="B64">
        <v>1693584232.6</v>
      </c>
      <c r="C64">
        <v>5101.099999904633</v>
      </c>
      <c r="D64" t="s">
        <v>446</v>
      </c>
      <c r="E64" t="s">
        <v>447</v>
      </c>
      <c r="F64" t="s">
        <v>346</v>
      </c>
      <c r="J64">
        <v>1693584232.6</v>
      </c>
      <c r="K64">
        <f>(L64)/1000</f>
        <v>0</v>
      </c>
      <c r="L64">
        <f>1000*BB64*AJ64*(AX64-AY64)/(100*AQ64*(1000-AJ64*AX64))</f>
        <v>0</v>
      </c>
      <c r="M64">
        <f>BB64*AJ64*(AW64-AV64*(1000-AJ64*AY64)/(1000-AJ64*AX64))/(100*AQ64)</f>
        <v>0</v>
      </c>
      <c r="N64">
        <f>AV64 - IF(AJ64&gt;1, M64*AQ64*100.0/(AL64*BJ64), 0)</f>
        <v>0</v>
      </c>
      <c r="O64">
        <f>((U64-K64/2)*N64-M64)/(U64+K64/2)</f>
        <v>0</v>
      </c>
      <c r="P64">
        <f>O64*(BC64+BD64)/1000.0</f>
        <v>0</v>
      </c>
      <c r="Q64">
        <f>(AV64 - IF(AJ64&gt;1, M64*AQ64*100.0/(AL64*BJ64), 0))*(BC64+BD64)/1000.0</f>
        <v>0</v>
      </c>
      <c r="R64">
        <f>2.0/((1/T64-1/S64)+SIGN(T64)*SQRT((1/T64-1/S64)*(1/T64-1/S64) + 4*AR64/((AR64+1)*(AR64+1))*(2*1/T64*1/S64-1/S64*1/S64)))</f>
        <v>0</v>
      </c>
      <c r="S64">
        <f>IF(LEFT(AS64,1)&lt;&gt;"0",IF(LEFT(AS64,1)="1",3.0,AT64),$D$5+$E$5*(BJ64*BC64/($K$5*1000))+$F$5*(BJ64*BC64/($K$5*1000))*MAX(MIN(AQ64,$J$5),$I$5)*MAX(MIN(AQ64,$J$5),$I$5)+$G$5*MAX(MIN(AQ64,$J$5),$I$5)*(BJ64*BC64/($K$5*1000))+$H$5*(BJ64*BC64/($K$5*1000))*(BJ64*BC64/($K$5*1000)))</f>
        <v>0</v>
      </c>
      <c r="T64">
        <f>K64*(1000-(1000*0.61365*exp(17.502*X64/(240.97+X64))/(BC64+BD64)+AX64)/2)/(1000*0.61365*exp(17.502*X64/(240.97+X64))/(BC64+BD64)-AX64)</f>
        <v>0</v>
      </c>
      <c r="U64">
        <f>1/((AR64+1)/(R64/1.6)+1/(S64/1.37)) + AR64/((AR64+1)/(R64/1.6) + AR64/(S64/1.37))</f>
        <v>0</v>
      </c>
      <c r="V64">
        <f>(AM64*AP64)</f>
        <v>0</v>
      </c>
      <c r="W64">
        <f>(BE64+(V64+2*0.95*5.67E-8*(((BE64+$B$7)+273)^4-(BE64+273)^4)-44100*K64)/(1.84*29.3*S64+8*0.95*5.67E-8*(BE64+273)^3))</f>
        <v>0</v>
      </c>
      <c r="X64">
        <f>($C$7*BF64+$D$7*BG64+$E$7*W64)</f>
        <v>0</v>
      </c>
      <c r="Y64">
        <f>0.61365*exp(17.502*X64/(240.97+X64))</f>
        <v>0</v>
      </c>
      <c r="Z64">
        <f>(AA64/AB64*100)</f>
        <v>0</v>
      </c>
      <c r="AA64">
        <f>AX64*(BC64+BD64)/1000</f>
        <v>0</v>
      </c>
      <c r="AB64">
        <f>0.61365*exp(17.502*BE64/(240.97+BE64))</f>
        <v>0</v>
      </c>
      <c r="AC64">
        <f>(Y64-AX64*(BC64+BD64)/1000)</f>
        <v>0</v>
      </c>
      <c r="AD64">
        <f>(-K64*44100)</f>
        <v>0</v>
      </c>
      <c r="AE64">
        <f>2*29.3*S64*0.92*(BE64-X64)</f>
        <v>0</v>
      </c>
      <c r="AF64">
        <f>2*0.95*5.67E-8*(((BE64+$B$7)+273)^4-(X64+273)^4)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MAX(0,($B$13+$C$13*BJ64)/(1+$D$13*BJ64)*BC64/(BE64+273)*$E$13)</f>
        <v>0</v>
      </c>
      <c r="AM64">
        <f>$B$11*BK64+$C$11*BL64+$F$11*BW64*(1-BZ64)</f>
        <v>0</v>
      </c>
      <c r="AN64">
        <f>AM64*AO64</f>
        <v>0</v>
      </c>
      <c r="AO64">
        <f>($B$11*$D$9+$C$11*$D$9+$F$11*((CJ64+CB64)/MAX(CJ64+CB64+CK64, 0.1)*$I$9+CK64/MAX(CJ64+CB64+CK64, 0.1)*$J$9))/($B$11+$C$11+$F$11)</f>
        <v>0</v>
      </c>
      <c r="AP64">
        <f>($B$11*$K$9+$C$11*$K$9+$F$11*((CJ64+CB64)/MAX(CJ64+CB64+CK64, 0.1)*$P$9+CK64/MAX(CJ64+CB64+CK64, 0.1)*$Q$9))/($B$11+$C$11+$F$11)</f>
        <v>0</v>
      </c>
      <c r="AQ64">
        <v>6</v>
      </c>
      <c r="AR64">
        <v>0.5</v>
      </c>
      <c r="AS64" t="s">
        <v>347</v>
      </c>
      <c r="AT64">
        <v>2</v>
      </c>
      <c r="AU64">
        <v>1693584232.6</v>
      </c>
      <c r="AV64">
        <v>414.508</v>
      </c>
      <c r="AW64">
        <v>419.936</v>
      </c>
      <c r="AX64">
        <v>13.6041</v>
      </c>
      <c r="AY64">
        <v>12.6379</v>
      </c>
      <c r="AZ64">
        <v>413.143</v>
      </c>
      <c r="BA64">
        <v>13.5227</v>
      </c>
      <c r="BB64">
        <v>500.052</v>
      </c>
      <c r="BC64">
        <v>100.576</v>
      </c>
      <c r="BD64">
        <v>0.031219</v>
      </c>
      <c r="BE64">
        <v>22.8052</v>
      </c>
      <c r="BF64">
        <v>23.2939</v>
      </c>
      <c r="BG64">
        <v>999.9</v>
      </c>
      <c r="BH64">
        <v>0</v>
      </c>
      <c r="BI64">
        <v>0</v>
      </c>
      <c r="BJ64">
        <v>10011.2</v>
      </c>
      <c r="BK64">
        <v>0</v>
      </c>
      <c r="BL64">
        <v>323.142</v>
      </c>
      <c r="BM64">
        <v>-5.42786</v>
      </c>
      <c r="BN64">
        <v>420.225</v>
      </c>
      <c r="BO64">
        <v>425.311</v>
      </c>
      <c r="BP64">
        <v>0.9661960000000001</v>
      </c>
      <c r="BQ64">
        <v>419.936</v>
      </c>
      <c r="BR64">
        <v>12.6379</v>
      </c>
      <c r="BS64">
        <v>1.36824</v>
      </c>
      <c r="BT64">
        <v>1.27106</v>
      </c>
      <c r="BU64">
        <v>11.5701</v>
      </c>
      <c r="BV64">
        <v>10.461</v>
      </c>
      <c r="BW64">
        <v>2499.99</v>
      </c>
      <c r="BX64">
        <v>0.900008</v>
      </c>
      <c r="BY64">
        <v>0.09999189999999999</v>
      </c>
      <c r="BZ64">
        <v>0</v>
      </c>
      <c r="CA64">
        <v>2.4198</v>
      </c>
      <c r="CB64">
        <v>0</v>
      </c>
      <c r="CC64">
        <v>32766.1</v>
      </c>
      <c r="CD64">
        <v>22323.7</v>
      </c>
      <c r="CE64">
        <v>38</v>
      </c>
      <c r="CF64">
        <v>38.5</v>
      </c>
      <c r="CG64">
        <v>37.875</v>
      </c>
      <c r="CH64">
        <v>36.937</v>
      </c>
      <c r="CI64">
        <v>37.187</v>
      </c>
      <c r="CJ64">
        <v>2250.01</v>
      </c>
      <c r="CK64">
        <v>249.98</v>
      </c>
      <c r="CL64">
        <v>0</v>
      </c>
      <c r="CM64">
        <v>1693584225.7</v>
      </c>
      <c r="CN64">
        <v>0</v>
      </c>
      <c r="CO64">
        <v>1693578357.1</v>
      </c>
      <c r="CP64" t="s">
        <v>348</v>
      </c>
      <c r="CQ64">
        <v>1693578354.1</v>
      </c>
      <c r="CR64">
        <v>1693578357.1</v>
      </c>
      <c r="CS64">
        <v>1</v>
      </c>
      <c r="CT64">
        <v>0.139</v>
      </c>
      <c r="CU64">
        <v>-0.016</v>
      </c>
      <c r="CV64">
        <v>1.377</v>
      </c>
      <c r="CW64">
        <v>0.081</v>
      </c>
      <c r="CX64">
        <v>420</v>
      </c>
      <c r="CY64">
        <v>14</v>
      </c>
      <c r="CZ64">
        <v>0.24</v>
      </c>
      <c r="DA64">
        <v>0.1</v>
      </c>
      <c r="DB64">
        <v>4.265467086224501</v>
      </c>
      <c r="DC64">
        <v>0.03146754186384617</v>
      </c>
      <c r="DD64">
        <v>0.03228161706869394</v>
      </c>
      <c r="DE64">
        <v>1</v>
      </c>
      <c r="DF64">
        <v>0.000804147985221622</v>
      </c>
      <c r="DG64">
        <v>-9.144305310073285E-05</v>
      </c>
      <c r="DH64">
        <v>2.924224157383955E-05</v>
      </c>
      <c r="DI64">
        <v>1</v>
      </c>
      <c r="DJ64">
        <v>0.05324396374860494</v>
      </c>
      <c r="DK64">
        <v>-0.005873391698330659</v>
      </c>
      <c r="DL64">
        <v>0.001970082129392546</v>
      </c>
      <c r="DM64">
        <v>1</v>
      </c>
      <c r="DN64">
        <v>3</v>
      </c>
      <c r="DO64">
        <v>3</v>
      </c>
      <c r="DP64" t="s">
        <v>349</v>
      </c>
      <c r="DQ64">
        <v>3.10296</v>
      </c>
      <c r="DR64">
        <v>2.66496</v>
      </c>
      <c r="DS64">
        <v>0.0998207</v>
      </c>
      <c r="DT64">
        <v>0.101809</v>
      </c>
      <c r="DU64">
        <v>0.0698418</v>
      </c>
      <c r="DV64">
        <v>0.0680342</v>
      </c>
      <c r="DW64">
        <v>26257.7</v>
      </c>
      <c r="DX64">
        <v>28527.7</v>
      </c>
      <c r="DY64">
        <v>27611.5</v>
      </c>
      <c r="DZ64">
        <v>29849.4</v>
      </c>
      <c r="EA64">
        <v>32166.4</v>
      </c>
      <c r="EB64">
        <v>34356.9</v>
      </c>
      <c r="EC64">
        <v>37886.4</v>
      </c>
      <c r="ED64">
        <v>40973.9</v>
      </c>
      <c r="EE64">
        <v>2.1965</v>
      </c>
      <c r="EF64">
        <v>2.1878</v>
      </c>
      <c r="EG64">
        <v>0.124291</v>
      </c>
      <c r="EH64">
        <v>0</v>
      </c>
      <c r="EI64">
        <v>21.2454</v>
      </c>
      <c r="EJ64">
        <v>999.9</v>
      </c>
      <c r="EK64">
        <v>45.5</v>
      </c>
      <c r="EL64">
        <v>27.5</v>
      </c>
      <c r="EM64">
        <v>16.674</v>
      </c>
      <c r="EN64">
        <v>65.2055</v>
      </c>
      <c r="EO64">
        <v>8.557689999999999</v>
      </c>
      <c r="EP64">
        <v>1</v>
      </c>
      <c r="EQ64">
        <v>-0.303067</v>
      </c>
      <c r="ER64">
        <v>1.17439</v>
      </c>
      <c r="ES64">
        <v>20.2016</v>
      </c>
      <c r="ET64">
        <v>5.25832</v>
      </c>
      <c r="EU64">
        <v>12.0579</v>
      </c>
      <c r="EV64">
        <v>4.9734</v>
      </c>
      <c r="EW64">
        <v>3.293</v>
      </c>
      <c r="EX64">
        <v>9999</v>
      </c>
      <c r="EY64">
        <v>9999</v>
      </c>
      <c r="EZ64">
        <v>9999</v>
      </c>
      <c r="FA64">
        <v>165.3</v>
      </c>
      <c r="FB64">
        <v>4.97204</v>
      </c>
      <c r="FC64">
        <v>1.87057</v>
      </c>
      <c r="FD64">
        <v>1.87683</v>
      </c>
      <c r="FE64">
        <v>1.86986</v>
      </c>
      <c r="FF64">
        <v>1.87303</v>
      </c>
      <c r="FG64">
        <v>1.87454</v>
      </c>
      <c r="FH64">
        <v>1.87393</v>
      </c>
      <c r="FI64">
        <v>1.87546</v>
      </c>
      <c r="FJ64">
        <v>0</v>
      </c>
      <c r="FK64">
        <v>0</v>
      </c>
      <c r="FL64">
        <v>0</v>
      </c>
      <c r="FM64">
        <v>0</v>
      </c>
      <c r="FN64" t="s">
        <v>350</v>
      </c>
      <c r="FO64" t="s">
        <v>351</v>
      </c>
      <c r="FP64" t="s">
        <v>352</v>
      </c>
      <c r="FQ64" t="s">
        <v>352</v>
      </c>
      <c r="FR64" t="s">
        <v>352</v>
      </c>
      <c r="FS64" t="s">
        <v>352</v>
      </c>
      <c r="FT64">
        <v>0</v>
      </c>
      <c r="FU64">
        <v>100</v>
      </c>
      <c r="FV64">
        <v>100</v>
      </c>
      <c r="FW64">
        <v>1.365</v>
      </c>
      <c r="FX64">
        <v>0.0814</v>
      </c>
      <c r="FY64">
        <v>0.3605918236120723</v>
      </c>
      <c r="FZ64">
        <v>0.002616612134532941</v>
      </c>
      <c r="GA64">
        <v>-4.519413631873513E-07</v>
      </c>
      <c r="GB64">
        <v>9.831233035137328E-12</v>
      </c>
      <c r="GC64">
        <v>-0.01406867637782118</v>
      </c>
      <c r="GD64">
        <v>0.01128715920374445</v>
      </c>
      <c r="GE64">
        <v>-0.0004913425133041084</v>
      </c>
      <c r="GF64">
        <v>1.320148971478439E-05</v>
      </c>
      <c r="GG64">
        <v>-1</v>
      </c>
      <c r="GH64">
        <v>2093</v>
      </c>
      <c r="GI64">
        <v>1</v>
      </c>
      <c r="GJ64">
        <v>22</v>
      </c>
      <c r="GK64">
        <v>98</v>
      </c>
      <c r="GL64">
        <v>97.90000000000001</v>
      </c>
      <c r="GM64">
        <v>1.07666</v>
      </c>
      <c r="GN64">
        <v>2.51953</v>
      </c>
      <c r="GO64">
        <v>1.39893</v>
      </c>
      <c r="GP64">
        <v>2.2937</v>
      </c>
      <c r="GQ64">
        <v>1.44897</v>
      </c>
      <c r="GR64">
        <v>2.52808</v>
      </c>
      <c r="GS64">
        <v>30.6524</v>
      </c>
      <c r="GT64">
        <v>15.174</v>
      </c>
      <c r="GU64">
        <v>18</v>
      </c>
      <c r="GV64">
        <v>476.063</v>
      </c>
      <c r="GW64">
        <v>538.573</v>
      </c>
      <c r="GX64">
        <v>20.0008</v>
      </c>
      <c r="GY64">
        <v>23.1519</v>
      </c>
      <c r="GZ64">
        <v>30.0004</v>
      </c>
      <c r="HA64">
        <v>23.1393</v>
      </c>
      <c r="HB64">
        <v>23.1146</v>
      </c>
      <c r="HC64">
        <v>21.5293</v>
      </c>
      <c r="HD64">
        <v>26.445</v>
      </c>
      <c r="HE64">
        <v>0</v>
      </c>
      <c r="HF64">
        <v>20</v>
      </c>
      <c r="HG64">
        <v>420</v>
      </c>
      <c r="HH64">
        <v>12.7387</v>
      </c>
      <c r="HI64">
        <v>102.191</v>
      </c>
      <c r="HJ64">
        <v>102.356</v>
      </c>
    </row>
    <row r="65" spans="1:218">
      <c r="A65" t="s">
        <v>49</v>
      </c>
      <c r="B65" t="s">
        <v>51</v>
      </c>
      <c r="C65" t="s">
        <v>53</v>
      </c>
    </row>
    <row r="66" spans="1:218">
      <c r="B66">
        <v>0</v>
      </c>
      <c r="C66">
        <v>1</v>
      </c>
    </row>
    <row r="67" spans="1:218">
      <c r="A67">
        <v>49</v>
      </c>
      <c r="B67">
        <v>1693584323.6</v>
      </c>
      <c r="C67">
        <v>5192.099999904633</v>
      </c>
      <c r="D67" t="s">
        <v>448</v>
      </c>
      <c r="E67" t="s">
        <v>449</v>
      </c>
      <c r="F67" t="s">
        <v>346</v>
      </c>
      <c r="J67">
        <v>1693584323.6</v>
      </c>
      <c r="K67">
        <f>(L67)/1000</f>
        <v>0</v>
      </c>
      <c r="L67">
        <f>1000*BB67*AJ67*(AX67-AY67)/(100*AQ67*(1000-AJ67*AX67))</f>
        <v>0</v>
      </c>
      <c r="M67">
        <f>BB67*AJ67*(AW67-AV67*(1000-AJ67*AY67)/(1000-AJ67*AX67))/(100*AQ67)</f>
        <v>0</v>
      </c>
      <c r="N67">
        <f>AV67 - IF(AJ67&gt;1, M67*AQ67*100.0/(AL67*BJ67), 0)</f>
        <v>0</v>
      </c>
      <c r="O67">
        <f>((U67-K67/2)*N67-M67)/(U67+K67/2)</f>
        <v>0</v>
      </c>
      <c r="P67">
        <f>O67*(BC67+BD67)/1000.0</f>
        <v>0</v>
      </c>
      <c r="Q67">
        <f>(AV67 - IF(AJ67&gt;1, M67*AQ67*100.0/(AL67*BJ67), 0))*(BC67+BD67)/1000.0</f>
        <v>0</v>
      </c>
      <c r="R67">
        <f>2.0/((1/T67-1/S67)+SIGN(T67)*SQRT((1/T67-1/S67)*(1/T67-1/S67) + 4*AR67/((AR67+1)*(AR67+1))*(2*1/T67*1/S67-1/S67*1/S67)))</f>
        <v>0</v>
      </c>
      <c r="S67">
        <f>IF(LEFT(AS67,1)&lt;&gt;"0",IF(LEFT(AS67,1)="1",3.0,AT67),$D$5+$E$5*(BJ67*BC67/($K$5*1000))+$F$5*(BJ67*BC67/($K$5*1000))*MAX(MIN(AQ67,$J$5),$I$5)*MAX(MIN(AQ67,$J$5),$I$5)+$G$5*MAX(MIN(AQ67,$J$5),$I$5)*(BJ67*BC67/($K$5*1000))+$H$5*(BJ67*BC67/($K$5*1000))*(BJ67*BC67/($K$5*1000)))</f>
        <v>0</v>
      </c>
      <c r="T67">
        <f>K67*(1000-(1000*0.61365*exp(17.502*X67/(240.97+X67))/(BC67+BD67)+AX67)/2)/(1000*0.61365*exp(17.502*X67/(240.97+X67))/(BC67+BD67)-AX67)</f>
        <v>0</v>
      </c>
      <c r="U67">
        <f>1/((AR67+1)/(R67/1.6)+1/(S67/1.37)) + AR67/((AR67+1)/(R67/1.6) + AR67/(S67/1.37))</f>
        <v>0</v>
      </c>
      <c r="V67">
        <f>(AM67*AP67)</f>
        <v>0</v>
      </c>
      <c r="W67">
        <f>(BE67+(V67+2*0.95*5.67E-8*(((BE67+$B$7)+273)^4-(BE67+273)^4)-44100*K67)/(1.84*29.3*S67+8*0.95*5.67E-8*(BE67+273)^3))</f>
        <v>0</v>
      </c>
      <c r="X67">
        <f>($B$66*BF67+$D$7*BG67+$C$66*W67)</f>
        <v>0</v>
      </c>
      <c r="Y67">
        <f>0.61365*exp(17.502*X67/(240.97+X67))</f>
        <v>0</v>
      </c>
      <c r="Z67">
        <f>(AA67/AB67*100)</f>
        <v>0</v>
      </c>
      <c r="AA67">
        <f>AX67*(BC67+BD67)/1000</f>
        <v>0</v>
      </c>
      <c r="AB67">
        <f>0.61365*exp(17.502*BE67/(240.97+BE67))</f>
        <v>0</v>
      </c>
      <c r="AC67">
        <f>(Y67-AX67*(BC67+BD67)/1000)</f>
        <v>0</v>
      </c>
      <c r="AD67">
        <f>(-K67*44100)</f>
        <v>0</v>
      </c>
      <c r="AE67">
        <f>2*29.3*S67*0.92*(BE67-X67)</f>
        <v>0</v>
      </c>
      <c r="AF67">
        <f>2*0.95*5.67E-8*(((BE67+$B$7)+273)^4-(X67+273)^4)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MAX(0,($B$13+$C$13*BJ67)/(1+$D$13*BJ67)*BC67/(BE67+273)*$E$13)</f>
        <v>0</v>
      </c>
      <c r="AM67">
        <f>$B$11*BK67+$C$11*BL67+$F$11*BW67*(1-BZ67)</f>
        <v>0</v>
      </c>
      <c r="AN67">
        <f>AM67*AO67</f>
        <v>0</v>
      </c>
      <c r="AO67">
        <f>($B$11*$D$9+$C$11*$D$9+$F$11*((CJ67+CB67)/MAX(CJ67+CB67+CK67, 0.1)*$I$9+CK67/MAX(CJ67+CB67+CK67, 0.1)*$J$9))/($B$11+$C$11+$F$11)</f>
        <v>0</v>
      </c>
      <c r="AP67">
        <f>($B$11*$K$9+$C$11*$K$9+$F$11*((CJ67+CB67)/MAX(CJ67+CB67+CK67, 0.1)*$P$9+CK67/MAX(CJ67+CB67+CK67, 0.1)*$Q$9))/($B$11+$C$11+$F$11)</f>
        <v>0</v>
      </c>
      <c r="AQ67">
        <v>6</v>
      </c>
      <c r="AR67">
        <v>0.5</v>
      </c>
      <c r="AS67" t="s">
        <v>347</v>
      </c>
      <c r="AT67">
        <v>2</v>
      </c>
      <c r="AU67">
        <v>1693584323.6</v>
      </c>
      <c r="AV67">
        <v>414.691</v>
      </c>
      <c r="AW67">
        <v>419.978</v>
      </c>
      <c r="AX67">
        <v>13.6252</v>
      </c>
      <c r="AY67">
        <v>12.9824</v>
      </c>
      <c r="AZ67">
        <v>413.325</v>
      </c>
      <c r="BA67">
        <v>13.5437</v>
      </c>
      <c r="BB67">
        <v>500.082</v>
      </c>
      <c r="BC67">
        <v>100.575</v>
      </c>
      <c r="BD67">
        <v>0.0313779</v>
      </c>
      <c r="BE67">
        <v>22.8401</v>
      </c>
      <c r="BF67">
        <v>999.9</v>
      </c>
      <c r="BG67">
        <v>999.9</v>
      </c>
      <c r="BH67">
        <v>0</v>
      </c>
      <c r="BI67">
        <v>0</v>
      </c>
      <c r="BJ67">
        <v>10013.8</v>
      </c>
      <c r="BK67">
        <v>0</v>
      </c>
      <c r="BL67">
        <v>348.551</v>
      </c>
      <c r="BM67">
        <v>-5.28699</v>
      </c>
      <c r="BN67">
        <v>420.419</v>
      </c>
      <c r="BO67">
        <v>425.502</v>
      </c>
      <c r="BP67">
        <v>0.642712</v>
      </c>
      <c r="BQ67">
        <v>419.978</v>
      </c>
      <c r="BR67">
        <v>12.9824</v>
      </c>
      <c r="BS67">
        <v>1.37036</v>
      </c>
      <c r="BT67">
        <v>1.30572</v>
      </c>
      <c r="BU67">
        <v>11.5935</v>
      </c>
      <c r="BV67">
        <v>10.8648</v>
      </c>
      <c r="BW67">
        <v>2499.89</v>
      </c>
      <c r="BX67">
        <v>0.899999</v>
      </c>
      <c r="BY67">
        <v>0.100001</v>
      </c>
      <c r="BZ67">
        <v>0</v>
      </c>
      <c r="CA67">
        <v>2.897</v>
      </c>
      <c r="CB67">
        <v>0</v>
      </c>
      <c r="CC67">
        <v>22797.5</v>
      </c>
      <c r="CD67">
        <v>22322.7</v>
      </c>
      <c r="CE67">
        <v>40.25</v>
      </c>
      <c r="CF67">
        <v>40.687</v>
      </c>
      <c r="CG67">
        <v>39.812</v>
      </c>
      <c r="CH67">
        <v>39.187</v>
      </c>
      <c r="CI67">
        <v>39.125</v>
      </c>
      <c r="CJ67">
        <v>2249.9</v>
      </c>
      <c r="CK67">
        <v>249.99</v>
      </c>
      <c r="CL67">
        <v>0</v>
      </c>
      <c r="CM67">
        <v>1693584316.3</v>
      </c>
      <c r="CN67">
        <v>0</v>
      </c>
      <c r="CO67">
        <v>1693578357.1</v>
      </c>
      <c r="CP67" t="s">
        <v>348</v>
      </c>
      <c r="CQ67">
        <v>1693578354.1</v>
      </c>
      <c r="CR67">
        <v>1693578357.1</v>
      </c>
      <c r="CS67">
        <v>1</v>
      </c>
      <c r="CT67">
        <v>0.139</v>
      </c>
      <c r="CU67">
        <v>-0.016</v>
      </c>
      <c r="CV67">
        <v>1.377</v>
      </c>
      <c r="CW67">
        <v>0.081</v>
      </c>
      <c r="CX67">
        <v>420</v>
      </c>
      <c r="CY67">
        <v>14</v>
      </c>
      <c r="CZ67">
        <v>0.24</v>
      </c>
      <c r="DA67">
        <v>0.1</v>
      </c>
      <c r="DB67">
        <v>4.107889205470581</v>
      </c>
      <c r="DC67">
        <v>0.1554476389696031</v>
      </c>
      <c r="DD67">
        <v>0.0290434924474016</v>
      </c>
      <c r="DE67">
        <v>1</v>
      </c>
      <c r="DF67">
        <v>0.0006468266849237849</v>
      </c>
      <c r="DG67">
        <v>-0.0006164191471555762</v>
      </c>
      <c r="DH67">
        <v>5.664846578451898E-05</v>
      </c>
      <c r="DI67">
        <v>1</v>
      </c>
      <c r="DJ67">
        <v>0.03482649553636556</v>
      </c>
      <c r="DK67">
        <v>-0.03308185786522399</v>
      </c>
      <c r="DL67">
        <v>0.003069813382512367</v>
      </c>
      <c r="DM67">
        <v>1</v>
      </c>
      <c r="DN67">
        <v>3</v>
      </c>
      <c r="DO67">
        <v>3</v>
      </c>
      <c r="DP67" t="s">
        <v>349</v>
      </c>
      <c r="DQ67">
        <v>3.10307</v>
      </c>
      <c r="DR67">
        <v>2.66514</v>
      </c>
      <c r="DS67">
        <v>0.0998361</v>
      </c>
      <c r="DT67">
        <v>0.101802</v>
      </c>
      <c r="DU67">
        <v>0.0699109</v>
      </c>
      <c r="DV67">
        <v>0.06942280000000001</v>
      </c>
      <c r="DW67">
        <v>26253.9</v>
      </c>
      <c r="DX67">
        <v>28523.4</v>
      </c>
      <c r="DY67">
        <v>27608.3</v>
      </c>
      <c r="DZ67">
        <v>29844.9</v>
      </c>
      <c r="EA67">
        <v>32160.1</v>
      </c>
      <c r="EB67">
        <v>34300.3</v>
      </c>
      <c r="EC67">
        <v>37882</v>
      </c>
      <c r="ED67">
        <v>40967.6</v>
      </c>
      <c r="EE67">
        <v>2.19357</v>
      </c>
      <c r="EF67">
        <v>2.1867</v>
      </c>
      <c r="EG67">
        <v>0</v>
      </c>
      <c r="EH67">
        <v>0</v>
      </c>
      <c r="EI67">
        <v>21.3981</v>
      </c>
      <c r="EJ67">
        <v>999.9</v>
      </c>
      <c r="EK67">
        <v>45.6</v>
      </c>
      <c r="EL67">
        <v>27.6</v>
      </c>
      <c r="EM67">
        <v>16.8092</v>
      </c>
      <c r="EN67">
        <v>65.16549999999999</v>
      </c>
      <c r="EO67">
        <v>8.35737</v>
      </c>
      <c r="EP67">
        <v>1</v>
      </c>
      <c r="EQ67">
        <v>-0.297807</v>
      </c>
      <c r="ER67">
        <v>1.19722</v>
      </c>
      <c r="ES67">
        <v>20.201</v>
      </c>
      <c r="ET67">
        <v>5.25413</v>
      </c>
      <c r="EU67">
        <v>12.0577</v>
      </c>
      <c r="EV67">
        <v>4.97345</v>
      </c>
      <c r="EW67">
        <v>3.293</v>
      </c>
      <c r="EX67">
        <v>9999</v>
      </c>
      <c r="EY67">
        <v>9999</v>
      </c>
      <c r="EZ67">
        <v>9999</v>
      </c>
      <c r="FA67">
        <v>165.3</v>
      </c>
      <c r="FB67">
        <v>4.97201</v>
      </c>
      <c r="FC67">
        <v>1.87057</v>
      </c>
      <c r="FD67">
        <v>1.87679</v>
      </c>
      <c r="FE67">
        <v>1.86984</v>
      </c>
      <c r="FF67">
        <v>1.87302</v>
      </c>
      <c r="FG67">
        <v>1.87454</v>
      </c>
      <c r="FH67">
        <v>1.87393</v>
      </c>
      <c r="FI67">
        <v>1.87545</v>
      </c>
      <c r="FJ67">
        <v>0</v>
      </c>
      <c r="FK67">
        <v>0</v>
      </c>
      <c r="FL67">
        <v>0</v>
      </c>
      <c r="FM67">
        <v>0</v>
      </c>
      <c r="FN67" t="s">
        <v>350</v>
      </c>
      <c r="FO67" t="s">
        <v>351</v>
      </c>
      <c r="FP67" t="s">
        <v>352</v>
      </c>
      <c r="FQ67" t="s">
        <v>352</v>
      </c>
      <c r="FR67" t="s">
        <v>352</v>
      </c>
      <c r="FS67" t="s">
        <v>352</v>
      </c>
      <c r="FT67">
        <v>0</v>
      </c>
      <c r="FU67">
        <v>100</v>
      </c>
      <c r="FV67">
        <v>100</v>
      </c>
      <c r="FW67">
        <v>1.366</v>
      </c>
      <c r="FX67">
        <v>0.0815</v>
      </c>
      <c r="FY67">
        <v>0.3605918236120723</v>
      </c>
      <c r="FZ67">
        <v>0.002616612134532941</v>
      </c>
      <c r="GA67">
        <v>-4.519413631873513E-07</v>
      </c>
      <c r="GB67">
        <v>9.831233035137328E-12</v>
      </c>
      <c r="GC67">
        <v>-0.01406867637782118</v>
      </c>
      <c r="GD67">
        <v>0.01128715920374445</v>
      </c>
      <c r="GE67">
        <v>-0.0004913425133041084</v>
      </c>
      <c r="GF67">
        <v>1.320148971478439E-05</v>
      </c>
      <c r="GG67">
        <v>-1</v>
      </c>
      <c r="GH67">
        <v>2093</v>
      </c>
      <c r="GI67">
        <v>1</v>
      </c>
      <c r="GJ67">
        <v>22</v>
      </c>
      <c r="GK67">
        <v>99.5</v>
      </c>
      <c r="GL67">
        <v>99.40000000000001</v>
      </c>
      <c r="GM67">
        <v>1.07666</v>
      </c>
      <c r="GN67">
        <v>2.51831</v>
      </c>
      <c r="GO67">
        <v>1.39893</v>
      </c>
      <c r="GP67">
        <v>2.29004</v>
      </c>
      <c r="GQ67">
        <v>1.44897</v>
      </c>
      <c r="GR67">
        <v>2.46826</v>
      </c>
      <c r="GS67">
        <v>30.7388</v>
      </c>
      <c r="GT67">
        <v>15.1565</v>
      </c>
      <c r="GU67">
        <v>18</v>
      </c>
      <c r="GV67">
        <v>474.996</v>
      </c>
      <c r="GW67">
        <v>538.572</v>
      </c>
      <c r="GX67">
        <v>19.9992</v>
      </c>
      <c r="GY67">
        <v>23.2255</v>
      </c>
      <c r="GZ67">
        <v>30.0003</v>
      </c>
      <c r="HA67">
        <v>23.2103</v>
      </c>
      <c r="HB67">
        <v>23.1846</v>
      </c>
      <c r="HC67">
        <v>21.5341</v>
      </c>
      <c r="HD67">
        <v>25.1552</v>
      </c>
      <c r="HE67">
        <v>0</v>
      </c>
      <c r="HF67">
        <v>20</v>
      </c>
      <c r="HG67">
        <v>420</v>
      </c>
      <c r="HH67">
        <v>12.9912</v>
      </c>
      <c r="HI67">
        <v>102.179</v>
      </c>
      <c r="HJ67">
        <v>102.34</v>
      </c>
    </row>
    <row r="68" spans="1:218">
      <c r="A68">
        <v>50</v>
      </c>
      <c r="B68">
        <v>1693584422.1</v>
      </c>
      <c r="C68">
        <v>5290.599999904633</v>
      </c>
      <c r="D68" t="s">
        <v>450</v>
      </c>
      <c r="E68" t="s">
        <v>451</v>
      </c>
      <c r="F68" t="s">
        <v>346</v>
      </c>
      <c r="J68">
        <v>1693584422.1</v>
      </c>
      <c r="K68">
        <f>(L68)/1000</f>
        <v>0</v>
      </c>
      <c r="L68">
        <f>1000*BB68*AJ68*(AX68-AY68)/(100*AQ68*(1000-AJ68*AX68))</f>
        <v>0</v>
      </c>
      <c r="M68">
        <f>BB68*AJ68*(AW68-AV68*(1000-AJ68*AY68)/(1000-AJ68*AX68))/(100*AQ68)</f>
        <v>0</v>
      </c>
      <c r="N68">
        <f>AV68 - IF(AJ68&gt;1, M68*AQ68*100.0/(AL68*BJ68), 0)</f>
        <v>0</v>
      </c>
      <c r="O68">
        <f>((U68-K68/2)*N68-M68)/(U68+K68/2)</f>
        <v>0</v>
      </c>
      <c r="P68">
        <f>O68*(BC68+BD68)/1000.0</f>
        <v>0</v>
      </c>
      <c r="Q68">
        <f>(AV68 - IF(AJ68&gt;1, M68*AQ68*100.0/(AL68*BJ68), 0))*(BC68+BD68)/1000.0</f>
        <v>0</v>
      </c>
      <c r="R68">
        <f>2.0/((1/T68-1/S68)+SIGN(T68)*SQRT((1/T68-1/S68)*(1/T68-1/S68) + 4*AR68/((AR68+1)*(AR68+1))*(2*1/T68*1/S68-1/S68*1/S68)))</f>
        <v>0</v>
      </c>
      <c r="S68">
        <f>IF(LEFT(AS68,1)&lt;&gt;"0",IF(LEFT(AS68,1)="1",3.0,AT68),$D$5+$E$5*(BJ68*BC68/($K$5*1000))+$F$5*(BJ68*BC68/($K$5*1000))*MAX(MIN(AQ68,$J$5),$I$5)*MAX(MIN(AQ68,$J$5),$I$5)+$G$5*MAX(MIN(AQ68,$J$5),$I$5)*(BJ68*BC68/($K$5*1000))+$H$5*(BJ68*BC68/($K$5*1000))*(BJ68*BC68/($K$5*1000)))</f>
        <v>0</v>
      </c>
      <c r="T68">
        <f>K68*(1000-(1000*0.61365*exp(17.502*X68/(240.97+X68))/(BC68+BD68)+AX68)/2)/(1000*0.61365*exp(17.502*X68/(240.97+X68))/(BC68+BD68)-AX68)</f>
        <v>0</v>
      </c>
      <c r="U68">
        <f>1/((AR68+1)/(R68/1.6)+1/(S68/1.37)) + AR68/((AR68+1)/(R68/1.6) + AR68/(S68/1.37))</f>
        <v>0</v>
      </c>
      <c r="V68">
        <f>(AM68*AP68)</f>
        <v>0</v>
      </c>
      <c r="W68">
        <f>(BE68+(V68+2*0.95*5.67E-8*(((BE68+$B$7)+273)^4-(BE68+273)^4)-44100*K68)/(1.84*29.3*S68+8*0.95*5.67E-8*(BE68+273)^3))</f>
        <v>0</v>
      </c>
      <c r="X68">
        <f>($B$66*BF68+$D$7*BG68+$C$66*W68)</f>
        <v>0</v>
      </c>
      <c r="Y68">
        <f>0.61365*exp(17.502*X68/(240.97+X68))</f>
        <v>0</v>
      </c>
      <c r="Z68">
        <f>(AA68/AB68*100)</f>
        <v>0</v>
      </c>
      <c r="AA68">
        <f>AX68*(BC68+BD68)/1000</f>
        <v>0</v>
      </c>
      <c r="AB68">
        <f>0.61365*exp(17.502*BE68/(240.97+BE68))</f>
        <v>0</v>
      </c>
      <c r="AC68">
        <f>(Y68-AX68*(BC68+BD68)/1000)</f>
        <v>0</v>
      </c>
      <c r="AD68">
        <f>(-K68*44100)</f>
        <v>0</v>
      </c>
      <c r="AE68">
        <f>2*29.3*S68*0.92*(BE68-X68)</f>
        <v>0</v>
      </c>
      <c r="AF68">
        <f>2*0.95*5.67E-8*(((BE68+$B$7)+273)^4-(X68+273)^4)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MAX(0,($B$13+$C$13*BJ68)/(1+$D$13*BJ68)*BC68/(BE68+273)*$E$13)</f>
        <v>0</v>
      </c>
      <c r="AM68">
        <f>$B$11*BK68+$C$11*BL68+$F$11*BW68*(1-BZ68)</f>
        <v>0</v>
      </c>
      <c r="AN68">
        <f>AM68*AO68</f>
        <v>0</v>
      </c>
      <c r="AO68">
        <f>($B$11*$D$9+$C$11*$D$9+$F$11*((CJ68+CB68)/MAX(CJ68+CB68+CK68, 0.1)*$I$9+CK68/MAX(CJ68+CB68+CK68, 0.1)*$J$9))/($B$11+$C$11+$F$11)</f>
        <v>0</v>
      </c>
      <c r="AP68">
        <f>($B$11*$K$9+$C$11*$K$9+$F$11*((CJ68+CB68)/MAX(CJ68+CB68+CK68, 0.1)*$P$9+CK68/MAX(CJ68+CB68+CK68, 0.1)*$Q$9))/($B$11+$C$11+$F$11)</f>
        <v>0</v>
      </c>
      <c r="AQ68">
        <v>6</v>
      </c>
      <c r="AR68">
        <v>0.5</v>
      </c>
      <c r="AS68" t="s">
        <v>347</v>
      </c>
      <c r="AT68">
        <v>2</v>
      </c>
      <c r="AU68">
        <v>1693584422.1</v>
      </c>
      <c r="AV68">
        <v>415.831</v>
      </c>
      <c r="AW68">
        <v>419.995</v>
      </c>
      <c r="AX68">
        <v>13.6117</v>
      </c>
      <c r="AY68">
        <v>12.7807</v>
      </c>
      <c r="AZ68">
        <v>414.463</v>
      </c>
      <c r="BA68">
        <v>13.5303</v>
      </c>
      <c r="BB68">
        <v>500.243</v>
      </c>
      <c r="BC68">
        <v>100.575</v>
      </c>
      <c r="BD68">
        <v>0.0307241</v>
      </c>
      <c r="BE68">
        <v>22.9698</v>
      </c>
      <c r="BF68">
        <v>999.9</v>
      </c>
      <c r="BG68">
        <v>999.9</v>
      </c>
      <c r="BH68">
        <v>0</v>
      </c>
      <c r="BI68">
        <v>0</v>
      </c>
      <c r="BJ68">
        <v>9993.75</v>
      </c>
      <c r="BK68">
        <v>0</v>
      </c>
      <c r="BL68">
        <v>322.381</v>
      </c>
      <c r="BM68">
        <v>-4.16431</v>
      </c>
      <c r="BN68">
        <v>421.569</v>
      </c>
      <c r="BO68">
        <v>425.432</v>
      </c>
      <c r="BP68">
        <v>0.83103</v>
      </c>
      <c r="BQ68">
        <v>419.995</v>
      </c>
      <c r="BR68">
        <v>12.7807</v>
      </c>
      <c r="BS68">
        <v>1.369</v>
      </c>
      <c r="BT68">
        <v>1.28542</v>
      </c>
      <c r="BU68">
        <v>11.5785</v>
      </c>
      <c r="BV68">
        <v>10.6294</v>
      </c>
      <c r="BW68">
        <v>2499.92</v>
      </c>
      <c r="BX68">
        <v>0.89999</v>
      </c>
      <c r="BY68">
        <v>0.10001</v>
      </c>
      <c r="BZ68">
        <v>0</v>
      </c>
      <c r="CA68">
        <v>2.4074</v>
      </c>
      <c r="CB68">
        <v>0</v>
      </c>
      <c r="CC68">
        <v>24735.1</v>
      </c>
      <c r="CD68">
        <v>22322.9</v>
      </c>
      <c r="CE68">
        <v>41.75</v>
      </c>
      <c r="CF68">
        <v>41.375</v>
      </c>
      <c r="CG68">
        <v>41.25</v>
      </c>
      <c r="CH68">
        <v>40.125</v>
      </c>
      <c r="CI68">
        <v>40.25</v>
      </c>
      <c r="CJ68">
        <v>2249.9</v>
      </c>
      <c r="CK68">
        <v>250.02</v>
      </c>
      <c r="CL68">
        <v>0</v>
      </c>
      <c r="CM68">
        <v>1693584415.3</v>
      </c>
      <c r="CN68">
        <v>0</v>
      </c>
      <c r="CO68">
        <v>1693578357.1</v>
      </c>
      <c r="CP68" t="s">
        <v>348</v>
      </c>
      <c r="CQ68">
        <v>1693578354.1</v>
      </c>
      <c r="CR68">
        <v>1693578357.1</v>
      </c>
      <c r="CS68">
        <v>1</v>
      </c>
      <c r="CT68">
        <v>0.139</v>
      </c>
      <c r="CU68">
        <v>-0.016</v>
      </c>
      <c r="CV68">
        <v>1.377</v>
      </c>
      <c r="CW68">
        <v>0.081</v>
      </c>
      <c r="CX68">
        <v>420</v>
      </c>
      <c r="CY68">
        <v>14</v>
      </c>
      <c r="CZ68">
        <v>0.24</v>
      </c>
      <c r="DA68">
        <v>0.1</v>
      </c>
      <c r="DB68">
        <v>3.144727601133359</v>
      </c>
      <c r="DC68">
        <v>0.5930035829157019</v>
      </c>
      <c r="DD68">
        <v>0.05528359361188833</v>
      </c>
      <c r="DE68">
        <v>1</v>
      </c>
      <c r="DF68">
        <v>0.0007544997942206934</v>
      </c>
      <c r="DG68">
        <v>-0.001434989198264375</v>
      </c>
      <c r="DH68">
        <v>0.0001180290222143685</v>
      </c>
      <c r="DI68">
        <v>1</v>
      </c>
      <c r="DJ68">
        <v>0.04038606272285165</v>
      </c>
      <c r="DK68">
        <v>-0.07932758664924065</v>
      </c>
      <c r="DL68">
        <v>0.00654083587648411</v>
      </c>
      <c r="DM68">
        <v>1</v>
      </c>
      <c r="DN68">
        <v>3</v>
      </c>
      <c r="DO68">
        <v>3</v>
      </c>
      <c r="DP68" t="s">
        <v>349</v>
      </c>
      <c r="DQ68">
        <v>3.1032</v>
      </c>
      <c r="DR68">
        <v>2.66431</v>
      </c>
      <c r="DS68">
        <v>0.100027</v>
      </c>
      <c r="DT68">
        <v>0.101786</v>
      </c>
      <c r="DU68">
        <v>0.06984700000000001</v>
      </c>
      <c r="DV68">
        <v>0.0685925</v>
      </c>
      <c r="DW68">
        <v>26245.8</v>
      </c>
      <c r="DX68">
        <v>28521.1</v>
      </c>
      <c r="DY68">
        <v>27605.9</v>
      </c>
      <c r="DZ68">
        <v>29842.2</v>
      </c>
      <c r="EA68">
        <v>32159.3</v>
      </c>
      <c r="EB68">
        <v>34327.6</v>
      </c>
      <c r="EC68">
        <v>37878.6</v>
      </c>
      <c r="ED68">
        <v>40963.9</v>
      </c>
      <c r="EE68">
        <v>2.1982</v>
      </c>
      <c r="EF68">
        <v>2.1854</v>
      </c>
      <c r="EG68">
        <v>0</v>
      </c>
      <c r="EH68">
        <v>0</v>
      </c>
      <c r="EI68">
        <v>21.3908</v>
      </c>
      <c r="EJ68">
        <v>999.9</v>
      </c>
      <c r="EK68">
        <v>45.6</v>
      </c>
      <c r="EL68">
        <v>27.6</v>
      </c>
      <c r="EM68">
        <v>16.8078</v>
      </c>
      <c r="EN68">
        <v>65.46550000000001</v>
      </c>
      <c r="EO68">
        <v>8.52965</v>
      </c>
      <c r="EP68">
        <v>1</v>
      </c>
      <c r="EQ68">
        <v>-0.293468</v>
      </c>
      <c r="ER68">
        <v>1.23706</v>
      </c>
      <c r="ES68">
        <v>20.1978</v>
      </c>
      <c r="ET68">
        <v>5.25488</v>
      </c>
      <c r="EU68">
        <v>12.0579</v>
      </c>
      <c r="EV68">
        <v>4.97195</v>
      </c>
      <c r="EW68">
        <v>3.29225</v>
      </c>
      <c r="EX68">
        <v>9999</v>
      </c>
      <c r="EY68">
        <v>9999</v>
      </c>
      <c r="EZ68">
        <v>9999</v>
      </c>
      <c r="FA68">
        <v>165.3</v>
      </c>
      <c r="FB68">
        <v>4.97202</v>
      </c>
      <c r="FC68">
        <v>1.87059</v>
      </c>
      <c r="FD68">
        <v>1.87683</v>
      </c>
      <c r="FE68">
        <v>1.86988</v>
      </c>
      <c r="FF68">
        <v>1.87303</v>
      </c>
      <c r="FG68">
        <v>1.87455</v>
      </c>
      <c r="FH68">
        <v>1.87395</v>
      </c>
      <c r="FI68">
        <v>1.87546</v>
      </c>
      <c r="FJ68">
        <v>0</v>
      </c>
      <c r="FK68">
        <v>0</v>
      </c>
      <c r="FL68">
        <v>0</v>
      </c>
      <c r="FM68">
        <v>0</v>
      </c>
      <c r="FN68" t="s">
        <v>350</v>
      </c>
      <c r="FO68" t="s">
        <v>351</v>
      </c>
      <c r="FP68" t="s">
        <v>352</v>
      </c>
      <c r="FQ68" t="s">
        <v>352</v>
      </c>
      <c r="FR68" t="s">
        <v>352</v>
      </c>
      <c r="FS68" t="s">
        <v>352</v>
      </c>
      <c r="FT68">
        <v>0</v>
      </c>
      <c r="FU68">
        <v>100</v>
      </c>
      <c r="FV68">
        <v>100</v>
      </c>
      <c r="FW68">
        <v>1.368</v>
      </c>
      <c r="FX68">
        <v>0.0814</v>
      </c>
      <c r="FY68">
        <v>0.3605918236120723</v>
      </c>
      <c r="FZ68">
        <v>0.002616612134532941</v>
      </c>
      <c r="GA68">
        <v>-4.519413631873513E-07</v>
      </c>
      <c r="GB68">
        <v>9.831233035137328E-12</v>
      </c>
      <c r="GC68">
        <v>-0.01406867637782118</v>
      </c>
      <c r="GD68">
        <v>0.01128715920374445</v>
      </c>
      <c r="GE68">
        <v>-0.0004913425133041084</v>
      </c>
      <c r="GF68">
        <v>1.320148971478439E-05</v>
      </c>
      <c r="GG68">
        <v>-1</v>
      </c>
      <c r="GH68">
        <v>2093</v>
      </c>
      <c r="GI68">
        <v>1</v>
      </c>
      <c r="GJ68">
        <v>22</v>
      </c>
      <c r="GK68">
        <v>101.1</v>
      </c>
      <c r="GL68">
        <v>101.1</v>
      </c>
      <c r="GM68">
        <v>1.07666</v>
      </c>
      <c r="GN68">
        <v>2.53174</v>
      </c>
      <c r="GO68">
        <v>1.39893</v>
      </c>
      <c r="GP68">
        <v>2.29004</v>
      </c>
      <c r="GQ68">
        <v>1.44897</v>
      </c>
      <c r="GR68">
        <v>2.38281</v>
      </c>
      <c r="GS68">
        <v>30.7604</v>
      </c>
      <c r="GT68">
        <v>15.1215</v>
      </c>
      <c r="GU68">
        <v>18</v>
      </c>
      <c r="GV68">
        <v>478.408</v>
      </c>
      <c r="GW68">
        <v>538.364</v>
      </c>
      <c r="GX68">
        <v>20.0006</v>
      </c>
      <c r="GY68">
        <v>23.2877</v>
      </c>
      <c r="GZ68">
        <v>30.0002</v>
      </c>
      <c r="HA68">
        <v>23.2745</v>
      </c>
      <c r="HB68">
        <v>23.2488</v>
      </c>
      <c r="HC68">
        <v>21.5302</v>
      </c>
      <c r="HD68">
        <v>25.5587</v>
      </c>
      <c r="HE68">
        <v>0</v>
      </c>
      <c r="HF68">
        <v>20</v>
      </c>
      <c r="HG68">
        <v>420</v>
      </c>
      <c r="HH68">
        <v>12.9799</v>
      </c>
      <c r="HI68">
        <v>102.17</v>
      </c>
      <c r="HJ68">
        <v>102.331</v>
      </c>
    </row>
    <row r="69" spans="1:218">
      <c r="A69">
        <v>51</v>
      </c>
      <c r="B69">
        <v>1693584577.1</v>
      </c>
      <c r="C69">
        <v>5445.599999904633</v>
      </c>
      <c r="D69" t="s">
        <v>452</v>
      </c>
      <c r="E69" t="s">
        <v>453</v>
      </c>
      <c r="F69" t="s">
        <v>346</v>
      </c>
      <c r="J69">
        <v>1693584577.1</v>
      </c>
      <c r="K69">
        <f>(L69)/1000</f>
        <v>0</v>
      </c>
      <c r="L69">
        <f>1000*BB69*AJ69*(AX69-AY69)/(100*AQ69*(1000-AJ69*AX69))</f>
        <v>0</v>
      </c>
      <c r="M69">
        <f>BB69*AJ69*(AW69-AV69*(1000-AJ69*AY69)/(1000-AJ69*AX69))/(100*AQ69)</f>
        <v>0</v>
      </c>
      <c r="N69">
        <f>AV69 - IF(AJ69&gt;1, M69*AQ69*100.0/(AL69*BJ69), 0)</f>
        <v>0</v>
      </c>
      <c r="O69">
        <f>((U69-K69/2)*N69-M69)/(U69+K69/2)</f>
        <v>0</v>
      </c>
      <c r="P69">
        <f>O69*(BC69+BD69)/1000.0</f>
        <v>0</v>
      </c>
      <c r="Q69">
        <f>(AV69 - IF(AJ69&gt;1, M69*AQ69*100.0/(AL69*BJ69), 0))*(BC69+BD69)/1000.0</f>
        <v>0</v>
      </c>
      <c r="R69">
        <f>2.0/((1/T69-1/S69)+SIGN(T69)*SQRT((1/T69-1/S69)*(1/T69-1/S69) + 4*AR69/((AR69+1)*(AR69+1))*(2*1/T69*1/S69-1/S69*1/S69)))</f>
        <v>0</v>
      </c>
      <c r="S69">
        <f>IF(LEFT(AS69,1)&lt;&gt;"0",IF(LEFT(AS69,1)="1",3.0,AT69),$D$5+$E$5*(BJ69*BC69/($K$5*1000))+$F$5*(BJ69*BC69/($K$5*1000))*MAX(MIN(AQ69,$J$5),$I$5)*MAX(MIN(AQ69,$J$5),$I$5)+$G$5*MAX(MIN(AQ69,$J$5),$I$5)*(BJ69*BC69/($K$5*1000))+$H$5*(BJ69*BC69/($K$5*1000))*(BJ69*BC69/($K$5*1000)))</f>
        <v>0</v>
      </c>
      <c r="T69">
        <f>K69*(1000-(1000*0.61365*exp(17.502*X69/(240.97+X69))/(BC69+BD69)+AX69)/2)/(1000*0.61365*exp(17.502*X69/(240.97+X69))/(BC69+BD69)-AX69)</f>
        <v>0</v>
      </c>
      <c r="U69">
        <f>1/((AR69+1)/(R69/1.6)+1/(S69/1.37)) + AR69/((AR69+1)/(R69/1.6) + AR69/(S69/1.37))</f>
        <v>0</v>
      </c>
      <c r="V69">
        <f>(AM69*AP69)</f>
        <v>0</v>
      </c>
      <c r="W69">
        <f>(BE69+(V69+2*0.95*5.67E-8*(((BE69+$B$7)+273)^4-(BE69+273)^4)-44100*K69)/(1.84*29.3*S69+8*0.95*5.67E-8*(BE69+273)^3))</f>
        <v>0</v>
      </c>
      <c r="X69">
        <f>($B$66*BF69+$D$7*BG69+$C$66*W69)</f>
        <v>0</v>
      </c>
      <c r="Y69">
        <f>0.61365*exp(17.502*X69/(240.97+X69))</f>
        <v>0</v>
      </c>
      <c r="Z69">
        <f>(AA69/AB69*100)</f>
        <v>0</v>
      </c>
      <c r="AA69">
        <f>AX69*(BC69+BD69)/1000</f>
        <v>0</v>
      </c>
      <c r="AB69">
        <f>0.61365*exp(17.502*BE69/(240.97+BE69))</f>
        <v>0</v>
      </c>
      <c r="AC69">
        <f>(Y69-AX69*(BC69+BD69)/1000)</f>
        <v>0</v>
      </c>
      <c r="AD69">
        <f>(-K69*44100)</f>
        <v>0</v>
      </c>
      <c r="AE69">
        <f>2*29.3*S69*0.92*(BE69-X69)</f>
        <v>0</v>
      </c>
      <c r="AF69">
        <f>2*0.95*5.67E-8*(((BE69+$B$7)+273)^4-(X69+273)^4)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MAX(0,($B$13+$C$13*BJ69)/(1+$D$13*BJ69)*BC69/(BE69+273)*$E$13)</f>
        <v>0</v>
      </c>
      <c r="AM69">
        <f>$B$11*BK69+$C$11*BL69+$F$11*BW69*(1-BZ69)</f>
        <v>0</v>
      </c>
      <c r="AN69">
        <f>AM69*AO69</f>
        <v>0</v>
      </c>
      <c r="AO69">
        <f>($B$11*$D$9+$C$11*$D$9+$F$11*((CJ69+CB69)/MAX(CJ69+CB69+CK69, 0.1)*$I$9+CK69/MAX(CJ69+CB69+CK69, 0.1)*$J$9))/($B$11+$C$11+$F$11)</f>
        <v>0</v>
      </c>
      <c r="AP69">
        <f>($B$11*$K$9+$C$11*$K$9+$F$11*((CJ69+CB69)/MAX(CJ69+CB69+CK69, 0.1)*$P$9+CK69/MAX(CJ69+CB69+CK69, 0.1)*$Q$9))/($B$11+$C$11+$F$11)</f>
        <v>0</v>
      </c>
      <c r="AQ69">
        <v>6</v>
      </c>
      <c r="AR69">
        <v>0.5</v>
      </c>
      <c r="AS69" t="s">
        <v>347</v>
      </c>
      <c r="AT69">
        <v>2</v>
      </c>
      <c r="AU69">
        <v>1693584577.1</v>
      </c>
      <c r="AV69">
        <v>408.407</v>
      </c>
      <c r="AW69">
        <v>419.976</v>
      </c>
      <c r="AX69">
        <v>13.8046</v>
      </c>
      <c r="AY69">
        <v>9.01872</v>
      </c>
      <c r="AZ69">
        <v>407.055</v>
      </c>
      <c r="BA69">
        <v>13.7222</v>
      </c>
      <c r="BB69">
        <v>500.045</v>
      </c>
      <c r="BC69">
        <v>100.571</v>
      </c>
      <c r="BD69">
        <v>0.0317849</v>
      </c>
      <c r="BE69">
        <v>22.7624</v>
      </c>
      <c r="BF69">
        <v>999.9</v>
      </c>
      <c r="BG69">
        <v>999.9</v>
      </c>
      <c r="BH69">
        <v>0</v>
      </c>
      <c r="BI69">
        <v>0</v>
      </c>
      <c r="BJ69">
        <v>9976.25</v>
      </c>
      <c r="BK69">
        <v>0</v>
      </c>
      <c r="BL69">
        <v>405.169</v>
      </c>
      <c r="BM69">
        <v>-11.5692</v>
      </c>
      <c r="BN69">
        <v>414.124</v>
      </c>
      <c r="BO69">
        <v>423.798</v>
      </c>
      <c r="BP69">
        <v>4.78591</v>
      </c>
      <c r="BQ69">
        <v>419.976</v>
      </c>
      <c r="BR69">
        <v>9.01872</v>
      </c>
      <c r="BS69">
        <v>1.38835</v>
      </c>
      <c r="BT69">
        <v>0.907023</v>
      </c>
      <c r="BU69">
        <v>11.791</v>
      </c>
      <c r="BV69">
        <v>5.50266</v>
      </c>
      <c r="BW69">
        <v>2500.07</v>
      </c>
      <c r="BX69">
        <v>0.899999</v>
      </c>
      <c r="BY69">
        <v>0.100001</v>
      </c>
      <c r="BZ69">
        <v>0</v>
      </c>
      <c r="CA69">
        <v>2.3642</v>
      </c>
      <c r="CB69">
        <v>0</v>
      </c>
      <c r="CC69">
        <v>19562.9</v>
      </c>
      <c r="CD69">
        <v>22324.3</v>
      </c>
      <c r="CE69">
        <v>39.25</v>
      </c>
      <c r="CF69">
        <v>39.25</v>
      </c>
      <c r="CG69">
        <v>39.187</v>
      </c>
      <c r="CH69">
        <v>37.625</v>
      </c>
      <c r="CI69">
        <v>38.125</v>
      </c>
      <c r="CJ69">
        <v>2250.06</v>
      </c>
      <c r="CK69">
        <v>250.01</v>
      </c>
      <c r="CL69">
        <v>0</v>
      </c>
      <c r="CM69">
        <v>1693584570.1</v>
      </c>
      <c r="CN69">
        <v>0</v>
      </c>
      <c r="CO69">
        <v>1693578357.1</v>
      </c>
      <c r="CP69" t="s">
        <v>348</v>
      </c>
      <c r="CQ69">
        <v>1693578354.1</v>
      </c>
      <c r="CR69">
        <v>1693578357.1</v>
      </c>
      <c r="CS69">
        <v>1</v>
      </c>
      <c r="CT69">
        <v>0.139</v>
      </c>
      <c r="CU69">
        <v>-0.016</v>
      </c>
      <c r="CV69">
        <v>1.377</v>
      </c>
      <c r="CW69">
        <v>0.081</v>
      </c>
      <c r="CX69">
        <v>420</v>
      </c>
      <c r="CY69">
        <v>14</v>
      </c>
      <c r="CZ69">
        <v>0.24</v>
      </c>
      <c r="DA69">
        <v>0.1</v>
      </c>
      <c r="DB69">
        <v>7.996968364909474</v>
      </c>
      <c r="DC69">
        <v>0.4853673148802898</v>
      </c>
      <c r="DD69">
        <v>0.04445259661436862</v>
      </c>
      <c r="DE69">
        <v>1</v>
      </c>
      <c r="DF69">
        <v>0.004188888823090865</v>
      </c>
      <c r="DG69">
        <v>-0.0008259901699011845</v>
      </c>
      <c r="DH69">
        <v>5.988971350257784E-05</v>
      </c>
      <c r="DI69">
        <v>1</v>
      </c>
      <c r="DJ69">
        <v>0.2685505390798007</v>
      </c>
      <c r="DK69">
        <v>-0.08270530410340375</v>
      </c>
      <c r="DL69">
        <v>0.006004816483398769</v>
      </c>
      <c r="DM69">
        <v>1</v>
      </c>
      <c r="DN69">
        <v>3</v>
      </c>
      <c r="DO69">
        <v>3</v>
      </c>
      <c r="DP69" t="s">
        <v>349</v>
      </c>
      <c r="DQ69">
        <v>3.10208</v>
      </c>
      <c r="DR69">
        <v>2.66521</v>
      </c>
      <c r="DS69">
        <v>0.0986422</v>
      </c>
      <c r="DT69">
        <v>0.101717</v>
      </c>
      <c r="DU69">
        <v>0.0705759</v>
      </c>
      <c r="DV69">
        <v>0.0523545</v>
      </c>
      <c r="DW69">
        <v>26282.8</v>
      </c>
      <c r="DX69">
        <v>28520.6</v>
      </c>
      <c r="DY69">
        <v>27602.7</v>
      </c>
      <c r="DZ69">
        <v>29839.7</v>
      </c>
      <c r="EA69">
        <v>32130.1</v>
      </c>
      <c r="EB69">
        <v>34923.2</v>
      </c>
      <c r="EC69">
        <v>37874.2</v>
      </c>
      <c r="ED69">
        <v>40961.7</v>
      </c>
      <c r="EE69">
        <v>2.19893</v>
      </c>
      <c r="EF69">
        <v>2.17302</v>
      </c>
      <c r="EG69">
        <v>0</v>
      </c>
      <c r="EH69">
        <v>0</v>
      </c>
      <c r="EI69">
        <v>21.3517</v>
      </c>
      <c r="EJ69">
        <v>999.9</v>
      </c>
      <c r="EK69">
        <v>45.6</v>
      </c>
      <c r="EL69">
        <v>27.7</v>
      </c>
      <c r="EM69">
        <v>16.9086</v>
      </c>
      <c r="EN69">
        <v>65.41549999999999</v>
      </c>
      <c r="EO69">
        <v>8.67789</v>
      </c>
      <c r="EP69">
        <v>1</v>
      </c>
      <c r="EQ69">
        <v>-0.286987</v>
      </c>
      <c r="ER69">
        <v>1.24649</v>
      </c>
      <c r="ES69">
        <v>20.1996</v>
      </c>
      <c r="ET69">
        <v>5.25802</v>
      </c>
      <c r="EU69">
        <v>12.0579</v>
      </c>
      <c r="EV69">
        <v>4.9735</v>
      </c>
      <c r="EW69">
        <v>3.293</v>
      </c>
      <c r="EX69">
        <v>9999</v>
      </c>
      <c r="EY69">
        <v>9999</v>
      </c>
      <c r="EZ69">
        <v>9999</v>
      </c>
      <c r="FA69">
        <v>165.4</v>
      </c>
      <c r="FB69">
        <v>4.97202</v>
      </c>
      <c r="FC69">
        <v>1.87059</v>
      </c>
      <c r="FD69">
        <v>1.87683</v>
      </c>
      <c r="FE69">
        <v>1.86988</v>
      </c>
      <c r="FF69">
        <v>1.87302</v>
      </c>
      <c r="FG69">
        <v>1.87454</v>
      </c>
      <c r="FH69">
        <v>1.87394</v>
      </c>
      <c r="FI69">
        <v>1.87546</v>
      </c>
      <c r="FJ69">
        <v>0</v>
      </c>
      <c r="FK69">
        <v>0</v>
      </c>
      <c r="FL69">
        <v>0</v>
      </c>
      <c r="FM69">
        <v>0</v>
      </c>
      <c r="FN69" t="s">
        <v>350</v>
      </c>
      <c r="FO69" t="s">
        <v>351</v>
      </c>
      <c r="FP69" t="s">
        <v>352</v>
      </c>
      <c r="FQ69" t="s">
        <v>352</v>
      </c>
      <c r="FR69" t="s">
        <v>352</v>
      </c>
      <c r="FS69" t="s">
        <v>352</v>
      </c>
      <c r="FT69">
        <v>0</v>
      </c>
      <c r="FU69">
        <v>100</v>
      </c>
      <c r="FV69">
        <v>100</v>
      </c>
      <c r="FW69">
        <v>1.352</v>
      </c>
      <c r="FX69">
        <v>0.0824</v>
      </c>
      <c r="FY69">
        <v>0.3605918236120723</v>
      </c>
      <c r="FZ69">
        <v>0.002616612134532941</v>
      </c>
      <c r="GA69">
        <v>-4.519413631873513E-07</v>
      </c>
      <c r="GB69">
        <v>9.831233035137328E-12</v>
      </c>
      <c r="GC69">
        <v>-0.01406867637782118</v>
      </c>
      <c r="GD69">
        <v>0.01128715920374445</v>
      </c>
      <c r="GE69">
        <v>-0.0004913425133041084</v>
      </c>
      <c r="GF69">
        <v>1.320148971478439E-05</v>
      </c>
      <c r="GG69">
        <v>-1</v>
      </c>
      <c r="GH69">
        <v>2093</v>
      </c>
      <c r="GI69">
        <v>1</v>
      </c>
      <c r="GJ69">
        <v>22</v>
      </c>
      <c r="GK69">
        <v>103.7</v>
      </c>
      <c r="GL69">
        <v>103.7</v>
      </c>
      <c r="GM69">
        <v>1.07422</v>
      </c>
      <c r="GN69">
        <v>2.52075</v>
      </c>
      <c r="GO69">
        <v>1.39893</v>
      </c>
      <c r="GP69">
        <v>2.29004</v>
      </c>
      <c r="GQ69">
        <v>1.44897</v>
      </c>
      <c r="GR69">
        <v>2.43408</v>
      </c>
      <c r="GS69">
        <v>30.8253</v>
      </c>
      <c r="GT69">
        <v>15.1039</v>
      </c>
      <c r="GU69">
        <v>18</v>
      </c>
      <c r="GV69">
        <v>479.752</v>
      </c>
      <c r="GW69">
        <v>530.6319999999999</v>
      </c>
      <c r="GX69">
        <v>19.9999</v>
      </c>
      <c r="GY69">
        <v>23.3749</v>
      </c>
      <c r="GZ69">
        <v>30.0002</v>
      </c>
      <c r="HA69">
        <v>23.367</v>
      </c>
      <c r="HB69">
        <v>23.3386</v>
      </c>
      <c r="HC69">
        <v>21.4695</v>
      </c>
      <c r="HD69">
        <v>44.9769</v>
      </c>
      <c r="HE69">
        <v>0</v>
      </c>
      <c r="HF69">
        <v>20</v>
      </c>
      <c r="HG69">
        <v>420</v>
      </c>
      <c r="HH69">
        <v>9.070489999999999</v>
      </c>
      <c r="HI69">
        <v>102.159</v>
      </c>
      <c r="HJ69">
        <v>102.324</v>
      </c>
    </row>
    <row r="70" spans="1:218">
      <c r="A70">
        <v>52</v>
      </c>
      <c r="B70">
        <v>1693584664.6</v>
      </c>
      <c r="C70">
        <v>5533.099999904633</v>
      </c>
      <c r="D70" t="s">
        <v>454</v>
      </c>
      <c r="E70" t="s">
        <v>455</v>
      </c>
      <c r="F70" t="s">
        <v>346</v>
      </c>
      <c r="J70">
        <v>1693584664.6</v>
      </c>
      <c r="K70">
        <f>(L70)/1000</f>
        <v>0</v>
      </c>
      <c r="L70">
        <f>1000*BB70*AJ70*(AX70-AY70)/(100*AQ70*(1000-AJ70*AX70))</f>
        <v>0</v>
      </c>
      <c r="M70">
        <f>BB70*AJ70*(AW70-AV70*(1000-AJ70*AY70)/(1000-AJ70*AX70))/(100*AQ70)</f>
        <v>0</v>
      </c>
      <c r="N70">
        <f>AV70 - IF(AJ70&gt;1, M70*AQ70*100.0/(AL70*BJ70), 0)</f>
        <v>0</v>
      </c>
      <c r="O70">
        <f>((U70-K70/2)*N70-M70)/(U70+K70/2)</f>
        <v>0</v>
      </c>
      <c r="P70">
        <f>O70*(BC70+BD70)/1000.0</f>
        <v>0</v>
      </c>
      <c r="Q70">
        <f>(AV70 - IF(AJ70&gt;1, M70*AQ70*100.0/(AL70*BJ70), 0))*(BC70+BD70)/1000.0</f>
        <v>0</v>
      </c>
      <c r="R70">
        <f>2.0/((1/T70-1/S70)+SIGN(T70)*SQRT((1/T70-1/S70)*(1/T70-1/S70) + 4*AR70/((AR70+1)*(AR70+1))*(2*1/T70*1/S70-1/S70*1/S70)))</f>
        <v>0</v>
      </c>
      <c r="S70">
        <f>IF(LEFT(AS70,1)&lt;&gt;"0",IF(LEFT(AS70,1)="1",3.0,AT70),$D$5+$E$5*(BJ70*BC70/($K$5*1000))+$F$5*(BJ70*BC70/($K$5*1000))*MAX(MIN(AQ70,$J$5),$I$5)*MAX(MIN(AQ70,$J$5),$I$5)+$G$5*MAX(MIN(AQ70,$J$5),$I$5)*(BJ70*BC70/($K$5*1000))+$H$5*(BJ70*BC70/($K$5*1000))*(BJ70*BC70/($K$5*1000)))</f>
        <v>0</v>
      </c>
      <c r="T70">
        <f>K70*(1000-(1000*0.61365*exp(17.502*X70/(240.97+X70))/(BC70+BD70)+AX70)/2)/(1000*0.61365*exp(17.502*X70/(240.97+X70))/(BC70+BD70)-AX70)</f>
        <v>0</v>
      </c>
      <c r="U70">
        <f>1/((AR70+1)/(R70/1.6)+1/(S70/1.37)) + AR70/((AR70+1)/(R70/1.6) + AR70/(S70/1.37))</f>
        <v>0</v>
      </c>
      <c r="V70">
        <f>(AM70*AP70)</f>
        <v>0</v>
      </c>
      <c r="W70">
        <f>(BE70+(V70+2*0.95*5.67E-8*(((BE70+$B$7)+273)^4-(BE70+273)^4)-44100*K70)/(1.84*29.3*S70+8*0.95*5.67E-8*(BE70+273)^3))</f>
        <v>0</v>
      </c>
      <c r="X70">
        <f>($B$66*BF70+$D$7*BG70+$C$66*W70)</f>
        <v>0</v>
      </c>
      <c r="Y70">
        <f>0.61365*exp(17.502*X70/(240.97+X70))</f>
        <v>0</v>
      </c>
      <c r="Z70">
        <f>(AA70/AB70*100)</f>
        <v>0</v>
      </c>
      <c r="AA70">
        <f>AX70*(BC70+BD70)/1000</f>
        <v>0</v>
      </c>
      <c r="AB70">
        <f>0.61365*exp(17.502*BE70/(240.97+BE70))</f>
        <v>0</v>
      </c>
      <c r="AC70">
        <f>(Y70-AX70*(BC70+BD70)/1000)</f>
        <v>0</v>
      </c>
      <c r="AD70">
        <f>(-K70*44100)</f>
        <v>0</v>
      </c>
      <c r="AE70">
        <f>2*29.3*S70*0.92*(BE70-X70)</f>
        <v>0</v>
      </c>
      <c r="AF70">
        <f>2*0.95*5.67E-8*(((BE70+$B$7)+273)^4-(X70+273)^4)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MAX(0,($B$13+$C$13*BJ70)/(1+$D$13*BJ70)*BC70/(BE70+273)*$E$13)</f>
        <v>0</v>
      </c>
      <c r="AM70">
        <f>$B$11*BK70+$C$11*BL70+$F$11*BW70*(1-BZ70)</f>
        <v>0</v>
      </c>
      <c r="AN70">
        <f>AM70*AO70</f>
        <v>0</v>
      </c>
      <c r="AO70">
        <f>($B$11*$D$9+$C$11*$D$9+$F$11*((CJ70+CB70)/MAX(CJ70+CB70+CK70, 0.1)*$I$9+CK70/MAX(CJ70+CB70+CK70, 0.1)*$J$9))/($B$11+$C$11+$F$11)</f>
        <v>0</v>
      </c>
      <c r="AP70">
        <f>($B$11*$K$9+$C$11*$K$9+$F$11*((CJ70+CB70)/MAX(CJ70+CB70+CK70, 0.1)*$P$9+CK70/MAX(CJ70+CB70+CK70, 0.1)*$Q$9))/($B$11+$C$11+$F$11)</f>
        <v>0</v>
      </c>
      <c r="AQ70">
        <v>6</v>
      </c>
      <c r="AR70">
        <v>0.5</v>
      </c>
      <c r="AS70" t="s">
        <v>347</v>
      </c>
      <c r="AT70">
        <v>2</v>
      </c>
      <c r="AU70">
        <v>1693584664.6</v>
      </c>
      <c r="AV70">
        <v>410.118</v>
      </c>
      <c r="AW70">
        <v>419.975</v>
      </c>
      <c r="AX70">
        <v>13.7004</v>
      </c>
      <c r="AY70">
        <v>8.443110000000001</v>
      </c>
      <c r="AZ70">
        <v>408.763</v>
      </c>
      <c r="BA70">
        <v>13.6185</v>
      </c>
      <c r="BB70">
        <v>500.078</v>
      </c>
      <c r="BC70">
        <v>100.571</v>
      </c>
      <c r="BD70">
        <v>0.0320055</v>
      </c>
      <c r="BE70">
        <v>22.7221</v>
      </c>
      <c r="BF70">
        <v>999.9</v>
      </c>
      <c r="BG70">
        <v>999.9</v>
      </c>
      <c r="BH70">
        <v>0</v>
      </c>
      <c r="BI70">
        <v>0</v>
      </c>
      <c r="BJ70">
        <v>9986.25</v>
      </c>
      <c r="BK70">
        <v>0</v>
      </c>
      <c r="BL70">
        <v>420.49</v>
      </c>
      <c r="BM70">
        <v>-9.8573</v>
      </c>
      <c r="BN70">
        <v>415.815</v>
      </c>
      <c r="BO70">
        <v>423.551</v>
      </c>
      <c r="BP70">
        <v>5.25727</v>
      </c>
      <c r="BQ70">
        <v>419.975</v>
      </c>
      <c r="BR70">
        <v>8.443110000000001</v>
      </c>
      <c r="BS70">
        <v>1.37786</v>
      </c>
      <c r="BT70">
        <v>0.849129</v>
      </c>
      <c r="BU70">
        <v>11.6761</v>
      </c>
      <c r="BV70">
        <v>4.55626</v>
      </c>
      <c r="BW70">
        <v>2500.03</v>
      </c>
      <c r="BX70">
        <v>0.899997</v>
      </c>
      <c r="BY70">
        <v>0.100003</v>
      </c>
      <c r="BZ70">
        <v>0</v>
      </c>
      <c r="CA70">
        <v>2.2766</v>
      </c>
      <c r="CB70">
        <v>0</v>
      </c>
      <c r="CC70">
        <v>23791.6</v>
      </c>
      <c r="CD70">
        <v>22324</v>
      </c>
      <c r="CE70">
        <v>38.375</v>
      </c>
      <c r="CF70">
        <v>38.562</v>
      </c>
      <c r="CG70">
        <v>38.312</v>
      </c>
      <c r="CH70">
        <v>37</v>
      </c>
      <c r="CI70">
        <v>37.312</v>
      </c>
      <c r="CJ70">
        <v>2250.02</v>
      </c>
      <c r="CK70">
        <v>250.01</v>
      </c>
      <c r="CL70">
        <v>0</v>
      </c>
      <c r="CM70">
        <v>1693584657.7</v>
      </c>
      <c r="CN70">
        <v>0</v>
      </c>
      <c r="CO70">
        <v>1693578357.1</v>
      </c>
      <c r="CP70" t="s">
        <v>348</v>
      </c>
      <c r="CQ70">
        <v>1693578354.1</v>
      </c>
      <c r="CR70">
        <v>1693578357.1</v>
      </c>
      <c r="CS70">
        <v>1</v>
      </c>
      <c r="CT70">
        <v>0.139</v>
      </c>
      <c r="CU70">
        <v>-0.016</v>
      </c>
      <c r="CV70">
        <v>1.377</v>
      </c>
      <c r="CW70">
        <v>0.081</v>
      </c>
      <c r="CX70">
        <v>420</v>
      </c>
      <c r="CY70">
        <v>14</v>
      </c>
      <c r="CZ70">
        <v>0.24</v>
      </c>
      <c r="DA70">
        <v>0.1</v>
      </c>
      <c r="DB70">
        <v>6.385653207208414</v>
      </c>
      <c r="DC70">
        <v>0.5610571804259418</v>
      </c>
      <c r="DD70">
        <v>0.04597909197123654</v>
      </c>
      <c r="DE70">
        <v>1</v>
      </c>
      <c r="DF70">
        <v>0.004440778570958729</v>
      </c>
      <c r="DG70">
        <v>-3.706577774287102E-05</v>
      </c>
      <c r="DH70">
        <v>8.469768936990122E-06</v>
      </c>
      <c r="DI70">
        <v>1</v>
      </c>
      <c r="DJ70">
        <v>0.284558412742678</v>
      </c>
      <c r="DK70">
        <v>-0.00114236025753641</v>
      </c>
      <c r="DL70">
        <v>0.0006163743884812132</v>
      </c>
      <c r="DM70">
        <v>1</v>
      </c>
      <c r="DN70">
        <v>3</v>
      </c>
      <c r="DO70">
        <v>3</v>
      </c>
      <c r="DP70" t="s">
        <v>349</v>
      </c>
      <c r="DQ70">
        <v>3.10197</v>
      </c>
      <c r="DR70">
        <v>2.66552</v>
      </c>
      <c r="DS70">
        <v>0.09894459999999999</v>
      </c>
      <c r="DT70">
        <v>0.1017</v>
      </c>
      <c r="DU70">
        <v>0.0701644</v>
      </c>
      <c r="DV70">
        <v>0.0496799</v>
      </c>
      <c r="DW70">
        <v>26271.2</v>
      </c>
      <c r="DX70">
        <v>28519.6</v>
      </c>
      <c r="DY70">
        <v>27599.9</v>
      </c>
      <c r="DZ70">
        <v>29838.2</v>
      </c>
      <c r="EA70">
        <v>32141</v>
      </c>
      <c r="EB70">
        <v>35019.5</v>
      </c>
      <c r="EC70">
        <v>37870.3</v>
      </c>
      <c r="ED70">
        <v>40959.4</v>
      </c>
      <c r="EE70">
        <v>2.20062</v>
      </c>
      <c r="EF70">
        <v>2.16887</v>
      </c>
      <c r="EG70">
        <v>0</v>
      </c>
      <c r="EH70">
        <v>0</v>
      </c>
      <c r="EI70">
        <v>21.332</v>
      </c>
      <c r="EJ70">
        <v>999.9</v>
      </c>
      <c r="EK70">
        <v>45.6</v>
      </c>
      <c r="EL70">
        <v>27.7</v>
      </c>
      <c r="EM70">
        <v>16.9066</v>
      </c>
      <c r="EN70">
        <v>65.3554</v>
      </c>
      <c r="EO70">
        <v>9.05048</v>
      </c>
      <c r="EP70">
        <v>1</v>
      </c>
      <c r="EQ70">
        <v>-0.284591</v>
      </c>
      <c r="ER70">
        <v>1.2155</v>
      </c>
      <c r="ES70">
        <v>20.1994</v>
      </c>
      <c r="ET70">
        <v>5.25862</v>
      </c>
      <c r="EU70">
        <v>12.0579</v>
      </c>
      <c r="EV70">
        <v>4.97205</v>
      </c>
      <c r="EW70">
        <v>3.293</v>
      </c>
      <c r="EX70">
        <v>9999</v>
      </c>
      <c r="EY70">
        <v>9999</v>
      </c>
      <c r="EZ70">
        <v>9999</v>
      </c>
      <c r="FA70">
        <v>165.4</v>
      </c>
      <c r="FB70">
        <v>4.97202</v>
      </c>
      <c r="FC70">
        <v>1.87057</v>
      </c>
      <c r="FD70">
        <v>1.87683</v>
      </c>
      <c r="FE70">
        <v>1.86985</v>
      </c>
      <c r="FF70">
        <v>1.87302</v>
      </c>
      <c r="FG70">
        <v>1.87454</v>
      </c>
      <c r="FH70">
        <v>1.87393</v>
      </c>
      <c r="FI70">
        <v>1.87545</v>
      </c>
      <c r="FJ70">
        <v>0</v>
      </c>
      <c r="FK70">
        <v>0</v>
      </c>
      <c r="FL70">
        <v>0</v>
      </c>
      <c r="FM70">
        <v>0</v>
      </c>
      <c r="FN70" t="s">
        <v>350</v>
      </c>
      <c r="FO70" t="s">
        <v>351</v>
      </c>
      <c r="FP70" t="s">
        <v>352</v>
      </c>
      <c r="FQ70" t="s">
        <v>352</v>
      </c>
      <c r="FR70" t="s">
        <v>352</v>
      </c>
      <c r="FS70" t="s">
        <v>352</v>
      </c>
      <c r="FT70">
        <v>0</v>
      </c>
      <c r="FU70">
        <v>100</v>
      </c>
      <c r="FV70">
        <v>100</v>
      </c>
      <c r="FW70">
        <v>1.355</v>
      </c>
      <c r="FX70">
        <v>0.0819</v>
      </c>
      <c r="FY70">
        <v>0.3605918236120723</v>
      </c>
      <c r="FZ70">
        <v>0.002616612134532941</v>
      </c>
      <c r="GA70">
        <v>-4.519413631873513E-07</v>
      </c>
      <c r="GB70">
        <v>9.831233035137328E-12</v>
      </c>
      <c r="GC70">
        <v>-0.01406867637782118</v>
      </c>
      <c r="GD70">
        <v>0.01128715920374445</v>
      </c>
      <c r="GE70">
        <v>-0.0004913425133041084</v>
      </c>
      <c r="GF70">
        <v>1.320148971478439E-05</v>
      </c>
      <c r="GG70">
        <v>-1</v>
      </c>
      <c r="GH70">
        <v>2093</v>
      </c>
      <c r="GI70">
        <v>1</v>
      </c>
      <c r="GJ70">
        <v>22</v>
      </c>
      <c r="GK70">
        <v>105.2</v>
      </c>
      <c r="GL70">
        <v>105.1</v>
      </c>
      <c r="GM70">
        <v>1.07422</v>
      </c>
      <c r="GN70">
        <v>2.54028</v>
      </c>
      <c r="GO70">
        <v>1.39893</v>
      </c>
      <c r="GP70">
        <v>2.29004</v>
      </c>
      <c r="GQ70">
        <v>1.44897</v>
      </c>
      <c r="GR70">
        <v>2.37305</v>
      </c>
      <c r="GS70">
        <v>30.8686</v>
      </c>
      <c r="GT70">
        <v>15.0777</v>
      </c>
      <c r="GU70">
        <v>18</v>
      </c>
      <c r="GV70">
        <v>481.178</v>
      </c>
      <c r="GW70">
        <v>528.1609999999999</v>
      </c>
      <c r="GX70">
        <v>19.9994</v>
      </c>
      <c r="GY70">
        <v>23.41</v>
      </c>
      <c r="GZ70">
        <v>30.0001</v>
      </c>
      <c r="HA70">
        <v>23.4072</v>
      </c>
      <c r="HB70">
        <v>23.3783</v>
      </c>
      <c r="HC70">
        <v>21.463</v>
      </c>
      <c r="HD70">
        <v>47.6702</v>
      </c>
      <c r="HE70">
        <v>0</v>
      </c>
      <c r="HF70">
        <v>20</v>
      </c>
      <c r="HG70">
        <v>420</v>
      </c>
      <c r="HH70">
        <v>8.509840000000001</v>
      </c>
      <c r="HI70">
        <v>102.148</v>
      </c>
      <c r="HJ70">
        <v>102.319</v>
      </c>
    </row>
    <row r="71" spans="1:218">
      <c r="A71">
        <v>53</v>
      </c>
      <c r="B71">
        <v>1693584747.6</v>
      </c>
      <c r="C71">
        <v>5616.099999904633</v>
      </c>
      <c r="D71" t="s">
        <v>456</v>
      </c>
      <c r="E71" t="s">
        <v>457</v>
      </c>
      <c r="F71" t="s">
        <v>346</v>
      </c>
      <c r="J71">
        <v>1693584747.6</v>
      </c>
      <c r="K71">
        <f>(L71)/1000</f>
        <v>0</v>
      </c>
      <c r="L71">
        <f>1000*BB71*AJ71*(AX71-AY71)/(100*AQ71*(1000-AJ71*AX71))</f>
        <v>0</v>
      </c>
      <c r="M71">
        <f>BB71*AJ71*(AW71-AV71*(1000-AJ71*AY71)/(1000-AJ71*AX71))/(100*AQ71)</f>
        <v>0</v>
      </c>
      <c r="N71">
        <f>AV71 - IF(AJ71&gt;1, M71*AQ71*100.0/(AL71*BJ71), 0)</f>
        <v>0</v>
      </c>
      <c r="O71">
        <f>((U71-K71/2)*N71-M71)/(U71+K71/2)</f>
        <v>0</v>
      </c>
      <c r="P71">
        <f>O71*(BC71+BD71)/1000.0</f>
        <v>0</v>
      </c>
      <c r="Q71">
        <f>(AV71 - IF(AJ71&gt;1, M71*AQ71*100.0/(AL71*BJ71), 0))*(BC71+BD71)/1000.0</f>
        <v>0</v>
      </c>
      <c r="R71">
        <f>2.0/((1/T71-1/S71)+SIGN(T71)*SQRT((1/T71-1/S71)*(1/T71-1/S71) + 4*AR71/((AR71+1)*(AR71+1))*(2*1/T71*1/S71-1/S71*1/S71)))</f>
        <v>0</v>
      </c>
      <c r="S71">
        <f>IF(LEFT(AS71,1)&lt;&gt;"0",IF(LEFT(AS71,1)="1",3.0,AT71),$D$5+$E$5*(BJ71*BC71/($K$5*1000))+$F$5*(BJ71*BC71/($K$5*1000))*MAX(MIN(AQ71,$J$5),$I$5)*MAX(MIN(AQ71,$J$5),$I$5)+$G$5*MAX(MIN(AQ71,$J$5),$I$5)*(BJ71*BC71/($K$5*1000))+$H$5*(BJ71*BC71/($K$5*1000))*(BJ71*BC71/($K$5*1000)))</f>
        <v>0</v>
      </c>
      <c r="T71">
        <f>K71*(1000-(1000*0.61365*exp(17.502*X71/(240.97+X71))/(BC71+BD71)+AX71)/2)/(1000*0.61365*exp(17.502*X71/(240.97+X71))/(BC71+BD71)-AX71)</f>
        <v>0</v>
      </c>
      <c r="U71">
        <f>1/((AR71+1)/(R71/1.6)+1/(S71/1.37)) + AR71/((AR71+1)/(R71/1.6) + AR71/(S71/1.37))</f>
        <v>0</v>
      </c>
      <c r="V71">
        <f>(AM71*AP71)</f>
        <v>0</v>
      </c>
      <c r="W71">
        <f>(BE71+(V71+2*0.95*5.67E-8*(((BE71+$B$7)+273)^4-(BE71+273)^4)-44100*K71)/(1.84*29.3*S71+8*0.95*5.67E-8*(BE71+273)^3))</f>
        <v>0</v>
      </c>
      <c r="X71">
        <f>($B$66*BF71+$D$7*BG71+$C$66*W71)</f>
        <v>0</v>
      </c>
      <c r="Y71">
        <f>0.61365*exp(17.502*X71/(240.97+X71))</f>
        <v>0</v>
      </c>
      <c r="Z71">
        <f>(AA71/AB71*100)</f>
        <v>0</v>
      </c>
      <c r="AA71">
        <f>AX71*(BC71+BD71)/1000</f>
        <v>0</v>
      </c>
      <c r="AB71">
        <f>0.61365*exp(17.502*BE71/(240.97+BE71))</f>
        <v>0</v>
      </c>
      <c r="AC71">
        <f>(Y71-AX71*(BC71+BD71)/1000)</f>
        <v>0</v>
      </c>
      <c r="AD71">
        <f>(-K71*44100)</f>
        <v>0</v>
      </c>
      <c r="AE71">
        <f>2*29.3*S71*0.92*(BE71-X71)</f>
        <v>0</v>
      </c>
      <c r="AF71">
        <f>2*0.95*5.67E-8*(((BE71+$B$7)+273)^4-(X71+273)^4)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MAX(0,($B$13+$C$13*BJ71)/(1+$D$13*BJ71)*BC71/(BE71+273)*$E$13)</f>
        <v>0</v>
      </c>
      <c r="AM71">
        <f>$B$11*BK71+$C$11*BL71+$F$11*BW71*(1-BZ71)</f>
        <v>0</v>
      </c>
      <c r="AN71">
        <f>AM71*AO71</f>
        <v>0</v>
      </c>
      <c r="AO71">
        <f>($B$11*$D$9+$C$11*$D$9+$F$11*((CJ71+CB71)/MAX(CJ71+CB71+CK71, 0.1)*$I$9+CK71/MAX(CJ71+CB71+CK71, 0.1)*$J$9))/($B$11+$C$11+$F$11)</f>
        <v>0</v>
      </c>
      <c r="AP71">
        <f>($B$11*$K$9+$C$11*$K$9+$F$11*((CJ71+CB71)/MAX(CJ71+CB71+CK71, 0.1)*$P$9+CK71/MAX(CJ71+CB71+CK71, 0.1)*$Q$9))/($B$11+$C$11+$F$11)</f>
        <v>0</v>
      </c>
      <c r="AQ71">
        <v>6</v>
      </c>
      <c r="AR71">
        <v>0.5</v>
      </c>
      <c r="AS71" t="s">
        <v>347</v>
      </c>
      <c r="AT71">
        <v>2</v>
      </c>
      <c r="AU71">
        <v>1693584747.6</v>
      </c>
      <c r="AV71">
        <v>408.247</v>
      </c>
      <c r="AW71">
        <v>419.991</v>
      </c>
      <c r="AX71">
        <v>13.6205</v>
      </c>
      <c r="AY71">
        <v>9.544119999999999</v>
      </c>
      <c r="AZ71">
        <v>406.895</v>
      </c>
      <c r="BA71">
        <v>13.5391</v>
      </c>
      <c r="BB71">
        <v>500.281</v>
      </c>
      <c r="BC71">
        <v>100.571</v>
      </c>
      <c r="BD71">
        <v>0.0322144</v>
      </c>
      <c r="BE71">
        <v>22.7627</v>
      </c>
      <c r="BF71">
        <v>999.9</v>
      </c>
      <c r="BG71">
        <v>999.9</v>
      </c>
      <c r="BH71">
        <v>0</v>
      </c>
      <c r="BI71">
        <v>0</v>
      </c>
      <c r="BJ71">
        <v>10027.5</v>
      </c>
      <c r="BK71">
        <v>0</v>
      </c>
      <c r="BL71">
        <v>470.021</v>
      </c>
      <c r="BM71">
        <v>-11.7441</v>
      </c>
      <c r="BN71">
        <v>413.884</v>
      </c>
      <c r="BO71">
        <v>424.038</v>
      </c>
      <c r="BP71">
        <v>4.07642</v>
      </c>
      <c r="BQ71">
        <v>419.991</v>
      </c>
      <c r="BR71">
        <v>9.544119999999999</v>
      </c>
      <c r="BS71">
        <v>1.36983</v>
      </c>
      <c r="BT71">
        <v>0.959858</v>
      </c>
      <c r="BU71">
        <v>11.5877</v>
      </c>
      <c r="BV71">
        <v>6.32089</v>
      </c>
      <c r="BW71">
        <v>2499.72</v>
      </c>
      <c r="BX71">
        <v>0.9</v>
      </c>
      <c r="BY71">
        <v>0.1</v>
      </c>
      <c r="BZ71">
        <v>0</v>
      </c>
      <c r="CA71">
        <v>2.2226</v>
      </c>
      <c r="CB71">
        <v>0</v>
      </c>
      <c r="CC71">
        <v>19803.9</v>
      </c>
      <c r="CD71">
        <v>22321.2</v>
      </c>
      <c r="CE71">
        <v>37.75</v>
      </c>
      <c r="CF71">
        <v>38.062</v>
      </c>
      <c r="CG71">
        <v>37.687</v>
      </c>
      <c r="CH71">
        <v>36.562</v>
      </c>
      <c r="CI71">
        <v>36.812</v>
      </c>
      <c r="CJ71">
        <v>2249.75</v>
      </c>
      <c r="CK71">
        <v>249.97</v>
      </c>
      <c r="CL71">
        <v>0</v>
      </c>
      <c r="CM71">
        <v>1693584740.5</v>
      </c>
      <c r="CN71">
        <v>0</v>
      </c>
      <c r="CO71">
        <v>1693578357.1</v>
      </c>
      <c r="CP71" t="s">
        <v>348</v>
      </c>
      <c r="CQ71">
        <v>1693578354.1</v>
      </c>
      <c r="CR71">
        <v>1693578357.1</v>
      </c>
      <c r="CS71">
        <v>1</v>
      </c>
      <c r="CT71">
        <v>0.139</v>
      </c>
      <c r="CU71">
        <v>-0.016</v>
      </c>
      <c r="CV71">
        <v>1.377</v>
      </c>
      <c r="CW71">
        <v>0.081</v>
      </c>
      <c r="CX71">
        <v>420</v>
      </c>
      <c r="CY71">
        <v>14</v>
      </c>
      <c r="CZ71">
        <v>0.24</v>
      </c>
      <c r="DA71">
        <v>0.1</v>
      </c>
      <c r="DB71">
        <v>8.323221847322472</v>
      </c>
      <c r="DC71">
        <v>0.7400579080786849</v>
      </c>
      <c r="DD71">
        <v>0.06264131455612783</v>
      </c>
      <c r="DE71">
        <v>1</v>
      </c>
      <c r="DF71">
        <v>0.003434325401405074</v>
      </c>
      <c r="DG71">
        <v>0.0001569905598566781</v>
      </c>
      <c r="DH71">
        <v>1.451677997171308E-05</v>
      </c>
      <c r="DI71">
        <v>1</v>
      </c>
      <c r="DJ71">
        <v>0.2081339077308479</v>
      </c>
      <c r="DK71">
        <v>0.017953983113091</v>
      </c>
      <c r="DL71">
        <v>0.00146390419580112</v>
      </c>
      <c r="DM71">
        <v>1</v>
      </c>
      <c r="DN71">
        <v>3</v>
      </c>
      <c r="DO71">
        <v>3</v>
      </c>
      <c r="DP71" t="s">
        <v>349</v>
      </c>
      <c r="DQ71">
        <v>3.10246</v>
      </c>
      <c r="DR71">
        <v>2.6661</v>
      </c>
      <c r="DS71">
        <v>0.09858989999999999</v>
      </c>
      <c r="DT71">
        <v>0.101703</v>
      </c>
      <c r="DU71">
        <v>0.06984750000000001</v>
      </c>
      <c r="DV71">
        <v>0.0547296</v>
      </c>
      <c r="DW71">
        <v>26279.6</v>
      </c>
      <c r="DX71">
        <v>28517.4</v>
      </c>
      <c r="DY71">
        <v>27598</v>
      </c>
      <c r="DZ71">
        <v>29836.1</v>
      </c>
      <c r="EA71">
        <v>32150.3</v>
      </c>
      <c r="EB71">
        <v>34831.2</v>
      </c>
      <c r="EC71">
        <v>37868.6</v>
      </c>
      <c r="ED71">
        <v>40956.4</v>
      </c>
      <c r="EE71">
        <v>2.20165</v>
      </c>
      <c r="EF71">
        <v>2.17005</v>
      </c>
      <c r="EG71">
        <v>0</v>
      </c>
      <c r="EH71">
        <v>0</v>
      </c>
      <c r="EI71">
        <v>21.4769</v>
      </c>
      <c r="EJ71">
        <v>999.9</v>
      </c>
      <c r="EK71">
        <v>45.6</v>
      </c>
      <c r="EL71">
        <v>27.8</v>
      </c>
      <c r="EM71">
        <v>17.0071</v>
      </c>
      <c r="EN71">
        <v>65.0954</v>
      </c>
      <c r="EO71">
        <v>8.79006</v>
      </c>
      <c r="EP71">
        <v>1</v>
      </c>
      <c r="EQ71">
        <v>-0.282081</v>
      </c>
      <c r="ER71">
        <v>1.29962</v>
      </c>
      <c r="ES71">
        <v>20.1984</v>
      </c>
      <c r="ET71">
        <v>5.25593</v>
      </c>
      <c r="EU71">
        <v>12.0579</v>
      </c>
      <c r="EV71">
        <v>4.972</v>
      </c>
      <c r="EW71">
        <v>3.293</v>
      </c>
      <c r="EX71">
        <v>9999</v>
      </c>
      <c r="EY71">
        <v>9999</v>
      </c>
      <c r="EZ71">
        <v>9999</v>
      </c>
      <c r="FA71">
        <v>165.4</v>
      </c>
      <c r="FB71">
        <v>4.972</v>
      </c>
      <c r="FC71">
        <v>1.87058</v>
      </c>
      <c r="FD71">
        <v>1.87683</v>
      </c>
      <c r="FE71">
        <v>1.86988</v>
      </c>
      <c r="FF71">
        <v>1.87302</v>
      </c>
      <c r="FG71">
        <v>1.87454</v>
      </c>
      <c r="FH71">
        <v>1.87393</v>
      </c>
      <c r="FI71">
        <v>1.87546</v>
      </c>
      <c r="FJ71">
        <v>0</v>
      </c>
      <c r="FK71">
        <v>0</v>
      </c>
      <c r="FL71">
        <v>0</v>
      </c>
      <c r="FM71">
        <v>0</v>
      </c>
      <c r="FN71" t="s">
        <v>350</v>
      </c>
      <c r="FO71" t="s">
        <v>351</v>
      </c>
      <c r="FP71" t="s">
        <v>352</v>
      </c>
      <c r="FQ71" t="s">
        <v>352</v>
      </c>
      <c r="FR71" t="s">
        <v>352</v>
      </c>
      <c r="FS71" t="s">
        <v>352</v>
      </c>
      <c r="FT71">
        <v>0</v>
      </c>
      <c r="FU71">
        <v>100</v>
      </c>
      <c r="FV71">
        <v>100</v>
      </c>
      <c r="FW71">
        <v>1.352</v>
      </c>
      <c r="FX71">
        <v>0.0814</v>
      </c>
      <c r="FY71">
        <v>0.3605918236120723</v>
      </c>
      <c r="FZ71">
        <v>0.002616612134532941</v>
      </c>
      <c r="GA71">
        <v>-4.519413631873513E-07</v>
      </c>
      <c r="GB71">
        <v>9.831233035137328E-12</v>
      </c>
      <c r="GC71">
        <v>-0.01406867637782118</v>
      </c>
      <c r="GD71">
        <v>0.01128715920374445</v>
      </c>
      <c r="GE71">
        <v>-0.0004913425133041084</v>
      </c>
      <c r="GF71">
        <v>1.320148971478439E-05</v>
      </c>
      <c r="GG71">
        <v>-1</v>
      </c>
      <c r="GH71">
        <v>2093</v>
      </c>
      <c r="GI71">
        <v>1</v>
      </c>
      <c r="GJ71">
        <v>22</v>
      </c>
      <c r="GK71">
        <v>106.6</v>
      </c>
      <c r="GL71">
        <v>106.5</v>
      </c>
      <c r="GM71">
        <v>1.07422</v>
      </c>
      <c r="GN71">
        <v>2.5293</v>
      </c>
      <c r="GO71">
        <v>1.39893</v>
      </c>
      <c r="GP71">
        <v>2.28882</v>
      </c>
      <c r="GQ71">
        <v>1.44897</v>
      </c>
      <c r="GR71">
        <v>2.37671</v>
      </c>
      <c r="GS71">
        <v>30.9119</v>
      </c>
      <c r="GT71">
        <v>15.0689</v>
      </c>
      <c r="GU71">
        <v>18</v>
      </c>
      <c r="GV71">
        <v>482.191</v>
      </c>
      <c r="GW71">
        <v>529.4690000000001</v>
      </c>
      <c r="GX71">
        <v>20.0012</v>
      </c>
      <c r="GY71">
        <v>23.447</v>
      </c>
      <c r="GZ71">
        <v>30.0003</v>
      </c>
      <c r="HA71">
        <v>23.447</v>
      </c>
      <c r="HB71">
        <v>23.4231</v>
      </c>
      <c r="HC71">
        <v>21.4793</v>
      </c>
      <c r="HD71">
        <v>42.6987</v>
      </c>
      <c r="HE71">
        <v>0</v>
      </c>
      <c r="HF71">
        <v>20</v>
      </c>
      <c r="HG71">
        <v>420</v>
      </c>
      <c r="HH71">
        <v>9.62251</v>
      </c>
      <c r="HI71">
        <v>102.142</v>
      </c>
      <c r="HJ71">
        <v>102.311</v>
      </c>
    </row>
    <row r="72" spans="1:218">
      <c r="A72">
        <v>54</v>
      </c>
      <c r="B72">
        <v>1693584891.6</v>
      </c>
      <c r="C72">
        <v>5760.099999904633</v>
      </c>
      <c r="D72" t="s">
        <v>458</v>
      </c>
      <c r="E72" t="s">
        <v>459</v>
      </c>
      <c r="F72" t="s">
        <v>346</v>
      </c>
      <c r="J72">
        <v>1693584891.6</v>
      </c>
      <c r="K72">
        <f>(L72)/1000</f>
        <v>0</v>
      </c>
      <c r="L72">
        <f>1000*BB72*AJ72*(AX72-AY72)/(100*AQ72*(1000-AJ72*AX72))</f>
        <v>0</v>
      </c>
      <c r="M72">
        <f>BB72*AJ72*(AW72-AV72*(1000-AJ72*AY72)/(1000-AJ72*AX72))/(100*AQ72)</f>
        <v>0</v>
      </c>
      <c r="N72">
        <f>AV72 - IF(AJ72&gt;1, M72*AQ72*100.0/(AL72*BJ72), 0)</f>
        <v>0</v>
      </c>
      <c r="O72">
        <f>((U72-K72/2)*N72-M72)/(U72+K72/2)</f>
        <v>0</v>
      </c>
      <c r="P72">
        <f>O72*(BC72+BD72)/1000.0</f>
        <v>0</v>
      </c>
      <c r="Q72">
        <f>(AV72 - IF(AJ72&gt;1, M72*AQ72*100.0/(AL72*BJ72), 0))*(BC72+BD72)/1000.0</f>
        <v>0</v>
      </c>
      <c r="R72">
        <f>2.0/((1/T72-1/S72)+SIGN(T72)*SQRT((1/T72-1/S72)*(1/T72-1/S72) + 4*AR72/((AR72+1)*(AR72+1))*(2*1/T72*1/S72-1/S72*1/S72)))</f>
        <v>0</v>
      </c>
      <c r="S72">
        <f>IF(LEFT(AS72,1)&lt;&gt;"0",IF(LEFT(AS72,1)="1",3.0,AT72),$D$5+$E$5*(BJ72*BC72/($K$5*1000))+$F$5*(BJ72*BC72/($K$5*1000))*MAX(MIN(AQ72,$J$5),$I$5)*MAX(MIN(AQ72,$J$5),$I$5)+$G$5*MAX(MIN(AQ72,$J$5),$I$5)*(BJ72*BC72/($K$5*1000))+$H$5*(BJ72*BC72/($K$5*1000))*(BJ72*BC72/($K$5*1000)))</f>
        <v>0</v>
      </c>
      <c r="T72">
        <f>K72*(1000-(1000*0.61365*exp(17.502*X72/(240.97+X72))/(BC72+BD72)+AX72)/2)/(1000*0.61365*exp(17.502*X72/(240.97+X72))/(BC72+BD72)-AX72)</f>
        <v>0</v>
      </c>
      <c r="U72">
        <f>1/((AR72+1)/(R72/1.6)+1/(S72/1.37)) + AR72/((AR72+1)/(R72/1.6) + AR72/(S72/1.37))</f>
        <v>0</v>
      </c>
      <c r="V72">
        <f>(AM72*AP72)</f>
        <v>0</v>
      </c>
      <c r="W72">
        <f>(BE72+(V72+2*0.95*5.67E-8*(((BE72+$B$7)+273)^4-(BE72+273)^4)-44100*K72)/(1.84*29.3*S72+8*0.95*5.67E-8*(BE72+273)^3))</f>
        <v>0</v>
      </c>
      <c r="X72">
        <f>($B$66*BF72+$D$7*BG72+$C$66*W72)</f>
        <v>0</v>
      </c>
      <c r="Y72">
        <f>0.61365*exp(17.502*X72/(240.97+X72))</f>
        <v>0</v>
      </c>
      <c r="Z72">
        <f>(AA72/AB72*100)</f>
        <v>0</v>
      </c>
      <c r="AA72">
        <f>AX72*(BC72+BD72)/1000</f>
        <v>0</v>
      </c>
      <c r="AB72">
        <f>0.61365*exp(17.502*BE72/(240.97+BE72))</f>
        <v>0</v>
      </c>
      <c r="AC72">
        <f>(Y72-AX72*(BC72+BD72)/1000)</f>
        <v>0</v>
      </c>
      <c r="AD72">
        <f>(-K72*44100)</f>
        <v>0</v>
      </c>
      <c r="AE72">
        <f>2*29.3*S72*0.92*(BE72-X72)</f>
        <v>0</v>
      </c>
      <c r="AF72">
        <f>2*0.95*5.67E-8*(((BE72+$B$7)+273)^4-(X72+273)^4)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MAX(0,($B$13+$C$13*BJ72)/(1+$D$13*BJ72)*BC72/(BE72+273)*$E$13)</f>
        <v>0</v>
      </c>
      <c r="AM72">
        <f>$B$11*BK72+$C$11*BL72+$F$11*BW72*(1-BZ72)</f>
        <v>0</v>
      </c>
      <c r="AN72">
        <f>AM72*AO72</f>
        <v>0</v>
      </c>
      <c r="AO72">
        <f>($B$11*$D$9+$C$11*$D$9+$F$11*((CJ72+CB72)/MAX(CJ72+CB72+CK72, 0.1)*$I$9+CK72/MAX(CJ72+CB72+CK72, 0.1)*$J$9))/($B$11+$C$11+$F$11)</f>
        <v>0</v>
      </c>
      <c r="AP72">
        <f>($B$11*$K$9+$C$11*$K$9+$F$11*((CJ72+CB72)/MAX(CJ72+CB72+CK72, 0.1)*$P$9+CK72/MAX(CJ72+CB72+CK72, 0.1)*$Q$9))/($B$11+$C$11+$F$11)</f>
        <v>0</v>
      </c>
      <c r="AQ72">
        <v>6</v>
      </c>
      <c r="AR72">
        <v>0.5</v>
      </c>
      <c r="AS72" t="s">
        <v>347</v>
      </c>
      <c r="AT72">
        <v>2</v>
      </c>
      <c r="AU72">
        <v>1693584891.6</v>
      </c>
      <c r="AV72">
        <v>409.561</v>
      </c>
      <c r="AW72">
        <v>420.033</v>
      </c>
      <c r="AX72">
        <v>13.5571</v>
      </c>
      <c r="AY72">
        <v>10.5499</v>
      </c>
      <c r="AZ72">
        <v>408.207</v>
      </c>
      <c r="BA72">
        <v>13.476</v>
      </c>
      <c r="BB72">
        <v>500.047</v>
      </c>
      <c r="BC72">
        <v>100.564</v>
      </c>
      <c r="BD72">
        <v>0.0318749</v>
      </c>
      <c r="BE72">
        <v>22.8183</v>
      </c>
      <c r="BF72">
        <v>999.9</v>
      </c>
      <c r="BG72">
        <v>999.9</v>
      </c>
      <c r="BH72">
        <v>0</v>
      </c>
      <c r="BI72">
        <v>0</v>
      </c>
      <c r="BJ72">
        <v>10012.5</v>
      </c>
      <c r="BK72">
        <v>0</v>
      </c>
      <c r="BL72">
        <v>503.846</v>
      </c>
      <c r="BM72">
        <v>-10.4716</v>
      </c>
      <c r="BN72">
        <v>415.19</v>
      </c>
      <c r="BO72">
        <v>424.511</v>
      </c>
      <c r="BP72">
        <v>3.00721</v>
      </c>
      <c r="BQ72">
        <v>420.033</v>
      </c>
      <c r="BR72">
        <v>10.5499</v>
      </c>
      <c r="BS72">
        <v>1.36335</v>
      </c>
      <c r="BT72">
        <v>1.06093</v>
      </c>
      <c r="BU72">
        <v>11.516</v>
      </c>
      <c r="BV72">
        <v>7.78119</v>
      </c>
      <c r="BW72">
        <v>2499.98</v>
      </c>
      <c r="BX72">
        <v>0.900004</v>
      </c>
      <c r="BY72">
        <v>0.0999961</v>
      </c>
      <c r="BZ72">
        <v>0</v>
      </c>
      <c r="CA72">
        <v>2.6146</v>
      </c>
      <c r="CB72">
        <v>0</v>
      </c>
      <c r="CC72">
        <v>22930.9</v>
      </c>
      <c r="CD72">
        <v>22323.6</v>
      </c>
      <c r="CE72">
        <v>40.625</v>
      </c>
      <c r="CF72">
        <v>41</v>
      </c>
      <c r="CG72">
        <v>40.187</v>
      </c>
      <c r="CH72">
        <v>39.562</v>
      </c>
      <c r="CI72">
        <v>39.437</v>
      </c>
      <c r="CJ72">
        <v>2249.99</v>
      </c>
      <c r="CK72">
        <v>249.99</v>
      </c>
      <c r="CL72">
        <v>0</v>
      </c>
      <c r="CM72">
        <v>1693584884.5</v>
      </c>
      <c r="CN72">
        <v>0</v>
      </c>
      <c r="CO72">
        <v>1693578357.1</v>
      </c>
      <c r="CP72" t="s">
        <v>348</v>
      </c>
      <c r="CQ72">
        <v>1693578354.1</v>
      </c>
      <c r="CR72">
        <v>1693578357.1</v>
      </c>
      <c r="CS72">
        <v>1</v>
      </c>
      <c r="CT72">
        <v>0.139</v>
      </c>
      <c r="CU72">
        <v>-0.016</v>
      </c>
      <c r="CV72">
        <v>1.377</v>
      </c>
      <c r="CW72">
        <v>0.081</v>
      </c>
      <c r="CX72">
        <v>420</v>
      </c>
      <c r="CY72">
        <v>14</v>
      </c>
      <c r="CZ72">
        <v>0.24</v>
      </c>
      <c r="DA72">
        <v>0.1</v>
      </c>
      <c r="DB72">
        <v>7.56453598753241</v>
      </c>
      <c r="DC72">
        <v>0.6155655664118428</v>
      </c>
      <c r="DD72">
        <v>0.05710548638073034</v>
      </c>
      <c r="DE72">
        <v>1</v>
      </c>
      <c r="DF72">
        <v>0.002558447371969362</v>
      </c>
      <c r="DG72">
        <v>-0.0001957122881765272</v>
      </c>
      <c r="DH72">
        <v>1.513349552931982E-05</v>
      </c>
      <c r="DI72">
        <v>1</v>
      </c>
      <c r="DJ72">
        <v>0.1478713763280315</v>
      </c>
      <c r="DK72">
        <v>-0.00691536965531396</v>
      </c>
      <c r="DL72">
        <v>0.0005703382498130064</v>
      </c>
      <c r="DM72">
        <v>1</v>
      </c>
      <c r="DN72">
        <v>3</v>
      </c>
      <c r="DO72">
        <v>3</v>
      </c>
      <c r="DP72" t="s">
        <v>349</v>
      </c>
      <c r="DQ72">
        <v>3.10242</v>
      </c>
      <c r="DR72">
        <v>2.66562</v>
      </c>
      <c r="DS72">
        <v>0.0987928</v>
      </c>
      <c r="DT72">
        <v>0.101682</v>
      </c>
      <c r="DU72">
        <v>0.06957389999999999</v>
      </c>
      <c r="DV72">
        <v>0.0591575</v>
      </c>
      <c r="DW72">
        <v>26259.7</v>
      </c>
      <c r="DX72">
        <v>28506.9</v>
      </c>
      <c r="DY72">
        <v>27583.8</v>
      </c>
      <c r="DZ72">
        <v>29824.8</v>
      </c>
      <c r="EA72">
        <v>32148.7</v>
      </c>
      <c r="EB72">
        <v>34654.3</v>
      </c>
      <c r="EC72">
        <v>37855.8</v>
      </c>
      <c r="ED72">
        <v>40940.2</v>
      </c>
      <c r="EE72">
        <v>2.1999</v>
      </c>
      <c r="EF72">
        <v>2.16992</v>
      </c>
      <c r="EG72">
        <v>0</v>
      </c>
      <c r="EH72">
        <v>0</v>
      </c>
      <c r="EI72">
        <v>21.5653</v>
      </c>
      <c r="EJ72">
        <v>999.9</v>
      </c>
      <c r="EK72">
        <v>45.7</v>
      </c>
      <c r="EL72">
        <v>27.9</v>
      </c>
      <c r="EM72">
        <v>17.1446</v>
      </c>
      <c r="EN72">
        <v>65.0954</v>
      </c>
      <c r="EO72">
        <v>8.95032</v>
      </c>
      <c r="EP72">
        <v>1</v>
      </c>
      <c r="EQ72">
        <v>-0.271763</v>
      </c>
      <c r="ER72">
        <v>1.34293</v>
      </c>
      <c r="ES72">
        <v>20.1992</v>
      </c>
      <c r="ET72">
        <v>5.25443</v>
      </c>
      <c r="EU72">
        <v>12.0579</v>
      </c>
      <c r="EV72">
        <v>4.9724</v>
      </c>
      <c r="EW72">
        <v>3.2924</v>
      </c>
      <c r="EX72">
        <v>9999</v>
      </c>
      <c r="EY72">
        <v>9999</v>
      </c>
      <c r="EZ72">
        <v>9999</v>
      </c>
      <c r="FA72">
        <v>165.5</v>
      </c>
      <c r="FB72">
        <v>4.97206</v>
      </c>
      <c r="FC72">
        <v>1.87063</v>
      </c>
      <c r="FD72">
        <v>1.87683</v>
      </c>
      <c r="FE72">
        <v>1.86992</v>
      </c>
      <c r="FF72">
        <v>1.87302</v>
      </c>
      <c r="FG72">
        <v>1.87455</v>
      </c>
      <c r="FH72">
        <v>1.87395</v>
      </c>
      <c r="FI72">
        <v>1.87546</v>
      </c>
      <c r="FJ72">
        <v>0</v>
      </c>
      <c r="FK72">
        <v>0</v>
      </c>
      <c r="FL72">
        <v>0</v>
      </c>
      <c r="FM72">
        <v>0</v>
      </c>
      <c r="FN72" t="s">
        <v>350</v>
      </c>
      <c r="FO72" t="s">
        <v>351</v>
      </c>
      <c r="FP72" t="s">
        <v>352</v>
      </c>
      <c r="FQ72" t="s">
        <v>352</v>
      </c>
      <c r="FR72" t="s">
        <v>352</v>
      </c>
      <c r="FS72" t="s">
        <v>352</v>
      </c>
      <c r="FT72">
        <v>0</v>
      </c>
      <c r="FU72">
        <v>100</v>
      </c>
      <c r="FV72">
        <v>100</v>
      </c>
      <c r="FW72">
        <v>1.354</v>
      </c>
      <c r="FX72">
        <v>0.08110000000000001</v>
      </c>
      <c r="FY72">
        <v>0.3605918236120723</v>
      </c>
      <c r="FZ72">
        <v>0.002616612134532941</v>
      </c>
      <c r="GA72">
        <v>-4.519413631873513E-07</v>
      </c>
      <c r="GB72">
        <v>9.831233035137328E-12</v>
      </c>
      <c r="GC72">
        <v>-0.01406867637782118</v>
      </c>
      <c r="GD72">
        <v>0.01128715920374445</v>
      </c>
      <c r="GE72">
        <v>-0.0004913425133041084</v>
      </c>
      <c r="GF72">
        <v>1.320148971478439E-05</v>
      </c>
      <c r="GG72">
        <v>-1</v>
      </c>
      <c r="GH72">
        <v>2093</v>
      </c>
      <c r="GI72">
        <v>1</v>
      </c>
      <c r="GJ72">
        <v>22</v>
      </c>
      <c r="GK72">
        <v>109</v>
      </c>
      <c r="GL72">
        <v>108.9</v>
      </c>
      <c r="GM72">
        <v>1.07544</v>
      </c>
      <c r="GN72">
        <v>2.53906</v>
      </c>
      <c r="GO72">
        <v>1.39893</v>
      </c>
      <c r="GP72">
        <v>2.28882</v>
      </c>
      <c r="GQ72">
        <v>1.44897</v>
      </c>
      <c r="GR72">
        <v>2.34497</v>
      </c>
      <c r="GS72">
        <v>31.0202</v>
      </c>
      <c r="GT72">
        <v>15.0339</v>
      </c>
      <c r="GU72">
        <v>18</v>
      </c>
      <c r="GV72">
        <v>482.344</v>
      </c>
      <c r="GW72">
        <v>530.707</v>
      </c>
      <c r="GX72">
        <v>19.9989</v>
      </c>
      <c r="GY72">
        <v>23.5873</v>
      </c>
      <c r="GZ72">
        <v>30.0001</v>
      </c>
      <c r="HA72">
        <v>23.5711</v>
      </c>
      <c r="HB72">
        <v>23.545</v>
      </c>
      <c r="HC72">
        <v>21.4875</v>
      </c>
      <c r="HD72">
        <v>37.588</v>
      </c>
      <c r="HE72">
        <v>0</v>
      </c>
      <c r="HF72">
        <v>20</v>
      </c>
      <c r="HG72">
        <v>420</v>
      </c>
      <c r="HH72">
        <v>10.6616</v>
      </c>
      <c r="HI72">
        <v>102.101</v>
      </c>
      <c r="HJ72">
        <v>102.272</v>
      </c>
    </row>
    <row r="73" spans="1:218">
      <c r="A73">
        <v>55</v>
      </c>
      <c r="B73">
        <v>1693584994.1</v>
      </c>
      <c r="C73">
        <v>5862.599999904633</v>
      </c>
      <c r="D73" t="s">
        <v>460</v>
      </c>
      <c r="E73" t="s">
        <v>461</v>
      </c>
      <c r="F73" t="s">
        <v>346</v>
      </c>
      <c r="J73">
        <v>1693584994.1</v>
      </c>
      <c r="K73">
        <f>(L73)/1000</f>
        <v>0</v>
      </c>
      <c r="L73">
        <f>1000*BB73*AJ73*(AX73-AY73)/(100*AQ73*(1000-AJ73*AX73))</f>
        <v>0</v>
      </c>
      <c r="M73">
        <f>BB73*AJ73*(AW73-AV73*(1000-AJ73*AY73)/(1000-AJ73*AX73))/(100*AQ73)</f>
        <v>0</v>
      </c>
      <c r="N73">
        <f>AV73 - IF(AJ73&gt;1, M73*AQ73*100.0/(AL73*BJ73), 0)</f>
        <v>0</v>
      </c>
      <c r="O73">
        <f>((U73-K73/2)*N73-M73)/(U73+K73/2)</f>
        <v>0</v>
      </c>
      <c r="P73">
        <f>O73*(BC73+BD73)/1000.0</f>
        <v>0</v>
      </c>
      <c r="Q73">
        <f>(AV73 - IF(AJ73&gt;1, M73*AQ73*100.0/(AL73*BJ73), 0))*(BC73+BD73)/1000.0</f>
        <v>0</v>
      </c>
      <c r="R73">
        <f>2.0/((1/T73-1/S73)+SIGN(T73)*SQRT((1/T73-1/S73)*(1/T73-1/S73) + 4*AR73/((AR73+1)*(AR73+1))*(2*1/T73*1/S73-1/S73*1/S73)))</f>
        <v>0</v>
      </c>
      <c r="S73">
        <f>IF(LEFT(AS73,1)&lt;&gt;"0",IF(LEFT(AS73,1)="1",3.0,AT73),$D$5+$E$5*(BJ73*BC73/($K$5*1000))+$F$5*(BJ73*BC73/($K$5*1000))*MAX(MIN(AQ73,$J$5),$I$5)*MAX(MIN(AQ73,$J$5),$I$5)+$G$5*MAX(MIN(AQ73,$J$5),$I$5)*(BJ73*BC73/($K$5*1000))+$H$5*(BJ73*BC73/($K$5*1000))*(BJ73*BC73/($K$5*1000)))</f>
        <v>0</v>
      </c>
      <c r="T73">
        <f>K73*(1000-(1000*0.61365*exp(17.502*X73/(240.97+X73))/(BC73+BD73)+AX73)/2)/(1000*0.61365*exp(17.502*X73/(240.97+X73))/(BC73+BD73)-AX73)</f>
        <v>0</v>
      </c>
      <c r="U73">
        <f>1/((AR73+1)/(R73/1.6)+1/(S73/1.37)) + AR73/((AR73+1)/(R73/1.6) + AR73/(S73/1.37))</f>
        <v>0</v>
      </c>
      <c r="V73">
        <f>(AM73*AP73)</f>
        <v>0</v>
      </c>
      <c r="W73">
        <f>(BE73+(V73+2*0.95*5.67E-8*(((BE73+$B$7)+273)^4-(BE73+273)^4)-44100*K73)/(1.84*29.3*S73+8*0.95*5.67E-8*(BE73+273)^3))</f>
        <v>0</v>
      </c>
      <c r="X73">
        <f>($B$66*BF73+$D$7*BG73+$C$66*W73)</f>
        <v>0</v>
      </c>
      <c r="Y73">
        <f>0.61365*exp(17.502*X73/(240.97+X73))</f>
        <v>0</v>
      </c>
      <c r="Z73">
        <f>(AA73/AB73*100)</f>
        <v>0</v>
      </c>
      <c r="AA73">
        <f>AX73*(BC73+BD73)/1000</f>
        <v>0</v>
      </c>
      <c r="AB73">
        <f>0.61365*exp(17.502*BE73/(240.97+BE73))</f>
        <v>0</v>
      </c>
      <c r="AC73">
        <f>(Y73-AX73*(BC73+BD73)/1000)</f>
        <v>0</v>
      </c>
      <c r="AD73">
        <f>(-K73*44100)</f>
        <v>0</v>
      </c>
      <c r="AE73">
        <f>2*29.3*S73*0.92*(BE73-X73)</f>
        <v>0</v>
      </c>
      <c r="AF73">
        <f>2*0.95*5.67E-8*(((BE73+$B$7)+273)^4-(X73+273)^4)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MAX(0,($B$13+$C$13*BJ73)/(1+$D$13*BJ73)*BC73/(BE73+273)*$E$13)</f>
        <v>0</v>
      </c>
      <c r="AM73">
        <f>$B$11*BK73+$C$11*BL73+$F$11*BW73*(1-BZ73)</f>
        <v>0</v>
      </c>
      <c r="AN73">
        <f>AM73*AO73</f>
        <v>0</v>
      </c>
      <c r="AO73">
        <f>($B$11*$D$9+$C$11*$D$9+$F$11*((CJ73+CB73)/MAX(CJ73+CB73+CK73, 0.1)*$I$9+CK73/MAX(CJ73+CB73+CK73, 0.1)*$J$9))/($B$11+$C$11+$F$11)</f>
        <v>0</v>
      </c>
      <c r="AP73">
        <f>($B$11*$K$9+$C$11*$K$9+$F$11*((CJ73+CB73)/MAX(CJ73+CB73+CK73, 0.1)*$P$9+CK73/MAX(CJ73+CB73+CK73, 0.1)*$Q$9))/($B$11+$C$11+$F$11)</f>
        <v>0</v>
      </c>
      <c r="AQ73">
        <v>6</v>
      </c>
      <c r="AR73">
        <v>0.5</v>
      </c>
      <c r="AS73" t="s">
        <v>347</v>
      </c>
      <c r="AT73">
        <v>2</v>
      </c>
      <c r="AU73">
        <v>1693584994.1</v>
      </c>
      <c r="AV73">
        <v>415.662</v>
      </c>
      <c r="AW73">
        <v>419.955</v>
      </c>
      <c r="AX73">
        <v>13.6186</v>
      </c>
      <c r="AY73">
        <v>11.7373</v>
      </c>
      <c r="AZ73">
        <v>414.294</v>
      </c>
      <c r="BA73">
        <v>13.5372</v>
      </c>
      <c r="BB73">
        <v>500.076</v>
      </c>
      <c r="BC73">
        <v>100.563</v>
      </c>
      <c r="BD73">
        <v>0.0336468</v>
      </c>
      <c r="BE73">
        <v>22.9297</v>
      </c>
      <c r="BF73">
        <v>999.9</v>
      </c>
      <c r="BG73">
        <v>999.9</v>
      </c>
      <c r="BH73">
        <v>0</v>
      </c>
      <c r="BI73">
        <v>0</v>
      </c>
      <c r="BJ73">
        <v>10000</v>
      </c>
      <c r="BK73">
        <v>0</v>
      </c>
      <c r="BL73">
        <v>439.797</v>
      </c>
      <c r="BM73">
        <v>-4.29297</v>
      </c>
      <c r="BN73">
        <v>421.401</v>
      </c>
      <c r="BO73">
        <v>424.943</v>
      </c>
      <c r="BP73">
        <v>1.88133</v>
      </c>
      <c r="BQ73">
        <v>419.955</v>
      </c>
      <c r="BR73">
        <v>11.7373</v>
      </c>
      <c r="BS73">
        <v>1.36953</v>
      </c>
      <c r="BT73">
        <v>1.18034</v>
      </c>
      <c r="BU73">
        <v>11.5845</v>
      </c>
      <c r="BV73">
        <v>9.35589</v>
      </c>
      <c r="BW73">
        <v>2500.08</v>
      </c>
      <c r="BX73">
        <v>0.900008</v>
      </c>
      <c r="BY73">
        <v>0.0999922</v>
      </c>
      <c r="BZ73">
        <v>0</v>
      </c>
      <c r="CA73">
        <v>2.8607</v>
      </c>
      <c r="CB73">
        <v>0</v>
      </c>
      <c r="CC73">
        <v>46842.5</v>
      </c>
      <c r="CD73">
        <v>22324.5</v>
      </c>
      <c r="CE73">
        <v>41.375</v>
      </c>
      <c r="CF73">
        <v>41</v>
      </c>
      <c r="CG73">
        <v>41</v>
      </c>
      <c r="CH73">
        <v>39.562</v>
      </c>
      <c r="CI73">
        <v>39.875</v>
      </c>
      <c r="CJ73">
        <v>2250.09</v>
      </c>
      <c r="CK73">
        <v>249.99</v>
      </c>
      <c r="CL73">
        <v>0</v>
      </c>
      <c r="CM73">
        <v>1693584987.1</v>
      </c>
      <c r="CN73">
        <v>0</v>
      </c>
      <c r="CO73">
        <v>1693578357.1</v>
      </c>
      <c r="CP73" t="s">
        <v>348</v>
      </c>
      <c r="CQ73">
        <v>1693578354.1</v>
      </c>
      <c r="CR73">
        <v>1693578357.1</v>
      </c>
      <c r="CS73">
        <v>1</v>
      </c>
      <c r="CT73">
        <v>0.139</v>
      </c>
      <c r="CU73">
        <v>-0.016</v>
      </c>
      <c r="CV73">
        <v>1.377</v>
      </c>
      <c r="CW73">
        <v>0.081</v>
      </c>
      <c r="CX73">
        <v>420</v>
      </c>
      <c r="CY73">
        <v>14</v>
      </c>
      <c r="CZ73">
        <v>0.24</v>
      </c>
      <c r="DA73">
        <v>0.1</v>
      </c>
      <c r="DB73">
        <v>2.982726929813228</v>
      </c>
      <c r="DC73">
        <v>-0.4655612308333414</v>
      </c>
      <c r="DD73">
        <v>0.04623871347273072</v>
      </c>
      <c r="DE73">
        <v>1</v>
      </c>
      <c r="DF73">
        <v>0.001634177632005944</v>
      </c>
      <c r="DG73">
        <v>-0.0003326711216325564</v>
      </c>
      <c r="DH73">
        <v>2.460904963628658E-05</v>
      </c>
      <c r="DI73">
        <v>1</v>
      </c>
      <c r="DJ73">
        <v>0.09030039896468067</v>
      </c>
      <c r="DK73">
        <v>-0.01590135179787259</v>
      </c>
      <c r="DL73">
        <v>0.001195098561023232</v>
      </c>
      <c r="DM73">
        <v>1</v>
      </c>
      <c r="DN73">
        <v>3</v>
      </c>
      <c r="DO73">
        <v>3</v>
      </c>
      <c r="DP73" t="s">
        <v>349</v>
      </c>
      <c r="DQ73">
        <v>3.10273</v>
      </c>
      <c r="DR73">
        <v>2.66728</v>
      </c>
      <c r="DS73">
        <v>0.0998933</v>
      </c>
      <c r="DT73">
        <v>0.101663</v>
      </c>
      <c r="DU73">
        <v>0.0698015</v>
      </c>
      <c r="DV73">
        <v>0.0642157</v>
      </c>
      <c r="DW73">
        <v>26224.4</v>
      </c>
      <c r="DX73">
        <v>28504.1</v>
      </c>
      <c r="DY73">
        <v>27580.7</v>
      </c>
      <c r="DZ73">
        <v>29821.3</v>
      </c>
      <c r="EA73">
        <v>32137.5</v>
      </c>
      <c r="EB73">
        <v>34463.8</v>
      </c>
      <c r="EC73">
        <v>37852</v>
      </c>
      <c r="ED73">
        <v>40935.1</v>
      </c>
      <c r="EE73">
        <v>2.19957</v>
      </c>
      <c r="EF73">
        <v>2.17123</v>
      </c>
      <c r="EG73">
        <v>0</v>
      </c>
      <c r="EH73">
        <v>0</v>
      </c>
      <c r="EI73">
        <v>21.5255</v>
      </c>
      <c r="EJ73">
        <v>999.9</v>
      </c>
      <c r="EK73">
        <v>45.7</v>
      </c>
      <c r="EL73">
        <v>27.9</v>
      </c>
      <c r="EM73">
        <v>17.145</v>
      </c>
      <c r="EN73">
        <v>65.2054</v>
      </c>
      <c r="EO73">
        <v>8.461539999999999</v>
      </c>
      <c r="EP73">
        <v>1</v>
      </c>
      <c r="EQ73">
        <v>-0.268351</v>
      </c>
      <c r="ER73">
        <v>1.33669</v>
      </c>
      <c r="ES73">
        <v>20.1981</v>
      </c>
      <c r="ET73">
        <v>5.25772</v>
      </c>
      <c r="EU73">
        <v>12.0579</v>
      </c>
      <c r="EV73">
        <v>4.9734</v>
      </c>
      <c r="EW73">
        <v>3.293</v>
      </c>
      <c r="EX73">
        <v>9999</v>
      </c>
      <c r="EY73">
        <v>9999</v>
      </c>
      <c r="EZ73">
        <v>9999</v>
      </c>
      <c r="FA73">
        <v>165.5</v>
      </c>
      <c r="FB73">
        <v>4.97201</v>
      </c>
      <c r="FC73">
        <v>1.87057</v>
      </c>
      <c r="FD73">
        <v>1.87682</v>
      </c>
      <c r="FE73">
        <v>1.86983</v>
      </c>
      <c r="FF73">
        <v>1.87302</v>
      </c>
      <c r="FG73">
        <v>1.87454</v>
      </c>
      <c r="FH73">
        <v>1.87393</v>
      </c>
      <c r="FI73">
        <v>1.87545</v>
      </c>
      <c r="FJ73">
        <v>0</v>
      </c>
      <c r="FK73">
        <v>0</v>
      </c>
      <c r="FL73">
        <v>0</v>
      </c>
      <c r="FM73">
        <v>0</v>
      </c>
      <c r="FN73" t="s">
        <v>350</v>
      </c>
      <c r="FO73" t="s">
        <v>351</v>
      </c>
      <c r="FP73" t="s">
        <v>352</v>
      </c>
      <c r="FQ73" t="s">
        <v>352</v>
      </c>
      <c r="FR73" t="s">
        <v>352</v>
      </c>
      <c r="FS73" t="s">
        <v>352</v>
      </c>
      <c r="FT73">
        <v>0</v>
      </c>
      <c r="FU73">
        <v>100</v>
      </c>
      <c r="FV73">
        <v>100</v>
      </c>
      <c r="FW73">
        <v>1.368</v>
      </c>
      <c r="FX73">
        <v>0.0814</v>
      </c>
      <c r="FY73">
        <v>0.3605918236120723</v>
      </c>
      <c r="FZ73">
        <v>0.002616612134532941</v>
      </c>
      <c r="GA73">
        <v>-4.519413631873513E-07</v>
      </c>
      <c r="GB73">
        <v>9.831233035137328E-12</v>
      </c>
      <c r="GC73">
        <v>-0.01406867637782118</v>
      </c>
      <c r="GD73">
        <v>0.01128715920374445</v>
      </c>
      <c r="GE73">
        <v>-0.0004913425133041084</v>
      </c>
      <c r="GF73">
        <v>1.320148971478439E-05</v>
      </c>
      <c r="GG73">
        <v>-1</v>
      </c>
      <c r="GH73">
        <v>2093</v>
      </c>
      <c r="GI73">
        <v>1</v>
      </c>
      <c r="GJ73">
        <v>22</v>
      </c>
      <c r="GK73">
        <v>110.7</v>
      </c>
      <c r="GL73">
        <v>110.6</v>
      </c>
      <c r="GM73">
        <v>1.07544</v>
      </c>
      <c r="GN73">
        <v>2.51953</v>
      </c>
      <c r="GO73">
        <v>1.39893</v>
      </c>
      <c r="GP73">
        <v>2.28882</v>
      </c>
      <c r="GQ73">
        <v>1.44897</v>
      </c>
      <c r="GR73">
        <v>2.45239</v>
      </c>
      <c r="GS73">
        <v>31.0419</v>
      </c>
      <c r="GT73">
        <v>15.0251</v>
      </c>
      <c r="GU73">
        <v>18</v>
      </c>
      <c r="GV73">
        <v>482.779</v>
      </c>
      <c r="GW73">
        <v>532.329</v>
      </c>
      <c r="GX73">
        <v>19.9993</v>
      </c>
      <c r="GY73">
        <v>23.6435</v>
      </c>
      <c r="GZ73">
        <v>30.0001</v>
      </c>
      <c r="HA73">
        <v>23.6355</v>
      </c>
      <c r="HB73">
        <v>23.6101</v>
      </c>
      <c r="HC73">
        <v>21.5104</v>
      </c>
      <c r="HD73">
        <v>32.5991</v>
      </c>
      <c r="HE73">
        <v>0</v>
      </c>
      <c r="HF73">
        <v>20</v>
      </c>
      <c r="HG73">
        <v>420</v>
      </c>
      <c r="HH73">
        <v>11.8314</v>
      </c>
      <c r="HI73">
        <v>102.09</v>
      </c>
      <c r="HJ73">
        <v>102.259</v>
      </c>
    </row>
    <row r="74" spans="1:218">
      <c r="A74">
        <v>56</v>
      </c>
      <c r="B74">
        <v>1693584994.6</v>
      </c>
      <c r="C74">
        <v>5863.099999904633</v>
      </c>
      <c r="D74" t="s">
        <v>460</v>
      </c>
      <c r="E74" t="s">
        <v>461</v>
      </c>
      <c r="F74" t="s">
        <v>346</v>
      </c>
      <c r="J74">
        <v>1693584994.6</v>
      </c>
      <c r="K74">
        <f>(L74)/1000</f>
        <v>0</v>
      </c>
      <c r="L74">
        <f>1000*BB74*AJ74*(AX74-AY74)/(100*AQ74*(1000-AJ74*AX74))</f>
        <v>0</v>
      </c>
      <c r="M74">
        <f>BB74*AJ74*(AW74-AV74*(1000-AJ74*AY74)/(1000-AJ74*AX74))/(100*AQ74)</f>
        <v>0</v>
      </c>
      <c r="N74">
        <f>AV74 - IF(AJ74&gt;1, M74*AQ74*100.0/(AL74*BJ74), 0)</f>
        <v>0</v>
      </c>
      <c r="O74">
        <f>((U74-K74/2)*N74-M74)/(U74+K74/2)</f>
        <v>0</v>
      </c>
      <c r="P74">
        <f>O74*(BC74+BD74)/1000.0</f>
        <v>0</v>
      </c>
      <c r="Q74">
        <f>(AV74 - IF(AJ74&gt;1, M74*AQ74*100.0/(AL74*BJ74), 0))*(BC74+BD74)/1000.0</f>
        <v>0</v>
      </c>
      <c r="R74">
        <f>2.0/((1/T74-1/S74)+SIGN(T74)*SQRT((1/T74-1/S74)*(1/T74-1/S74) + 4*AR74/((AR74+1)*(AR74+1))*(2*1/T74*1/S74-1/S74*1/S74)))</f>
        <v>0</v>
      </c>
      <c r="S74">
        <f>IF(LEFT(AS74,1)&lt;&gt;"0",IF(LEFT(AS74,1)="1",3.0,AT74),$D$5+$E$5*(BJ74*BC74/($K$5*1000))+$F$5*(BJ74*BC74/($K$5*1000))*MAX(MIN(AQ74,$J$5),$I$5)*MAX(MIN(AQ74,$J$5),$I$5)+$G$5*MAX(MIN(AQ74,$J$5),$I$5)*(BJ74*BC74/($K$5*1000))+$H$5*(BJ74*BC74/($K$5*1000))*(BJ74*BC74/($K$5*1000)))</f>
        <v>0</v>
      </c>
      <c r="T74">
        <f>K74*(1000-(1000*0.61365*exp(17.502*X74/(240.97+X74))/(BC74+BD74)+AX74)/2)/(1000*0.61365*exp(17.502*X74/(240.97+X74))/(BC74+BD74)-AX74)</f>
        <v>0</v>
      </c>
      <c r="U74">
        <f>1/((AR74+1)/(R74/1.6)+1/(S74/1.37)) + AR74/((AR74+1)/(R74/1.6) + AR74/(S74/1.37))</f>
        <v>0</v>
      </c>
      <c r="V74">
        <f>(AM74*AP74)</f>
        <v>0</v>
      </c>
      <c r="W74">
        <f>(BE74+(V74+2*0.95*5.67E-8*(((BE74+$B$7)+273)^4-(BE74+273)^4)-44100*K74)/(1.84*29.3*S74+8*0.95*5.67E-8*(BE74+273)^3))</f>
        <v>0</v>
      </c>
      <c r="X74">
        <f>($B$66*BF74+$D$7*BG74+$C$66*W74)</f>
        <v>0</v>
      </c>
      <c r="Y74">
        <f>0.61365*exp(17.502*X74/(240.97+X74))</f>
        <v>0</v>
      </c>
      <c r="Z74">
        <f>(AA74/AB74*100)</f>
        <v>0</v>
      </c>
      <c r="AA74">
        <f>AX74*(BC74+BD74)/1000</f>
        <v>0</v>
      </c>
      <c r="AB74">
        <f>0.61365*exp(17.502*BE74/(240.97+BE74))</f>
        <v>0</v>
      </c>
      <c r="AC74">
        <f>(Y74-AX74*(BC74+BD74)/1000)</f>
        <v>0</v>
      </c>
      <c r="AD74">
        <f>(-K74*44100)</f>
        <v>0</v>
      </c>
      <c r="AE74">
        <f>2*29.3*S74*0.92*(BE74-X74)</f>
        <v>0</v>
      </c>
      <c r="AF74">
        <f>2*0.95*5.67E-8*(((BE74+$B$7)+273)^4-(X74+273)^4)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MAX(0,($B$13+$C$13*BJ74)/(1+$D$13*BJ74)*BC74/(BE74+273)*$E$13)</f>
        <v>0</v>
      </c>
      <c r="AM74">
        <f>$B$11*BK74+$C$11*BL74+$F$11*BW74*(1-BZ74)</f>
        <v>0</v>
      </c>
      <c r="AN74">
        <f>AM74*AO74</f>
        <v>0</v>
      </c>
      <c r="AO74">
        <f>($B$11*$D$9+$C$11*$D$9+$F$11*((CJ74+CB74)/MAX(CJ74+CB74+CK74, 0.1)*$I$9+CK74/MAX(CJ74+CB74+CK74, 0.1)*$J$9))/($B$11+$C$11+$F$11)</f>
        <v>0</v>
      </c>
      <c r="AP74">
        <f>($B$11*$K$9+$C$11*$K$9+$F$11*((CJ74+CB74)/MAX(CJ74+CB74+CK74, 0.1)*$P$9+CK74/MAX(CJ74+CB74+CK74, 0.1)*$Q$9))/($B$11+$C$11+$F$11)</f>
        <v>0</v>
      </c>
      <c r="AQ74">
        <v>6</v>
      </c>
      <c r="AR74">
        <v>0.5</v>
      </c>
      <c r="AS74" t="s">
        <v>347</v>
      </c>
      <c r="AT74">
        <v>2</v>
      </c>
      <c r="AU74">
        <v>1693584994.6</v>
      </c>
      <c r="AV74">
        <v>415.664</v>
      </c>
      <c r="AW74">
        <v>419.95</v>
      </c>
      <c r="AX74">
        <v>13.6241</v>
      </c>
      <c r="AY74">
        <v>11.7408</v>
      </c>
      <c r="AZ74">
        <v>414.296</v>
      </c>
      <c r="BA74">
        <v>13.5426</v>
      </c>
      <c r="BB74">
        <v>500.147</v>
      </c>
      <c r="BC74">
        <v>100.564</v>
      </c>
      <c r="BD74">
        <v>0.0335802</v>
      </c>
      <c r="BE74">
        <v>22.93</v>
      </c>
      <c r="BF74">
        <v>999.9</v>
      </c>
      <c r="BG74">
        <v>999.9</v>
      </c>
      <c r="BH74">
        <v>0</v>
      </c>
      <c r="BI74">
        <v>0</v>
      </c>
      <c r="BJ74">
        <v>10001.2</v>
      </c>
      <c r="BK74">
        <v>0</v>
      </c>
      <c r="BL74">
        <v>439.708</v>
      </c>
      <c r="BM74">
        <v>-4.28592</v>
      </c>
      <c r="BN74">
        <v>421.405</v>
      </c>
      <c r="BO74">
        <v>424.939</v>
      </c>
      <c r="BP74">
        <v>1.88326</v>
      </c>
      <c r="BQ74">
        <v>419.95</v>
      </c>
      <c r="BR74">
        <v>11.7408</v>
      </c>
      <c r="BS74">
        <v>1.37009</v>
      </c>
      <c r="BT74">
        <v>1.1807</v>
      </c>
      <c r="BU74">
        <v>11.5906</v>
      </c>
      <c r="BV74">
        <v>9.36041</v>
      </c>
      <c r="BW74">
        <v>2499.77</v>
      </c>
      <c r="BX74">
        <v>0.899996</v>
      </c>
      <c r="BY74">
        <v>0.100004</v>
      </c>
      <c r="BZ74">
        <v>0</v>
      </c>
      <c r="CA74">
        <v>2.6844</v>
      </c>
      <c r="CB74">
        <v>0</v>
      </c>
      <c r="CC74">
        <v>46805.3</v>
      </c>
      <c r="CD74">
        <v>22321.7</v>
      </c>
      <c r="CE74">
        <v>41.375</v>
      </c>
      <c r="CF74">
        <v>41</v>
      </c>
      <c r="CG74">
        <v>41</v>
      </c>
      <c r="CH74">
        <v>39.562</v>
      </c>
      <c r="CI74">
        <v>39.875</v>
      </c>
      <c r="CJ74">
        <v>2249.78</v>
      </c>
      <c r="CK74">
        <v>249.99</v>
      </c>
      <c r="CL74">
        <v>0</v>
      </c>
      <c r="CM74">
        <v>1693584987.7</v>
      </c>
      <c r="CN74">
        <v>0</v>
      </c>
      <c r="CO74">
        <v>1693578357.1</v>
      </c>
      <c r="CP74" t="s">
        <v>348</v>
      </c>
      <c r="CQ74">
        <v>1693578354.1</v>
      </c>
      <c r="CR74">
        <v>1693578357.1</v>
      </c>
      <c r="CS74">
        <v>1</v>
      </c>
      <c r="CT74">
        <v>0.139</v>
      </c>
      <c r="CU74">
        <v>-0.016</v>
      </c>
      <c r="CV74">
        <v>1.377</v>
      </c>
      <c r="CW74">
        <v>0.081</v>
      </c>
      <c r="CX74">
        <v>420</v>
      </c>
      <c r="CY74">
        <v>14</v>
      </c>
      <c r="CZ74">
        <v>0.24</v>
      </c>
      <c r="DA74">
        <v>0.1</v>
      </c>
      <c r="DB74">
        <v>2.974592336857854</v>
      </c>
      <c r="DC74">
        <v>-0.3597548368099873</v>
      </c>
      <c r="DD74">
        <v>0.0412628653573705</v>
      </c>
      <c r="DE74">
        <v>1</v>
      </c>
      <c r="DF74">
        <v>0.001627108487634032</v>
      </c>
      <c r="DG74">
        <v>-0.0003193033113206465</v>
      </c>
      <c r="DH74">
        <v>2.434839159351421E-05</v>
      </c>
      <c r="DI74">
        <v>1</v>
      </c>
      <c r="DJ74">
        <v>0.08996017264112363</v>
      </c>
      <c r="DK74">
        <v>-0.01509681135748334</v>
      </c>
      <c r="DL74">
        <v>0.001168818133380315</v>
      </c>
      <c r="DM74">
        <v>1</v>
      </c>
      <c r="DN74">
        <v>3</v>
      </c>
      <c r="DO74">
        <v>3</v>
      </c>
      <c r="DP74" t="s">
        <v>349</v>
      </c>
      <c r="DQ74">
        <v>3.10281</v>
      </c>
      <c r="DR74">
        <v>2.66723</v>
      </c>
      <c r="DS74">
        <v>0.0998936</v>
      </c>
      <c r="DT74">
        <v>0.101662</v>
      </c>
      <c r="DU74">
        <v>0.06982289999999999</v>
      </c>
      <c r="DV74">
        <v>0.0642307</v>
      </c>
      <c r="DW74">
        <v>26224.3</v>
      </c>
      <c r="DX74">
        <v>28504</v>
      </c>
      <c r="DY74">
        <v>27580.6</v>
      </c>
      <c r="DZ74">
        <v>29821.2</v>
      </c>
      <c r="EA74">
        <v>32136.7</v>
      </c>
      <c r="EB74">
        <v>34463.2</v>
      </c>
      <c r="EC74">
        <v>37852</v>
      </c>
      <c r="ED74">
        <v>40934.9</v>
      </c>
      <c r="EE74">
        <v>2.19963</v>
      </c>
      <c r="EF74">
        <v>2.17123</v>
      </c>
      <c r="EG74">
        <v>0</v>
      </c>
      <c r="EH74">
        <v>0</v>
      </c>
      <c r="EI74">
        <v>21.5246</v>
      </c>
      <c r="EJ74">
        <v>999.9</v>
      </c>
      <c r="EK74">
        <v>45.7</v>
      </c>
      <c r="EL74">
        <v>27.9</v>
      </c>
      <c r="EM74">
        <v>17.1453</v>
      </c>
      <c r="EN74">
        <v>65.2054</v>
      </c>
      <c r="EO74">
        <v>8.48959</v>
      </c>
      <c r="EP74">
        <v>1</v>
      </c>
      <c r="EQ74">
        <v>-0.268316</v>
      </c>
      <c r="ER74">
        <v>1.33635</v>
      </c>
      <c r="ES74">
        <v>20.198</v>
      </c>
      <c r="ET74">
        <v>5.25757</v>
      </c>
      <c r="EU74">
        <v>12.0579</v>
      </c>
      <c r="EV74">
        <v>4.9733</v>
      </c>
      <c r="EW74">
        <v>3.293</v>
      </c>
      <c r="EX74">
        <v>9999</v>
      </c>
      <c r="EY74">
        <v>9999</v>
      </c>
      <c r="EZ74">
        <v>9999</v>
      </c>
      <c r="FA74">
        <v>165.5</v>
      </c>
      <c r="FB74">
        <v>4.97201</v>
      </c>
      <c r="FC74">
        <v>1.87057</v>
      </c>
      <c r="FD74">
        <v>1.87682</v>
      </c>
      <c r="FE74">
        <v>1.86983</v>
      </c>
      <c r="FF74">
        <v>1.87302</v>
      </c>
      <c r="FG74">
        <v>1.87454</v>
      </c>
      <c r="FH74">
        <v>1.87393</v>
      </c>
      <c r="FI74">
        <v>1.87545</v>
      </c>
      <c r="FJ74">
        <v>0</v>
      </c>
      <c r="FK74">
        <v>0</v>
      </c>
      <c r="FL74">
        <v>0</v>
      </c>
      <c r="FM74">
        <v>0</v>
      </c>
      <c r="FN74" t="s">
        <v>350</v>
      </c>
      <c r="FO74" t="s">
        <v>351</v>
      </c>
      <c r="FP74" t="s">
        <v>352</v>
      </c>
      <c r="FQ74" t="s">
        <v>352</v>
      </c>
      <c r="FR74" t="s">
        <v>352</v>
      </c>
      <c r="FS74" t="s">
        <v>352</v>
      </c>
      <c r="FT74">
        <v>0</v>
      </c>
      <c r="FU74">
        <v>100</v>
      </c>
      <c r="FV74">
        <v>100</v>
      </c>
      <c r="FW74">
        <v>1.368</v>
      </c>
      <c r="FX74">
        <v>0.0815</v>
      </c>
      <c r="FY74">
        <v>0.3605918236120723</v>
      </c>
      <c r="FZ74">
        <v>0.002616612134532941</v>
      </c>
      <c r="GA74">
        <v>-4.519413631873513E-07</v>
      </c>
      <c r="GB74">
        <v>9.831233035137328E-12</v>
      </c>
      <c r="GC74">
        <v>-0.01406867637782118</v>
      </c>
      <c r="GD74">
        <v>0.01128715920374445</v>
      </c>
      <c r="GE74">
        <v>-0.0004913425133041084</v>
      </c>
      <c r="GF74">
        <v>1.320148971478439E-05</v>
      </c>
      <c r="GG74">
        <v>-1</v>
      </c>
      <c r="GH74">
        <v>2093</v>
      </c>
      <c r="GI74">
        <v>1</v>
      </c>
      <c r="GJ74">
        <v>22</v>
      </c>
      <c r="GK74">
        <v>110.7</v>
      </c>
      <c r="GL74">
        <v>110.6</v>
      </c>
      <c r="GM74">
        <v>1.07666</v>
      </c>
      <c r="GN74">
        <v>2.52563</v>
      </c>
      <c r="GO74">
        <v>1.39893</v>
      </c>
      <c r="GP74">
        <v>2.28882</v>
      </c>
      <c r="GQ74">
        <v>1.44897</v>
      </c>
      <c r="GR74">
        <v>2.51953</v>
      </c>
      <c r="GS74">
        <v>31.0419</v>
      </c>
      <c r="GT74">
        <v>15.0164</v>
      </c>
      <c r="GU74">
        <v>18</v>
      </c>
      <c r="GV74">
        <v>482.811</v>
      </c>
      <c r="GW74">
        <v>532.331</v>
      </c>
      <c r="GX74">
        <v>19.9993</v>
      </c>
      <c r="GY74">
        <v>23.6437</v>
      </c>
      <c r="GZ74">
        <v>30.0002</v>
      </c>
      <c r="HA74">
        <v>23.6357</v>
      </c>
      <c r="HB74">
        <v>23.6104</v>
      </c>
      <c r="HC74">
        <v>21.5094</v>
      </c>
      <c r="HD74">
        <v>32.3144</v>
      </c>
      <c r="HE74">
        <v>0</v>
      </c>
      <c r="HF74">
        <v>20</v>
      </c>
      <c r="HG74">
        <v>420</v>
      </c>
      <c r="HH74">
        <v>11.8373</v>
      </c>
      <c r="HI74">
        <v>102.089</v>
      </c>
      <c r="HJ74">
        <v>102.259</v>
      </c>
    </row>
    <row r="75" spans="1:218">
      <c r="A75">
        <v>57</v>
      </c>
      <c r="B75">
        <v>1693585090.1</v>
      </c>
      <c r="C75">
        <v>5958.599999904633</v>
      </c>
      <c r="D75" t="s">
        <v>462</v>
      </c>
      <c r="E75" t="s">
        <v>463</v>
      </c>
      <c r="F75" t="s">
        <v>346</v>
      </c>
      <c r="J75">
        <v>1693585090.1</v>
      </c>
      <c r="K75">
        <f>(L75)/1000</f>
        <v>0</v>
      </c>
      <c r="L75">
        <f>1000*BB75*AJ75*(AX75-AY75)/(100*AQ75*(1000-AJ75*AX75))</f>
        <v>0</v>
      </c>
      <c r="M75">
        <f>BB75*AJ75*(AW75-AV75*(1000-AJ75*AY75)/(1000-AJ75*AX75))/(100*AQ75)</f>
        <v>0</v>
      </c>
      <c r="N75">
        <f>AV75 - IF(AJ75&gt;1, M75*AQ75*100.0/(AL75*BJ75), 0)</f>
        <v>0</v>
      </c>
      <c r="O75">
        <f>((U75-K75/2)*N75-M75)/(U75+K75/2)</f>
        <v>0</v>
      </c>
      <c r="P75">
        <f>O75*(BC75+BD75)/1000.0</f>
        <v>0</v>
      </c>
      <c r="Q75">
        <f>(AV75 - IF(AJ75&gt;1, M75*AQ75*100.0/(AL75*BJ75), 0))*(BC75+BD75)/1000.0</f>
        <v>0</v>
      </c>
      <c r="R75">
        <f>2.0/((1/T75-1/S75)+SIGN(T75)*SQRT((1/T75-1/S75)*(1/T75-1/S75) + 4*AR75/((AR75+1)*(AR75+1))*(2*1/T75*1/S75-1/S75*1/S75)))</f>
        <v>0</v>
      </c>
      <c r="S75">
        <f>IF(LEFT(AS75,1)&lt;&gt;"0",IF(LEFT(AS75,1)="1",3.0,AT75),$D$5+$E$5*(BJ75*BC75/($K$5*1000))+$F$5*(BJ75*BC75/($K$5*1000))*MAX(MIN(AQ75,$J$5),$I$5)*MAX(MIN(AQ75,$J$5),$I$5)+$G$5*MAX(MIN(AQ75,$J$5),$I$5)*(BJ75*BC75/($K$5*1000))+$H$5*(BJ75*BC75/($K$5*1000))*(BJ75*BC75/($K$5*1000)))</f>
        <v>0</v>
      </c>
      <c r="T75">
        <f>K75*(1000-(1000*0.61365*exp(17.502*X75/(240.97+X75))/(BC75+BD75)+AX75)/2)/(1000*0.61365*exp(17.502*X75/(240.97+X75))/(BC75+BD75)-AX75)</f>
        <v>0</v>
      </c>
      <c r="U75">
        <f>1/((AR75+1)/(R75/1.6)+1/(S75/1.37)) + AR75/((AR75+1)/(R75/1.6) + AR75/(S75/1.37))</f>
        <v>0</v>
      </c>
      <c r="V75">
        <f>(AM75*AP75)</f>
        <v>0</v>
      </c>
      <c r="W75">
        <f>(BE75+(V75+2*0.95*5.67E-8*(((BE75+$B$7)+273)^4-(BE75+273)^4)-44100*K75)/(1.84*29.3*S75+8*0.95*5.67E-8*(BE75+273)^3))</f>
        <v>0</v>
      </c>
      <c r="X75">
        <f>($B$66*BF75+$D$7*BG75+$C$66*W75)</f>
        <v>0</v>
      </c>
      <c r="Y75">
        <f>0.61365*exp(17.502*X75/(240.97+X75))</f>
        <v>0</v>
      </c>
      <c r="Z75">
        <f>(AA75/AB75*100)</f>
        <v>0</v>
      </c>
      <c r="AA75">
        <f>AX75*(BC75+BD75)/1000</f>
        <v>0</v>
      </c>
      <c r="AB75">
        <f>0.61365*exp(17.502*BE75/(240.97+BE75))</f>
        <v>0</v>
      </c>
      <c r="AC75">
        <f>(Y75-AX75*(BC75+BD75)/1000)</f>
        <v>0</v>
      </c>
      <c r="AD75">
        <f>(-K75*44100)</f>
        <v>0</v>
      </c>
      <c r="AE75">
        <f>2*29.3*S75*0.92*(BE75-X75)</f>
        <v>0</v>
      </c>
      <c r="AF75">
        <f>2*0.95*5.67E-8*(((BE75+$B$7)+273)^4-(X75+273)^4)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MAX(0,($B$13+$C$13*BJ75)/(1+$D$13*BJ75)*BC75/(BE75+273)*$E$13)</f>
        <v>0</v>
      </c>
      <c r="AM75">
        <f>$B$11*BK75+$C$11*BL75+$F$11*BW75*(1-BZ75)</f>
        <v>0</v>
      </c>
      <c r="AN75">
        <f>AM75*AO75</f>
        <v>0</v>
      </c>
      <c r="AO75">
        <f>($B$11*$D$9+$C$11*$D$9+$F$11*((CJ75+CB75)/MAX(CJ75+CB75+CK75, 0.1)*$I$9+CK75/MAX(CJ75+CB75+CK75, 0.1)*$J$9))/($B$11+$C$11+$F$11)</f>
        <v>0</v>
      </c>
      <c r="AP75">
        <f>($B$11*$K$9+$C$11*$K$9+$F$11*((CJ75+CB75)/MAX(CJ75+CB75+CK75, 0.1)*$P$9+CK75/MAX(CJ75+CB75+CK75, 0.1)*$Q$9))/($B$11+$C$11+$F$11)</f>
        <v>0</v>
      </c>
      <c r="AQ75">
        <v>6</v>
      </c>
      <c r="AR75">
        <v>0.5</v>
      </c>
      <c r="AS75" t="s">
        <v>347</v>
      </c>
      <c r="AT75">
        <v>2</v>
      </c>
      <c r="AU75">
        <v>1693585090.1</v>
      </c>
      <c r="AV75">
        <v>409.773</v>
      </c>
      <c r="AW75">
        <v>419.938</v>
      </c>
      <c r="AX75">
        <v>13.5807</v>
      </c>
      <c r="AY75">
        <v>10.5879</v>
      </c>
      <c r="AZ75">
        <v>408.418</v>
      </c>
      <c r="BA75">
        <v>13.4995</v>
      </c>
      <c r="BB75">
        <v>499.855</v>
      </c>
      <c r="BC75">
        <v>100.558</v>
      </c>
      <c r="BD75">
        <v>0.0325246</v>
      </c>
      <c r="BE75">
        <v>22.8147</v>
      </c>
      <c r="BF75">
        <v>999.9</v>
      </c>
      <c r="BG75">
        <v>999.9</v>
      </c>
      <c r="BH75">
        <v>0</v>
      </c>
      <c r="BI75">
        <v>0</v>
      </c>
      <c r="BJ75">
        <v>9994.379999999999</v>
      </c>
      <c r="BK75">
        <v>0</v>
      </c>
      <c r="BL75">
        <v>508.233</v>
      </c>
      <c r="BM75">
        <v>-10.1648</v>
      </c>
      <c r="BN75">
        <v>415.415</v>
      </c>
      <c r="BO75">
        <v>424.432</v>
      </c>
      <c r="BP75">
        <v>2.99281</v>
      </c>
      <c r="BQ75">
        <v>419.938</v>
      </c>
      <c r="BR75">
        <v>10.5879</v>
      </c>
      <c r="BS75">
        <v>1.36565</v>
      </c>
      <c r="BT75">
        <v>1.0647</v>
      </c>
      <c r="BU75">
        <v>11.5415</v>
      </c>
      <c r="BV75">
        <v>7.83317</v>
      </c>
      <c r="BW75">
        <v>2500.07</v>
      </c>
      <c r="BX75">
        <v>0.900003</v>
      </c>
      <c r="BY75">
        <v>0.0999966</v>
      </c>
      <c r="BZ75">
        <v>0</v>
      </c>
      <c r="CA75">
        <v>2.0986</v>
      </c>
      <c r="CB75">
        <v>0</v>
      </c>
      <c r="CC75">
        <v>26484.8</v>
      </c>
      <c r="CD75">
        <v>22324.4</v>
      </c>
      <c r="CE75">
        <v>39.75</v>
      </c>
      <c r="CF75">
        <v>39.625</v>
      </c>
      <c r="CG75">
        <v>39.687</v>
      </c>
      <c r="CH75">
        <v>37.937</v>
      </c>
      <c r="CI75">
        <v>38.562</v>
      </c>
      <c r="CJ75">
        <v>2250.07</v>
      </c>
      <c r="CK75">
        <v>250</v>
      </c>
      <c r="CL75">
        <v>0</v>
      </c>
      <c r="CM75">
        <v>1693585083.1</v>
      </c>
      <c r="CN75">
        <v>0</v>
      </c>
      <c r="CO75">
        <v>1693578357.1</v>
      </c>
      <c r="CP75" t="s">
        <v>348</v>
      </c>
      <c r="CQ75">
        <v>1693578354.1</v>
      </c>
      <c r="CR75">
        <v>1693578357.1</v>
      </c>
      <c r="CS75">
        <v>1</v>
      </c>
      <c r="CT75">
        <v>0.139</v>
      </c>
      <c r="CU75">
        <v>-0.016</v>
      </c>
      <c r="CV75">
        <v>1.377</v>
      </c>
      <c r="CW75">
        <v>0.081</v>
      </c>
      <c r="CX75">
        <v>420</v>
      </c>
      <c r="CY75">
        <v>14</v>
      </c>
      <c r="CZ75">
        <v>0.24</v>
      </c>
      <c r="DA75">
        <v>0.1</v>
      </c>
      <c r="DB75">
        <v>7.384669781351044</v>
      </c>
      <c r="DC75">
        <v>0.708428432991688</v>
      </c>
      <c r="DD75">
        <v>0.05690830193016842</v>
      </c>
      <c r="DE75">
        <v>1</v>
      </c>
      <c r="DF75">
        <v>0.002871312375880769</v>
      </c>
      <c r="DG75">
        <v>-0.002704433079291835</v>
      </c>
      <c r="DH75">
        <v>0.0002027801871919897</v>
      </c>
      <c r="DI75">
        <v>1</v>
      </c>
      <c r="DJ75">
        <v>0.1714139530386728</v>
      </c>
      <c r="DK75">
        <v>-0.1989442061103454</v>
      </c>
      <c r="DL75">
        <v>0.01496422500045851</v>
      </c>
      <c r="DM75">
        <v>1</v>
      </c>
      <c r="DN75">
        <v>3</v>
      </c>
      <c r="DO75">
        <v>3</v>
      </c>
      <c r="DP75" t="s">
        <v>349</v>
      </c>
      <c r="DQ75">
        <v>3.1022</v>
      </c>
      <c r="DR75">
        <v>2.66611</v>
      </c>
      <c r="DS75">
        <v>0.09879839999999999</v>
      </c>
      <c r="DT75">
        <v>0.10163</v>
      </c>
      <c r="DU75">
        <v>0.0696423</v>
      </c>
      <c r="DV75">
        <v>0.0593017</v>
      </c>
      <c r="DW75">
        <v>26254</v>
      </c>
      <c r="DX75">
        <v>28502.9</v>
      </c>
      <c r="DY75">
        <v>27578.4</v>
      </c>
      <c r="DZ75">
        <v>29819.2</v>
      </c>
      <c r="EA75">
        <v>32139.8</v>
      </c>
      <c r="EB75">
        <v>34641.9</v>
      </c>
      <c r="EC75">
        <v>37848.5</v>
      </c>
      <c r="ED75">
        <v>40932</v>
      </c>
      <c r="EE75">
        <v>2.19592</v>
      </c>
      <c r="EF75">
        <v>2.16895</v>
      </c>
      <c r="EG75">
        <v>0</v>
      </c>
      <c r="EH75">
        <v>0</v>
      </c>
      <c r="EI75">
        <v>21.4614</v>
      </c>
      <c r="EJ75">
        <v>999.9</v>
      </c>
      <c r="EK75">
        <v>45.7</v>
      </c>
      <c r="EL75">
        <v>28</v>
      </c>
      <c r="EM75">
        <v>17.2452</v>
      </c>
      <c r="EN75">
        <v>65.0254</v>
      </c>
      <c r="EO75">
        <v>8.73798</v>
      </c>
      <c r="EP75">
        <v>1</v>
      </c>
      <c r="EQ75">
        <v>-0.265013</v>
      </c>
      <c r="ER75">
        <v>1.32167</v>
      </c>
      <c r="ES75">
        <v>20.1985</v>
      </c>
      <c r="ET75">
        <v>5.25772</v>
      </c>
      <c r="EU75">
        <v>12.0579</v>
      </c>
      <c r="EV75">
        <v>4.97235</v>
      </c>
      <c r="EW75">
        <v>3.293</v>
      </c>
      <c r="EX75">
        <v>9999</v>
      </c>
      <c r="EY75">
        <v>9999</v>
      </c>
      <c r="EZ75">
        <v>9999</v>
      </c>
      <c r="FA75">
        <v>165.5</v>
      </c>
      <c r="FB75">
        <v>4.97201</v>
      </c>
      <c r="FC75">
        <v>1.87058</v>
      </c>
      <c r="FD75">
        <v>1.87682</v>
      </c>
      <c r="FE75">
        <v>1.86986</v>
      </c>
      <c r="FF75">
        <v>1.87302</v>
      </c>
      <c r="FG75">
        <v>1.87454</v>
      </c>
      <c r="FH75">
        <v>1.87393</v>
      </c>
      <c r="FI75">
        <v>1.87545</v>
      </c>
      <c r="FJ75">
        <v>0</v>
      </c>
      <c r="FK75">
        <v>0</v>
      </c>
      <c r="FL75">
        <v>0</v>
      </c>
      <c r="FM75">
        <v>0</v>
      </c>
      <c r="FN75" t="s">
        <v>350</v>
      </c>
      <c r="FO75" t="s">
        <v>351</v>
      </c>
      <c r="FP75" t="s">
        <v>352</v>
      </c>
      <c r="FQ75" t="s">
        <v>352</v>
      </c>
      <c r="FR75" t="s">
        <v>352</v>
      </c>
      <c r="FS75" t="s">
        <v>352</v>
      </c>
      <c r="FT75">
        <v>0</v>
      </c>
      <c r="FU75">
        <v>100</v>
      </c>
      <c r="FV75">
        <v>100</v>
      </c>
      <c r="FW75">
        <v>1.355</v>
      </c>
      <c r="FX75">
        <v>0.08119999999999999</v>
      </c>
      <c r="FY75">
        <v>0.3605918236120723</v>
      </c>
      <c r="FZ75">
        <v>0.002616612134532941</v>
      </c>
      <c r="GA75">
        <v>-4.519413631873513E-07</v>
      </c>
      <c r="GB75">
        <v>9.831233035137328E-12</v>
      </c>
      <c r="GC75">
        <v>-0.01406867637782118</v>
      </c>
      <c r="GD75">
        <v>0.01128715920374445</v>
      </c>
      <c r="GE75">
        <v>-0.0004913425133041084</v>
      </c>
      <c r="GF75">
        <v>1.320148971478439E-05</v>
      </c>
      <c r="GG75">
        <v>-1</v>
      </c>
      <c r="GH75">
        <v>2093</v>
      </c>
      <c r="GI75">
        <v>1</v>
      </c>
      <c r="GJ75">
        <v>22</v>
      </c>
      <c r="GK75">
        <v>112.3</v>
      </c>
      <c r="GL75">
        <v>112.2</v>
      </c>
      <c r="GM75">
        <v>1.07422</v>
      </c>
      <c r="GN75">
        <v>2.53052</v>
      </c>
      <c r="GO75">
        <v>1.39893</v>
      </c>
      <c r="GP75">
        <v>2.28882</v>
      </c>
      <c r="GQ75">
        <v>1.44897</v>
      </c>
      <c r="GR75">
        <v>2.38281</v>
      </c>
      <c r="GS75">
        <v>31.0853</v>
      </c>
      <c r="GT75">
        <v>15.0076</v>
      </c>
      <c r="GU75">
        <v>18</v>
      </c>
      <c r="GV75">
        <v>481.013</v>
      </c>
      <c r="GW75">
        <v>531.271</v>
      </c>
      <c r="GX75">
        <v>19.9978</v>
      </c>
      <c r="GY75">
        <v>23.681</v>
      </c>
      <c r="GZ75">
        <v>30.0002</v>
      </c>
      <c r="HA75">
        <v>23.6821</v>
      </c>
      <c r="HB75">
        <v>23.6599</v>
      </c>
      <c r="HC75">
        <v>21.4841</v>
      </c>
      <c r="HD75">
        <v>37.5337</v>
      </c>
      <c r="HE75">
        <v>0</v>
      </c>
      <c r="HF75">
        <v>20</v>
      </c>
      <c r="HG75">
        <v>420</v>
      </c>
      <c r="HH75">
        <v>10.7917</v>
      </c>
      <c r="HI75">
        <v>102.081</v>
      </c>
      <c r="HJ75">
        <v>102.252</v>
      </c>
    </row>
    <row r="76" spans="1:218">
      <c r="A76">
        <v>58</v>
      </c>
      <c r="B76">
        <v>1693585164.6</v>
      </c>
      <c r="C76">
        <v>6033.099999904633</v>
      </c>
      <c r="D76" t="s">
        <v>464</v>
      </c>
      <c r="E76" t="s">
        <v>465</v>
      </c>
      <c r="F76" t="s">
        <v>346</v>
      </c>
      <c r="J76">
        <v>1693585164.6</v>
      </c>
      <c r="K76">
        <f>(L76)/1000</f>
        <v>0</v>
      </c>
      <c r="L76">
        <f>1000*BB76*AJ76*(AX76-AY76)/(100*AQ76*(1000-AJ76*AX76))</f>
        <v>0</v>
      </c>
      <c r="M76">
        <f>BB76*AJ76*(AW76-AV76*(1000-AJ76*AY76)/(1000-AJ76*AX76))/(100*AQ76)</f>
        <v>0</v>
      </c>
      <c r="N76">
        <f>AV76 - IF(AJ76&gt;1, M76*AQ76*100.0/(AL76*BJ76), 0)</f>
        <v>0</v>
      </c>
      <c r="O76">
        <f>((U76-K76/2)*N76-M76)/(U76+K76/2)</f>
        <v>0</v>
      </c>
      <c r="P76">
        <f>O76*(BC76+BD76)/1000.0</f>
        <v>0</v>
      </c>
      <c r="Q76">
        <f>(AV76 - IF(AJ76&gt;1, M76*AQ76*100.0/(AL76*BJ76), 0))*(BC76+BD76)/1000.0</f>
        <v>0</v>
      </c>
      <c r="R76">
        <f>2.0/((1/T76-1/S76)+SIGN(T76)*SQRT((1/T76-1/S76)*(1/T76-1/S76) + 4*AR76/((AR76+1)*(AR76+1))*(2*1/T76*1/S76-1/S76*1/S76)))</f>
        <v>0</v>
      </c>
      <c r="S76">
        <f>IF(LEFT(AS76,1)&lt;&gt;"0",IF(LEFT(AS76,1)="1",3.0,AT76),$D$5+$E$5*(BJ76*BC76/($K$5*1000))+$F$5*(BJ76*BC76/($K$5*1000))*MAX(MIN(AQ76,$J$5),$I$5)*MAX(MIN(AQ76,$J$5),$I$5)+$G$5*MAX(MIN(AQ76,$J$5),$I$5)*(BJ76*BC76/($K$5*1000))+$H$5*(BJ76*BC76/($K$5*1000))*(BJ76*BC76/($K$5*1000)))</f>
        <v>0</v>
      </c>
      <c r="T76">
        <f>K76*(1000-(1000*0.61365*exp(17.502*X76/(240.97+X76))/(BC76+BD76)+AX76)/2)/(1000*0.61365*exp(17.502*X76/(240.97+X76))/(BC76+BD76)-AX76)</f>
        <v>0</v>
      </c>
      <c r="U76">
        <f>1/((AR76+1)/(R76/1.6)+1/(S76/1.37)) + AR76/((AR76+1)/(R76/1.6) + AR76/(S76/1.37))</f>
        <v>0</v>
      </c>
      <c r="V76">
        <f>(AM76*AP76)</f>
        <v>0</v>
      </c>
      <c r="W76">
        <f>(BE76+(V76+2*0.95*5.67E-8*(((BE76+$B$7)+273)^4-(BE76+273)^4)-44100*K76)/(1.84*29.3*S76+8*0.95*5.67E-8*(BE76+273)^3))</f>
        <v>0</v>
      </c>
      <c r="X76">
        <f>($B$66*BF76+$D$7*BG76+$C$66*W76)</f>
        <v>0</v>
      </c>
      <c r="Y76">
        <f>0.61365*exp(17.502*X76/(240.97+X76))</f>
        <v>0</v>
      </c>
      <c r="Z76">
        <f>(AA76/AB76*100)</f>
        <v>0</v>
      </c>
      <c r="AA76">
        <f>AX76*(BC76+BD76)/1000</f>
        <v>0</v>
      </c>
      <c r="AB76">
        <f>0.61365*exp(17.502*BE76/(240.97+BE76))</f>
        <v>0</v>
      </c>
      <c r="AC76">
        <f>(Y76-AX76*(BC76+BD76)/1000)</f>
        <v>0</v>
      </c>
      <c r="AD76">
        <f>(-K76*44100)</f>
        <v>0</v>
      </c>
      <c r="AE76">
        <f>2*29.3*S76*0.92*(BE76-X76)</f>
        <v>0</v>
      </c>
      <c r="AF76">
        <f>2*0.95*5.67E-8*(((BE76+$B$7)+273)^4-(X76+273)^4)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MAX(0,($B$13+$C$13*BJ76)/(1+$D$13*BJ76)*BC76/(BE76+273)*$E$13)</f>
        <v>0</v>
      </c>
      <c r="AM76">
        <f>$B$11*BK76+$C$11*BL76+$F$11*BW76*(1-BZ76)</f>
        <v>0</v>
      </c>
      <c r="AN76">
        <f>AM76*AO76</f>
        <v>0</v>
      </c>
      <c r="AO76">
        <f>($B$11*$D$9+$C$11*$D$9+$F$11*((CJ76+CB76)/MAX(CJ76+CB76+CK76, 0.1)*$I$9+CK76/MAX(CJ76+CB76+CK76, 0.1)*$J$9))/($B$11+$C$11+$F$11)</f>
        <v>0</v>
      </c>
      <c r="AP76">
        <f>($B$11*$K$9+$C$11*$K$9+$F$11*((CJ76+CB76)/MAX(CJ76+CB76+CK76, 0.1)*$P$9+CK76/MAX(CJ76+CB76+CK76, 0.1)*$Q$9))/($B$11+$C$11+$F$11)</f>
        <v>0</v>
      </c>
      <c r="AQ76">
        <v>6</v>
      </c>
      <c r="AR76">
        <v>0.5</v>
      </c>
      <c r="AS76" t="s">
        <v>347</v>
      </c>
      <c r="AT76">
        <v>2</v>
      </c>
      <c r="AU76">
        <v>1693585164.6</v>
      </c>
      <c r="AV76">
        <v>405.096</v>
      </c>
      <c r="AW76">
        <v>420.023</v>
      </c>
      <c r="AX76">
        <v>13.6003</v>
      </c>
      <c r="AY76">
        <v>10.1585</v>
      </c>
      <c r="AZ76">
        <v>403.752</v>
      </c>
      <c r="BA76">
        <v>13.519</v>
      </c>
      <c r="BB76">
        <v>500.102</v>
      </c>
      <c r="BC76">
        <v>100.559</v>
      </c>
      <c r="BD76">
        <v>0.0314668</v>
      </c>
      <c r="BE76">
        <v>22.8128</v>
      </c>
      <c r="BF76">
        <v>999.9</v>
      </c>
      <c r="BG76">
        <v>999.9</v>
      </c>
      <c r="BH76">
        <v>0</v>
      </c>
      <c r="BI76">
        <v>0</v>
      </c>
      <c r="BJ76">
        <v>10006.2</v>
      </c>
      <c r="BK76">
        <v>0</v>
      </c>
      <c r="BL76">
        <v>422.045</v>
      </c>
      <c r="BM76">
        <v>-14.9267</v>
      </c>
      <c r="BN76">
        <v>410.681</v>
      </c>
      <c r="BO76">
        <v>424.333</v>
      </c>
      <c r="BP76">
        <v>3.44182</v>
      </c>
      <c r="BQ76">
        <v>420.023</v>
      </c>
      <c r="BR76">
        <v>10.1585</v>
      </c>
      <c r="BS76">
        <v>1.36764</v>
      </c>
      <c r="BT76">
        <v>1.02153</v>
      </c>
      <c r="BU76">
        <v>11.5635</v>
      </c>
      <c r="BV76">
        <v>7.22713</v>
      </c>
      <c r="BW76">
        <v>2500.22</v>
      </c>
      <c r="BX76">
        <v>0.9000010000000001</v>
      </c>
      <c r="BY76">
        <v>0.09999860000000001</v>
      </c>
      <c r="BZ76">
        <v>0</v>
      </c>
      <c r="CA76">
        <v>2.195</v>
      </c>
      <c r="CB76">
        <v>0</v>
      </c>
      <c r="CC76">
        <v>27617</v>
      </c>
      <c r="CD76">
        <v>22325.7</v>
      </c>
      <c r="CE76">
        <v>38.937</v>
      </c>
      <c r="CF76">
        <v>39</v>
      </c>
      <c r="CG76">
        <v>38.875</v>
      </c>
      <c r="CH76">
        <v>37.312</v>
      </c>
      <c r="CI76">
        <v>37.812</v>
      </c>
      <c r="CJ76">
        <v>2250.2</v>
      </c>
      <c r="CK76">
        <v>250.02</v>
      </c>
      <c r="CL76">
        <v>0</v>
      </c>
      <c r="CM76">
        <v>1693585157.5</v>
      </c>
      <c r="CN76">
        <v>0</v>
      </c>
      <c r="CO76">
        <v>1693578357.1</v>
      </c>
      <c r="CP76" t="s">
        <v>348</v>
      </c>
      <c r="CQ76">
        <v>1693578354.1</v>
      </c>
      <c r="CR76">
        <v>1693578357.1</v>
      </c>
      <c r="CS76">
        <v>1</v>
      </c>
      <c r="CT76">
        <v>0.139</v>
      </c>
      <c r="CU76">
        <v>-0.016</v>
      </c>
      <c r="CV76">
        <v>1.377</v>
      </c>
      <c r="CW76">
        <v>0.081</v>
      </c>
      <c r="CX76">
        <v>420</v>
      </c>
      <c r="CY76">
        <v>14</v>
      </c>
      <c r="CZ76">
        <v>0.24</v>
      </c>
      <c r="DA76">
        <v>0.1</v>
      </c>
      <c r="DB76">
        <v>11.10791374303734</v>
      </c>
      <c r="DC76">
        <v>0.8454884382246337</v>
      </c>
      <c r="DD76">
        <v>0.07035477381578979</v>
      </c>
      <c r="DE76">
        <v>1</v>
      </c>
      <c r="DF76">
        <v>0.003068175366267291</v>
      </c>
      <c r="DG76">
        <v>-0.001397505018843958</v>
      </c>
      <c r="DH76">
        <v>0.0001017218015182173</v>
      </c>
      <c r="DI76">
        <v>1</v>
      </c>
      <c r="DJ76">
        <v>0.1827545690032457</v>
      </c>
      <c r="DK76">
        <v>-0.0977379657789056</v>
      </c>
      <c r="DL76">
        <v>0.007135726644355854</v>
      </c>
      <c r="DM76">
        <v>1</v>
      </c>
      <c r="DN76">
        <v>3</v>
      </c>
      <c r="DO76">
        <v>3</v>
      </c>
      <c r="DP76" t="s">
        <v>349</v>
      </c>
      <c r="DQ76">
        <v>3.10238</v>
      </c>
      <c r="DR76">
        <v>2.66516</v>
      </c>
      <c r="DS76">
        <v>0.0979309</v>
      </c>
      <c r="DT76">
        <v>0.101634</v>
      </c>
      <c r="DU76">
        <v>0.06971339999999999</v>
      </c>
      <c r="DV76">
        <v>0.0574191</v>
      </c>
      <c r="DW76">
        <v>26277.3</v>
      </c>
      <c r="DX76">
        <v>28502.4</v>
      </c>
      <c r="DY76">
        <v>27576.4</v>
      </c>
      <c r="DZ76">
        <v>29818.8</v>
      </c>
      <c r="EA76">
        <v>32134.9</v>
      </c>
      <c r="EB76">
        <v>34710.3</v>
      </c>
      <c r="EC76">
        <v>37845.6</v>
      </c>
      <c r="ED76">
        <v>40931.1</v>
      </c>
      <c r="EE76">
        <v>2.19325</v>
      </c>
      <c r="EF76">
        <v>2.16612</v>
      </c>
      <c r="EG76">
        <v>0</v>
      </c>
      <c r="EH76">
        <v>0</v>
      </c>
      <c r="EI76">
        <v>21.4118</v>
      </c>
      <c r="EJ76">
        <v>999.9</v>
      </c>
      <c r="EK76">
        <v>45.7</v>
      </c>
      <c r="EL76">
        <v>28</v>
      </c>
      <c r="EM76">
        <v>17.2439</v>
      </c>
      <c r="EN76">
        <v>65.1554</v>
      </c>
      <c r="EO76">
        <v>8.79407</v>
      </c>
      <c r="EP76">
        <v>1</v>
      </c>
      <c r="EQ76">
        <v>-0.262205</v>
      </c>
      <c r="ER76">
        <v>1.34857</v>
      </c>
      <c r="ES76">
        <v>20.1982</v>
      </c>
      <c r="ET76">
        <v>5.25787</v>
      </c>
      <c r="EU76">
        <v>12.0579</v>
      </c>
      <c r="EV76">
        <v>4.9732</v>
      </c>
      <c r="EW76">
        <v>3.293</v>
      </c>
      <c r="EX76">
        <v>9999</v>
      </c>
      <c r="EY76">
        <v>9999</v>
      </c>
      <c r="EZ76">
        <v>9999</v>
      </c>
      <c r="FA76">
        <v>165.5</v>
      </c>
      <c r="FB76">
        <v>4.97202</v>
      </c>
      <c r="FC76">
        <v>1.87057</v>
      </c>
      <c r="FD76">
        <v>1.87682</v>
      </c>
      <c r="FE76">
        <v>1.86984</v>
      </c>
      <c r="FF76">
        <v>1.87302</v>
      </c>
      <c r="FG76">
        <v>1.87454</v>
      </c>
      <c r="FH76">
        <v>1.87393</v>
      </c>
      <c r="FI76">
        <v>1.87543</v>
      </c>
      <c r="FJ76">
        <v>0</v>
      </c>
      <c r="FK76">
        <v>0</v>
      </c>
      <c r="FL76">
        <v>0</v>
      </c>
      <c r="FM76">
        <v>0</v>
      </c>
      <c r="FN76" t="s">
        <v>350</v>
      </c>
      <c r="FO76" t="s">
        <v>351</v>
      </c>
      <c r="FP76" t="s">
        <v>352</v>
      </c>
      <c r="FQ76" t="s">
        <v>352</v>
      </c>
      <c r="FR76" t="s">
        <v>352</v>
      </c>
      <c r="FS76" t="s">
        <v>352</v>
      </c>
      <c r="FT76">
        <v>0</v>
      </c>
      <c r="FU76">
        <v>100</v>
      </c>
      <c r="FV76">
        <v>100</v>
      </c>
      <c r="FW76">
        <v>1.344</v>
      </c>
      <c r="FX76">
        <v>0.0813</v>
      </c>
      <c r="FY76">
        <v>0.3605918236120723</v>
      </c>
      <c r="FZ76">
        <v>0.002616612134532941</v>
      </c>
      <c r="GA76">
        <v>-4.519413631873513E-07</v>
      </c>
      <c r="GB76">
        <v>9.831233035137328E-12</v>
      </c>
      <c r="GC76">
        <v>-0.01406867637782118</v>
      </c>
      <c r="GD76">
        <v>0.01128715920374445</v>
      </c>
      <c r="GE76">
        <v>-0.0004913425133041084</v>
      </c>
      <c r="GF76">
        <v>1.320148971478439E-05</v>
      </c>
      <c r="GG76">
        <v>-1</v>
      </c>
      <c r="GH76">
        <v>2093</v>
      </c>
      <c r="GI76">
        <v>1</v>
      </c>
      <c r="GJ76">
        <v>22</v>
      </c>
      <c r="GK76">
        <v>113.5</v>
      </c>
      <c r="GL76">
        <v>113.5</v>
      </c>
      <c r="GM76">
        <v>1.07422</v>
      </c>
      <c r="GN76">
        <v>2.53174</v>
      </c>
      <c r="GO76">
        <v>1.39893</v>
      </c>
      <c r="GP76">
        <v>2.28882</v>
      </c>
      <c r="GQ76">
        <v>1.44897</v>
      </c>
      <c r="GR76">
        <v>2.49268</v>
      </c>
      <c r="GS76">
        <v>31.1287</v>
      </c>
      <c r="GT76">
        <v>14.9814</v>
      </c>
      <c r="GU76">
        <v>18</v>
      </c>
      <c r="GV76">
        <v>479.712</v>
      </c>
      <c r="GW76">
        <v>529.653</v>
      </c>
      <c r="GX76">
        <v>19.9996</v>
      </c>
      <c r="GY76">
        <v>23.7074</v>
      </c>
      <c r="GZ76">
        <v>30.0003</v>
      </c>
      <c r="HA76">
        <v>23.7151</v>
      </c>
      <c r="HB76">
        <v>23.6936</v>
      </c>
      <c r="HC76">
        <v>21.4727</v>
      </c>
      <c r="HD76">
        <v>40.4131</v>
      </c>
      <c r="HE76">
        <v>0</v>
      </c>
      <c r="HF76">
        <v>20</v>
      </c>
      <c r="HG76">
        <v>420</v>
      </c>
      <c r="HH76">
        <v>10.2803</v>
      </c>
      <c r="HI76">
        <v>102.073</v>
      </c>
      <c r="HJ76">
        <v>102.25</v>
      </c>
    </row>
    <row r="77" spans="1:218">
      <c r="A77">
        <v>59</v>
      </c>
      <c r="B77">
        <v>1693585255.5</v>
      </c>
      <c r="C77">
        <v>6124</v>
      </c>
      <c r="D77" t="s">
        <v>466</v>
      </c>
      <c r="E77" t="s">
        <v>467</v>
      </c>
      <c r="F77" t="s">
        <v>346</v>
      </c>
      <c r="J77">
        <v>1693585255.5</v>
      </c>
      <c r="K77">
        <f>(L77)/1000</f>
        <v>0</v>
      </c>
      <c r="L77">
        <f>1000*BB77*AJ77*(AX77-AY77)/(100*AQ77*(1000-AJ77*AX77))</f>
        <v>0</v>
      </c>
      <c r="M77">
        <f>BB77*AJ77*(AW77-AV77*(1000-AJ77*AY77)/(1000-AJ77*AX77))/(100*AQ77)</f>
        <v>0</v>
      </c>
      <c r="N77">
        <f>AV77 - IF(AJ77&gt;1, M77*AQ77*100.0/(AL77*BJ77), 0)</f>
        <v>0</v>
      </c>
      <c r="O77">
        <f>((U77-K77/2)*N77-M77)/(U77+K77/2)</f>
        <v>0</v>
      </c>
      <c r="P77">
        <f>O77*(BC77+BD77)/1000.0</f>
        <v>0</v>
      </c>
      <c r="Q77">
        <f>(AV77 - IF(AJ77&gt;1, M77*AQ77*100.0/(AL77*BJ77), 0))*(BC77+BD77)/1000.0</f>
        <v>0</v>
      </c>
      <c r="R77">
        <f>2.0/((1/T77-1/S77)+SIGN(T77)*SQRT((1/T77-1/S77)*(1/T77-1/S77) + 4*AR77/((AR77+1)*(AR77+1))*(2*1/T77*1/S77-1/S77*1/S77)))</f>
        <v>0</v>
      </c>
      <c r="S77">
        <f>IF(LEFT(AS77,1)&lt;&gt;"0",IF(LEFT(AS77,1)="1",3.0,AT77),$D$5+$E$5*(BJ77*BC77/($K$5*1000))+$F$5*(BJ77*BC77/($K$5*1000))*MAX(MIN(AQ77,$J$5),$I$5)*MAX(MIN(AQ77,$J$5),$I$5)+$G$5*MAX(MIN(AQ77,$J$5),$I$5)*(BJ77*BC77/($K$5*1000))+$H$5*(BJ77*BC77/($K$5*1000))*(BJ77*BC77/($K$5*1000)))</f>
        <v>0</v>
      </c>
      <c r="T77">
        <f>K77*(1000-(1000*0.61365*exp(17.502*X77/(240.97+X77))/(BC77+BD77)+AX77)/2)/(1000*0.61365*exp(17.502*X77/(240.97+X77))/(BC77+BD77)-AX77)</f>
        <v>0</v>
      </c>
      <c r="U77">
        <f>1/((AR77+1)/(R77/1.6)+1/(S77/1.37)) + AR77/((AR77+1)/(R77/1.6) + AR77/(S77/1.37))</f>
        <v>0</v>
      </c>
      <c r="V77">
        <f>(AM77*AP77)</f>
        <v>0</v>
      </c>
      <c r="W77">
        <f>(BE77+(V77+2*0.95*5.67E-8*(((BE77+$B$7)+273)^4-(BE77+273)^4)-44100*K77)/(1.84*29.3*S77+8*0.95*5.67E-8*(BE77+273)^3))</f>
        <v>0</v>
      </c>
      <c r="X77">
        <f>($B$66*BF77+$D$7*BG77+$C$66*W77)</f>
        <v>0</v>
      </c>
      <c r="Y77">
        <f>0.61365*exp(17.502*X77/(240.97+X77))</f>
        <v>0</v>
      </c>
      <c r="Z77">
        <f>(AA77/AB77*100)</f>
        <v>0</v>
      </c>
      <c r="AA77">
        <f>AX77*(BC77+BD77)/1000</f>
        <v>0</v>
      </c>
      <c r="AB77">
        <f>0.61365*exp(17.502*BE77/(240.97+BE77))</f>
        <v>0</v>
      </c>
      <c r="AC77">
        <f>(Y77-AX77*(BC77+BD77)/1000)</f>
        <v>0</v>
      </c>
      <c r="AD77">
        <f>(-K77*44100)</f>
        <v>0</v>
      </c>
      <c r="AE77">
        <f>2*29.3*S77*0.92*(BE77-X77)</f>
        <v>0</v>
      </c>
      <c r="AF77">
        <f>2*0.95*5.67E-8*(((BE77+$B$7)+273)^4-(X77+273)^4)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MAX(0,($B$13+$C$13*BJ77)/(1+$D$13*BJ77)*BC77/(BE77+273)*$E$13)</f>
        <v>0</v>
      </c>
      <c r="AM77">
        <f>$B$11*BK77+$C$11*BL77+$F$11*BW77*(1-BZ77)</f>
        <v>0</v>
      </c>
      <c r="AN77">
        <f>AM77*AO77</f>
        <v>0</v>
      </c>
      <c r="AO77">
        <f>($B$11*$D$9+$C$11*$D$9+$F$11*((CJ77+CB77)/MAX(CJ77+CB77+CK77, 0.1)*$I$9+CK77/MAX(CJ77+CB77+CK77, 0.1)*$J$9))/($B$11+$C$11+$F$11)</f>
        <v>0</v>
      </c>
      <c r="AP77">
        <f>($B$11*$K$9+$C$11*$K$9+$F$11*((CJ77+CB77)/MAX(CJ77+CB77+CK77, 0.1)*$P$9+CK77/MAX(CJ77+CB77+CK77, 0.1)*$Q$9))/($B$11+$C$11+$F$11)</f>
        <v>0</v>
      </c>
      <c r="AQ77">
        <v>6</v>
      </c>
      <c r="AR77">
        <v>0.5</v>
      </c>
      <c r="AS77" t="s">
        <v>347</v>
      </c>
      <c r="AT77">
        <v>2</v>
      </c>
      <c r="AU77">
        <v>1693585255.5</v>
      </c>
      <c r="AV77">
        <v>412.087</v>
      </c>
      <c r="AW77">
        <v>419.983</v>
      </c>
      <c r="AX77">
        <v>13.6257</v>
      </c>
      <c r="AY77">
        <v>12.4583</v>
      </c>
      <c r="AZ77">
        <v>410.727</v>
      </c>
      <c r="BA77">
        <v>13.5442</v>
      </c>
      <c r="BB77">
        <v>499.916</v>
      </c>
      <c r="BC77">
        <v>100.558</v>
      </c>
      <c r="BD77">
        <v>0.0315078</v>
      </c>
      <c r="BE77">
        <v>22.7634</v>
      </c>
      <c r="BF77">
        <v>999.9</v>
      </c>
      <c r="BG77">
        <v>999.9</v>
      </c>
      <c r="BH77">
        <v>0</v>
      </c>
      <c r="BI77">
        <v>0</v>
      </c>
      <c r="BJ77">
        <v>10003.1</v>
      </c>
      <c r="BK77">
        <v>0</v>
      </c>
      <c r="BL77">
        <v>448.333</v>
      </c>
      <c r="BM77">
        <v>-7.8967</v>
      </c>
      <c r="BN77">
        <v>417.779</v>
      </c>
      <c r="BO77">
        <v>425.282</v>
      </c>
      <c r="BP77">
        <v>1.16732</v>
      </c>
      <c r="BQ77">
        <v>419.983</v>
      </c>
      <c r="BR77">
        <v>12.4583</v>
      </c>
      <c r="BS77">
        <v>1.37017</v>
      </c>
      <c r="BT77">
        <v>1.25279</v>
      </c>
      <c r="BU77">
        <v>11.5915</v>
      </c>
      <c r="BV77">
        <v>10.2441</v>
      </c>
      <c r="BW77">
        <v>2500.02</v>
      </c>
      <c r="BX77">
        <v>0.899995</v>
      </c>
      <c r="BY77">
        <v>0.100005</v>
      </c>
      <c r="BZ77">
        <v>0</v>
      </c>
      <c r="CA77">
        <v>2.7623</v>
      </c>
      <c r="CB77">
        <v>0</v>
      </c>
      <c r="CC77">
        <v>36643</v>
      </c>
      <c r="CD77">
        <v>22323.9</v>
      </c>
      <c r="CE77">
        <v>38.187</v>
      </c>
      <c r="CF77">
        <v>38.312</v>
      </c>
      <c r="CG77">
        <v>38.062</v>
      </c>
      <c r="CH77">
        <v>36.75</v>
      </c>
      <c r="CI77">
        <v>37.125</v>
      </c>
      <c r="CJ77">
        <v>2250.01</v>
      </c>
      <c r="CK77">
        <v>250.01</v>
      </c>
      <c r="CL77">
        <v>0</v>
      </c>
      <c r="CM77">
        <v>1693585248.7</v>
      </c>
      <c r="CN77">
        <v>0</v>
      </c>
      <c r="CO77">
        <v>1693578357.1</v>
      </c>
      <c r="CP77" t="s">
        <v>348</v>
      </c>
      <c r="CQ77">
        <v>1693578354.1</v>
      </c>
      <c r="CR77">
        <v>1693578357.1</v>
      </c>
      <c r="CS77">
        <v>1</v>
      </c>
      <c r="CT77">
        <v>0.139</v>
      </c>
      <c r="CU77">
        <v>-0.016</v>
      </c>
      <c r="CV77">
        <v>1.377</v>
      </c>
      <c r="CW77">
        <v>0.081</v>
      </c>
      <c r="CX77">
        <v>420</v>
      </c>
      <c r="CY77">
        <v>14</v>
      </c>
      <c r="CZ77">
        <v>0.24</v>
      </c>
      <c r="DA77">
        <v>0.1</v>
      </c>
      <c r="DB77">
        <v>6.174193197752659</v>
      </c>
      <c r="DC77">
        <v>-0.0564039859684228</v>
      </c>
      <c r="DD77">
        <v>0.02195394440117971</v>
      </c>
      <c r="DE77">
        <v>1</v>
      </c>
      <c r="DF77">
        <v>0.0009564688152896174</v>
      </c>
      <c r="DG77">
        <v>0.0001134883844378525</v>
      </c>
      <c r="DH77">
        <v>1.142912666776137E-05</v>
      </c>
      <c r="DI77">
        <v>1</v>
      </c>
      <c r="DJ77">
        <v>0.05250625192974279</v>
      </c>
      <c r="DK77">
        <v>0.008283027004969332</v>
      </c>
      <c r="DL77">
        <v>0.0007565351636292903</v>
      </c>
      <c r="DM77">
        <v>1</v>
      </c>
      <c r="DN77">
        <v>3</v>
      </c>
      <c r="DO77">
        <v>3</v>
      </c>
      <c r="DP77" t="s">
        <v>349</v>
      </c>
      <c r="DQ77">
        <v>3.10271</v>
      </c>
      <c r="DR77">
        <v>2.66517</v>
      </c>
      <c r="DS77">
        <v>0.09920859999999999</v>
      </c>
      <c r="DT77">
        <v>0.101643</v>
      </c>
      <c r="DU77">
        <v>0.0698068</v>
      </c>
      <c r="DV77">
        <v>0.0671833</v>
      </c>
      <c r="DW77">
        <v>26238.7</v>
      </c>
      <c r="DX77">
        <v>28500</v>
      </c>
      <c r="DY77">
        <v>27575</v>
      </c>
      <c r="DZ77">
        <v>29816.6</v>
      </c>
      <c r="EA77">
        <v>32130.5</v>
      </c>
      <c r="EB77">
        <v>34348.2</v>
      </c>
      <c r="EC77">
        <v>37844.3</v>
      </c>
      <c r="ED77">
        <v>40927.5</v>
      </c>
      <c r="EE77">
        <v>2.19345</v>
      </c>
      <c r="EF77">
        <v>2.17178</v>
      </c>
      <c r="EG77">
        <v>0</v>
      </c>
      <c r="EH77">
        <v>0</v>
      </c>
      <c r="EI77">
        <v>21.1461</v>
      </c>
      <c r="EJ77">
        <v>999.9</v>
      </c>
      <c r="EK77">
        <v>45.7</v>
      </c>
      <c r="EL77">
        <v>28.1</v>
      </c>
      <c r="EM77">
        <v>17.3461</v>
      </c>
      <c r="EN77">
        <v>64.9654</v>
      </c>
      <c r="EO77">
        <v>8.63782</v>
      </c>
      <c r="EP77">
        <v>1</v>
      </c>
      <c r="EQ77">
        <v>-0.262104</v>
      </c>
      <c r="ER77">
        <v>1.25732</v>
      </c>
      <c r="ES77">
        <v>20.1984</v>
      </c>
      <c r="ET77">
        <v>5.25398</v>
      </c>
      <c r="EU77">
        <v>12.0579</v>
      </c>
      <c r="EV77">
        <v>4.97325</v>
      </c>
      <c r="EW77">
        <v>3.293</v>
      </c>
      <c r="EX77">
        <v>9999</v>
      </c>
      <c r="EY77">
        <v>9999</v>
      </c>
      <c r="EZ77">
        <v>9999</v>
      </c>
      <c r="FA77">
        <v>165.6</v>
      </c>
      <c r="FB77">
        <v>4.9721</v>
      </c>
      <c r="FC77">
        <v>1.87063</v>
      </c>
      <c r="FD77">
        <v>1.87683</v>
      </c>
      <c r="FE77">
        <v>1.86991</v>
      </c>
      <c r="FF77">
        <v>1.87302</v>
      </c>
      <c r="FG77">
        <v>1.87454</v>
      </c>
      <c r="FH77">
        <v>1.87397</v>
      </c>
      <c r="FI77">
        <v>1.87546</v>
      </c>
      <c r="FJ77">
        <v>0</v>
      </c>
      <c r="FK77">
        <v>0</v>
      </c>
      <c r="FL77">
        <v>0</v>
      </c>
      <c r="FM77">
        <v>0</v>
      </c>
      <c r="FN77" t="s">
        <v>350</v>
      </c>
      <c r="FO77" t="s">
        <v>351</v>
      </c>
      <c r="FP77" t="s">
        <v>352</v>
      </c>
      <c r="FQ77" t="s">
        <v>352</v>
      </c>
      <c r="FR77" t="s">
        <v>352</v>
      </c>
      <c r="FS77" t="s">
        <v>352</v>
      </c>
      <c r="FT77">
        <v>0</v>
      </c>
      <c r="FU77">
        <v>100</v>
      </c>
      <c r="FV77">
        <v>100</v>
      </c>
      <c r="FW77">
        <v>1.36</v>
      </c>
      <c r="FX77">
        <v>0.0815</v>
      </c>
      <c r="FY77">
        <v>0.3605918236120723</v>
      </c>
      <c r="FZ77">
        <v>0.002616612134532941</v>
      </c>
      <c r="GA77">
        <v>-4.519413631873513E-07</v>
      </c>
      <c r="GB77">
        <v>9.831233035137328E-12</v>
      </c>
      <c r="GC77">
        <v>-0.01406867637782118</v>
      </c>
      <c r="GD77">
        <v>0.01128715920374445</v>
      </c>
      <c r="GE77">
        <v>-0.0004913425133041084</v>
      </c>
      <c r="GF77">
        <v>1.320148971478439E-05</v>
      </c>
      <c r="GG77">
        <v>-1</v>
      </c>
      <c r="GH77">
        <v>2093</v>
      </c>
      <c r="GI77">
        <v>1</v>
      </c>
      <c r="GJ77">
        <v>22</v>
      </c>
      <c r="GK77">
        <v>115</v>
      </c>
      <c r="GL77">
        <v>115</v>
      </c>
      <c r="GM77">
        <v>1.07666</v>
      </c>
      <c r="GN77">
        <v>2.53174</v>
      </c>
      <c r="GO77">
        <v>1.39893</v>
      </c>
      <c r="GP77">
        <v>2.28882</v>
      </c>
      <c r="GQ77">
        <v>1.44897</v>
      </c>
      <c r="GR77">
        <v>2.49756</v>
      </c>
      <c r="GS77">
        <v>31.2156</v>
      </c>
      <c r="GT77">
        <v>14.9726</v>
      </c>
      <c r="GU77">
        <v>18</v>
      </c>
      <c r="GV77">
        <v>480.064</v>
      </c>
      <c r="GW77">
        <v>533.881</v>
      </c>
      <c r="GX77">
        <v>20.0009</v>
      </c>
      <c r="GY77">
        <v>23.7168</v>
      </c>
      <c r="GZ77">
        <v>30</v>
      </c>
      <c r="HA77">
        <v>23.7389</v>
      </c>
      <c r="HB77">
        <v>23.717</v>
      </c>
      <c r="HC77">
        <v>21.51</v>
      </c>
      <c r="HD77">
        <v>29.5619</v>
      </c>
      <c r="HE77">
        <v>0</v>
      </c>
      <c r="HF77">
        <v>20</v>
      </c>
      <c r="HG77">
        <v>420</v>
      </c>
      <c r="HH77">
        <v>12.4916</v>
      </c>
      <c r="HI77">
        <v>102.069</v>
      </c>
      <c r="HJ77">
        <v>102.241</v>
      </c>
    </row>
    <row r="78" spans="1:218">
      <c r="A78">
        <v>60</v>
      </c>
      <c r="B78">
        <v>1693585342.5</v>
      </c>
      <c r="C78">
        <v>6211</v>
      </c>
      <c r="D78" t="s">
        <v>468</v>
      </c>
      <c r="E78" t="s">
        <v>469</v>
      </c>
      <c r="F78" t="s">
        <v>346</v>
      </c>
      <c r="J78">
        <v>1693585342.5</v>
      </c>
      <c r="K78">
        <f>(L78)/1000</f>
        <v>0</v>
      </c>
      <c r="L78">
        <f>1000*BB78*AJ78*(AX78-AY78)/(100*AQ78*(1000-AJ78*AX78))</f>
        <v>0</v>
      </c>
      <c r="M78">
        <f>BB78*AJ78*(AW78-AV78*(1000-AJ78*AY78)/(1000-AJ78*AX78))/(100*AQ78)</f>
        <v>0</v>
      </c>
      <c r="N78">
        <f>AV78 - IF(AJ78&gt;1, M78*AQ78*100.0/(AL78*BJ78), 0)</f>
        <v>0</v>
      </c>
      <c r="O78">
        <f>((U78-K78/2)*N78-M78)/(U78+K78/2)</f>
        <v>0</v>
      </c>
      <c r="P78">
        <f>O78*(BC78+BD78)/1000.0</f>
        <v>0</v>
      </c>
      <c r="Q78">
        <f>(AV78 - IF(AJ78&gt;1, M78*AQ78*100.0/(AL78*BJ78), 0))*(BC78+BD78)/1000.0</f>
        <v>0</v>
      </c>
      <c r="R78">
        <f>2.0/((1/T78-1/S78)+SIGN(T78)*SQRT((1/T78-1/S78)*(1/T78-1/S78) + 4*AR78/((AR78+1)*(AR78+1))*(2*1/T78*1/S78-1/S78*1/S78)))</f>
        <v>0</v>
      </c>
      <c r="S78">
        <f>IF(LEFT(AS78,1)&lt;&gt;"0",IF(LEFT(AS78,1)="1",3.0,AT78),$D$5+$E$5*(BJ78*BC78/($K$5*1000))+$F$5*(BJ78*BC78/($K$5*1000))*MAX(MIN(AQ78,$J$5),$I$5)*MAX(MIN(AQ78,$J$5),$I$5)+$G$5*MAX(MIN(AQ78,$J$5),$I$5)*(BJ78*BC78/($K$5*1000))+$H$5*(BJ78*BC78/($K$5*1000))*(BJ78*BC78/($K$5*1000)))</f>
        <v>0</v>
      </c>
      <c r="T78">
        <f>K78*(1000-(1000*0.61365*exp(17.502*X78/(240.97+X78))/(BC78+BD78)+AX78)/2)/(1000*0.61365*exp(17.502*X78/(240.97+X78))/(BC78+BD78)-AX78)</f>
        <v>0</v>
      </c>
      <c r="U78">
        <f>1/((AR78+1)/(R78/1.6)+1/(S78/1.37)) + AR78/((AR78+1)/(R78/1.6) + AR78/(S78/1.37))</f>
        <v>0</v>
      </c>
      <c r="V78">
        <f>(AM78*AP78)</f>
        <v>0</v>
      </c>
      <c r="W78">
        <f>(BE78+(V78+2*0.95*5.67E-8*(((BE78+$B$7)+273)^4-(BE78+273)^4)-44100*K78)/(1.84*29.3*S78+8*0.95*5.67E-8*(BE78+273)^3))</f>
        <v>0</v>
      </c>
      <c r="X78">
        <f>($B$66*BF78+$D$7*BG78+$C$66*W78)</f>
        <v>0</v>
      </c>
      <c r="Y78">
        <f>0.61365*exp(17.502*X78/(240.97+X78))</f>
        <v>0</v>
      </c>
      <c r="Z78">
        <f>(AA78/AB78*100)</f>
        <v>0</v>
      </c>
      <c r="AA78">
        <f>AX78*(BC78+BD78)/1000</f>
        <v>0</v>
      </c>
      <c r="AB78">
        <f>0.61365*exp(17.502*BE78/(240.97+BE78))</f>
        <v>0</v>
      </c>
      <c r="AC78">
        <f>(Y78-AX78*(BC78+BD78)/1000)</f>
        <v>0</v>
      </c>
      <c r="AD78">
        <f>(-K78*44100)</f>
        <v>0</v>
      </c>
      <c r="AE78">
        <f>2*29.3*S78*0.92*(BE78-X78)</f>
        <v>0</v>
      </c>
      <c r="AF78">
        <f>2*0.95*5.67E-8*(((BE78+$B$7)+273)^4-(X78+273)^4)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MAX(0,($B$13+$C$13*BJ78)/(1+$D$13*BJ78)*BC78/(BE78+273)*$E$13)</f>
        <v>0</v>
      </c>
      <c r="AM78">
        <f>$B$11*BK78+$C$11*BL78+$F$11*BW78*(1-BZ78)</f>
        <v>0</v>
      </c>
      <c r="AN78">
        <f>AM78*AO78</f>
        <v>0</v>
      </c>
      <c r="AO78">
        <f>($B$11*$D$9+$C$11*$D$9+$F$11*((CJ78+CB78)/MAX(CJ78+CB78+CK78, 0.1)*$I$9+CK78/MAX(CJ78+CB78+CK78, 0.1)*$J$9))/($B$11+$C$11+$F$11)</f>
        <v>0</v>
      </c>
      <c r="AP78">
        <f>($B$11*$K$9+$C$11*$K$9+$F$11*((CJ78+CB78)/MAX(CJ78+CB78+CK78, 0.1)*$P$9+CK78/MAX(CJ78+CB78+CK78, 0.1)*$Q$9))/($B$11+$C$11+$F$11)</f>
        <v>0</v>
      </c>
      <c r="AQ78">
        <v>6</v>
      </c>
      <c r="AR78">
        <v>0.5</v>
      </c>
      <c r="AS78" t="s">
        <v>347</v>
      </c>
      <c r="AT78">
        <v>2</v>
      </c>
      <c r="AU78">
        <v>1693585342.5</v>
      </c>
      <c r="AV78">
        <v>408.77</v>
      </c>
      <c r="AW78">
        <v>420.019</v>
      </c>
      <c r="AX78">
        <v>13.6889</v>
      </c>
      <c r="AY78">
        <v>9.50487</v>
      </c>
      <c r="AZ78">
        <v>407.417</v>
      </c>
      <c r="BA78">
        <v>13.6071</v>
      </c>
      <c r="BB78">
        <v>499.899</v>
      </c>
      <c r="BC78">
        <v>100.559</v>
      </c>
      <c r="BD78">
        <v>0.0320768</v>
      </c>
      <c r="BE78">
        <v>22.7656</v>
      </c>
      <c r="BF78">
        <v>999.9</v>
      </c>
      <c r="BG78">
        <v>999.9</v>
      </c>
      <c r="BH78">
        <v>0</v>
      </c>
      <c r="BI78">
        <v>0</v>
      </c>
      <c r="BJ78">
        <v>9983.75</v>
      </c>
      <c r="BK78">
        <v>0</v>
      </c>
      <c r="BL78">
        <v>378.856</v>
      </c>
      <c r="BM78">
        <v>-11.2491</v>
      </c>
      <c r="BN78">
        <v>414.443</v>
      </c>
      <c r="BO78">
        <v>424.049</v>
      </c>
      <c r="BP78">
        <v>4.18398</v>
      </c>
      <c r="BQ78">
        <v>420.019</v>
      </c>
      <c r="BR78">
        <v>9.50487</v>
      </c>
      <c r="BS78">
        <v>1.37654</v>
      </c>
      <c r="BT78">
        <v>0.955803</v>
      </c>
      <c r="BU78">
        <v>11.6616</v>
      </c>
      <c r="BV78">
        <v>6.25951</v>
      </c>
      <c r="BW78">
        <v>2500.07</v>
      </c>
      <c r="BX78">
        <v>0.9000089999999999</v>
      </c>
      <c r="BY78">
        <v>0.0999911</v>
      </c>
      <c r="BZ78">
        <v>0</v>
      </c>
      <c r="CA78">
        <v>2.3976</v>
      </c>
      <c r="CB78">
        <v>0</v>
      </c>
      <c r="CC78">
        <v>34060.3</v>
      </c>
      <c r="CD78">
        <v>22324.5</v>
      </c>
      <c r="CE78">
        <v>38</v>
      </c>
      <c r="CF78">
        <v>38.5</v>
      </c>
      <c r="CG78">
        <v>37.875</v>
      </c>
      <c r="CH78">
        <v>36.937</v>
      </c>
      <c r="CI78">
        <v>37.187</v>
      </c>
      <c r="CJ78">
        <v>2250.09</v>
      </c>
      <c r="CK78">
        <v>249.98</v>
      </c>
      <c r="CL78">
        <v>0</v>
      </c>
      <c r="CM78">
        <v>1693585335.7</v>
      </c>
      <c r="CN78">
        <v>0</v>
      </c>
      <c r="CO78">
        <v>1693578357.1</v>
      </c>
      <c r="CP78" t="s">
        <v>348</v>
      </c>
      <c r="CQ78">
        <v>1693578354.1</v>
      </c>
      <c r="CR78">
        <v>1693578357.1</v>
      </c>
      <c r="CS78">
        <v>1</v>
      </c>
      <c r="CT78">
        <v>0.139</v>
      </c>
      <c r="CU78">
        <v>-0.016</v>
      </c>
      <c r="CV78">
        <v>1.377</v>
      </c>
      <c r="CW78">
        <v>0.081</v>
      </c>
      <c r="CX78">
        <v>420</v>
      </c>
      <c r="CY78">
        <v>14</v>
      </c>
      <c r="CZ78">
        <v>0.24</v>
      </c>
      <c r="DA78">
        <v>0.1</v>
      </c>
      <c r="DB78">
        <v>7.892513500866013</v>
      </c>
      <c r="DC78">
        <v>0.5132652743066337</v>
      </c>
      <c r="DD78">
        <v>0.04474037245374459</v>
      </c>
      <c r="DE78">
        <v>1</v>
      </c>
      <c r="DF78">
        <v>0.003696950862760167</v>
      </c>
      <c r="DG78">
        <v>-0.001468347886833167</v>
      </c>
      <c r="DH78">
        <v>0.0001119184814517721</v>
      </c>
      <c r="DI78">
        <v>1</v>
      </c>
      <c r="DJ78">
        <v>0.2297232693343536</v>
      </c>
      <c r="DK78">
        <v>-0.1176997330051985</v>
      </c>
      <c r="DL78">
        <v>0.008980854098366929</v>
      </c>
      <c r="DM78">
        <v>1</v>
      </c>
      <c r="DN78">
        <v>3</v>
      </c>
      <c r="DO78">
        <v>3</v>
      </c>
      <c r="DP78" t="s">
        <v>349</v>
      </c>
      <c r="DQ78">
        <v>3.102</v>
      </c>
      <c r="DR78">
        <v>2.66557</v>
      </c>
      <c r="DS78">
        <v>0.09859809999999999</v>
      </c>
      <c r="DT78">
        <v>0.101616</v>
      </c>
      <c r="DU78">
        <v>0.0700499</v>
      </c>
      <c r="DV78">
        <v>0.0545017</v>
      </c>
      <c r="DW78">
        <v>26256.2</v>
      </c>
      <c r="DX78">
        <v>28499.9</v>
      </c>
      <c r="DY78">
        <v>27574.8</v>
      </c>
      <c r="DZ78">
        <v>29815.7</v>
      </c>
      <c r="EA78">
        <v>32121.1</v>
      </c>
      <c r="EB78">
        <v>34814.7</v>
      </c>
      <c r="EC78">
        <v>37843.1</v>
      </c>
      <c r="ED78">
        <v>40927.8</v>
      </c>
      <c r="EE78">
        <v>2.19175</v>
      </c>
      <c r="EF78">
        <v>2.16375</v>
      </c>
      <c r="EG78">
        <v>0</v>
      </c>
      <c r="EH78">
        <v>0</v>
      </c>
      <c r="EI78">
        <v>21.3763</v>
      </c>
      <c r="EJ78">
        <v>999.9</v>
      </c>
      <c r="EK78">
        <v>45.7</v>
      </c>
      <c r="EL78">
        <v>28.1</v>
      </c>
      <c r="EM78">
        <v>17.3473</v>
      </c>
      <c r="EN78">
        <v>65.3554</v>
      </c>
      <c r="EO78">
        <v>8.994389999999999</v>
      </c>
      <c r="EP78">
        <v>1</v>
      </c>
      <c r="EQ78">
        <v>-0.261265</v>
      </c>
      <c r="ER78">
        <v>1.32862</v>
      </c>
      <c r="ES78">
        <v>20.1991</v>
      </c>
      <c r="ET78">
        <v>5.25608</v>
      </c>
      <c r="EU78">
        <v>12.0579</v>
      </c>
      <c r="EV78">
        <v>4.9727</v>
      </c>
      <c r="EW78">
        <v>3.29233</v>
      </c>
      <c r="EX78">
        <v>9999</v>
      </c>
      <c r="EY78">
        <v>9999</v>
      </c>
      <c r="EZ78">
        <v>9999</v>
      </c>
      <c r="FA78">
        <v>165.6</v>
      </c>
      <c r="FB78">
        <v>4.97208</v>
      </c>
      <c r="FC78">
        <v>1.87059</v>
      </c>
      <c r="FD78">
        <v>1.87683</v>
      </c>
      <c r="FE78">
        <v>1.86988</v>
      </c>
      <c r="FF78">
        <v>1.87302</v>
      </c>
      <c r="FG78">
        <v>1.87454</v>
      </c>
      <c r="FH78">
        <v>1.87393</v>
      </c>
      <c r="FI78">
        <v>1.87546</v>
      </c>
      <c r="FJ78">
        <v>0</v>
      </c>
      <c r="FK78">
        <v>0</v>
      </c>
      <c r="FL78">
        <v>0</v>
      </c>
      <c r="FM78">
        <v>0</v>
      </c>
      <c r="FN78" t="s">
        <v>350</v>
      </c>
      <c r="FO78" t="s">
        <v>351</v>
      </c>
      <c r="FP78" t="s">
        <v>352</v>
      </c>
      <c r="FQ78" t="s">
        <v>352</v>
      </c>
      <c r="FR78" t="s">
        <v>352</v>
      </c>
      <c r="FS78" t="s">
        <v>352</v>
      </c>
      <c r="FT78">
        <v>0</v>
      </c>
      <c r="FU78">
        <v>100</v>
      </c>
      <c r="FV78">
        <v>100</v>
      </c>
      <c r="FW78">
        <v>1.353</v>
      </c>
      <c r="FX78">
        <v>0.0818</v>
      </c>
      <c r="FY78">
        <v>0.3605918236120723</v>
      </c>
      <c r="FZ78">
        <v>0.002616612134532941</v>
      </c>
      <c r="GA78">
        <v>-4.519413631873513E-07</v>
      </c>
      <c r="GB78">
        <v>9.831233035137328E-12</v>
      </c>
      <c r="GC78">
        <v>-0.01406867637782118</v>
      </c>
      <c r="GD78">
        <v>0.01128715920374445</v>
      </c>
      <c r="GE78">
        <v>-0.0004913425133041084</v>
      </c>
      <c r="GF78">
        <v>1.320148971478439E-05</v>
      </c>
      <c r="GG78">
        <v>-1</v>
      </c>
      <c r="GH78">
        <v>2093</v>
      </c>
      <c r="GI78">
        <v>1</v>
      </c>
      <c r="GJ78">
        <v>22</v>
      </c>
      <c r="GK78">
        <v>116.5</v>
      </c>
      <c r="GL78">
        <v>116.4</v>
      </c>
      <c r="GM78">
        <v>1.07422</v>
      </c>
      <c r="GN78">
        <v>2.5415</v>
      </c>
      <c r="GO78">
        <v>1.39893</v>
      </c>
      <c r="GP78">
        <v>2.28882</v>
      </c>
      <c r="GQ78">
        <v>1.44897</v>
      </c>
      <c r="GR78">
        <v>2.37305</v>
      </c>
      <c r="GS78">
        <v>31.3026</v>
      </c>
      <c r="GT78">
        <v>14.9551</v>
      </c>
      <c r="GU78">
        <v>18</v>
      </c>
      <c r="GV78">
        <v>479.189</v>
      </c>
      <c r="GW78">
        <v>528.4400000000001</v>
      </c>
      <c r="GX78">
        <v>19.9994</v>
      </c>
      <c r="GY78">
        <v>23.7307</v>
      </c>
      <c r="GZ78">
        <v>30.0002</v>
      </c>
      <c r="HA78">
        <v>23.7548</v>
      </c>
      <c r="HB78">
        <v>23.7352</v>
      </c>
      <c r="HC78">
        <v>21.4635</v>
      </c>
      <c r="HD78">
        <v>43.671</v>
      </c>
      <c r="HE78">
        <v>0</v>
      </c>
      <c r="HF78">
        <v>20</v>
      </c>
      <c r="HG78">
        <v>420</v>
      </c>
      <c r="HH78">
        <v>9.63214</v>
      </c>
      <c r="HI78">
        <v>102.067</v>
      </c>
      <c r="HJ78">
        <v>102.24</v>
      </c>
    </row>
    <row r="79" spans="1:218">
      <c r="A79">
        <v>61</v>
      </c>
      <c r="B79">
        <v>1693585391</v>
      </c>
      <c r="C79">
        <v>6259.5</v>
      </c>
      <c r="D79" t="s">
        <v>470</v>
      </c>
      <c r="E79" t="s">
        <v>471</v>
      </c>
      <c r="F79" t="s">
        <v>346</v>
      </c>
      <c r="J79">
        <v>1693585391</v>
      </c>
      <c r="K79">
        <f>(L79)/1000</f>
        <v>0</v>
      </c>
      <c r="L79">
        <f>1000*BB79*AJ79*(AX79-AY79)/(100*AQ79*(1000-AJ79*AX79))</f>
        <v>0</v>
      </c>
      <c r="M79">
        <f>BB79*AJ79*(AW79-AV79*(1000-AJ79*AY79)/(1000-AJ79*AX79))/(100*AQ79)</f>
        <v>0</v>
      </c>
      <c r="N79">
        <f>AV79 - IF(AJ79&gt;1, M79*AQ79*100.0/(AL79*BJ79), 0)</f>
        <v>0</v>
      </c>
      <c r="O79">
        <f>((U79-K79/2)*N79-M79)/(U79+K79/2)</f>
        <v>0</v>
      </c>
      <c r="P79">
        <f>O79*(BC79+BD79)/1000.0</f>
        <v>0</v>
      </c>
      <c r="Q79">
        <f>(AV79 - IF(AJ79&gt;1, M79*AQ79*100.0/(AL79*BJ79), 0))*(BC79+BD79)/1000.0</f>
        <v>0</v>
      </c>
      <c r="R79">
        <f>2.0/((1/T79-1/S79)+SIGN(T79)*SQRT((1/T79-1/S79)*(1/T79-1/S79) + 4*AR79/((AR79+1)*(AR79+1))*(2*1/T79*1/S79-1/S79*1/S79)))</f>
        <v>0</v>
      </c>
      <c r="S79">
        <f>IF(LEFT(AS79,1)&lt;&gt;"0",IF(LEFT(AS79,1)="1",3.0,AT79),$D$5+$E$5*(BJ79*BC79/($K$5*1000))+$F$5*(BJ79*BC79/($K$5*1000))*MAX(MIN(AQ79,$J$5),$I$5)*MAX(MIN(AQ79,$J$5),$I$5)+$G$5*MAX(MIN(AQ79,$J$5),$I$5)*(BJ79*BC79/($K$5*1000))+$H$5*(BJ79*BC79/($K$5*1000))*(BJ79*BC79/($K$5*1000)))</f>
        <v>0</v>
      </c>
      <c r="T79">
        <f>K79*(1000-(1000*0.61365*exp(17.502*X79/(240.97+X79))/(BC79+BD79)+AX79)/2)/(1000*0.61365*exp(17.502*X79/(240.97+X79))/(BC79+BD79)-AX79)</f>
        <v>0</v>
      </c>
      <c r="U79">
        <f>1/((AR79+1)/(R79/1.6)+1/(S79/1.37)) + AR79/((AR79+1)/(R79/1.6) + AR79/(S79/1.37))</f>
        <v>0</v>
      </c>
      <c r="V79">
        <f>(AM79*AP79)</f>
        <v>0</v>
      </c>
      <c r="W79">
        <f>(BE79+(V79+2*0.95*5.67E-8*(((BE79+$B$7)+273)^4-(BE79+273)^4)-44100*K79)/(1.84*29.3*S79+8*0.95*5.67E-8*(BE79+273)^3))</f>
        <v>0</v>
      </c>
      <c r="X79">
        <f>($B$66*BF79+$D$7*BG79+$C$66*W79)</f>
        <v>0</v>
      </c>
      <c r="Y79">
        <f>0.61365*exp(17.502*X79/(240.97+X79))</f>
        <v>0</v>
      </c>
      <c r="Z79">
        <f>(AA79/AB79*100)</f>
        <v>0</v>
      </c>
      <c r="AA79">
        <f>AX79*(BC79+BD79)/1000</f>
        <v>0</v>
      </c>
      <c r="AB79">
        <f>0.61365*exp(17.502*BE79/(240.97+BE79))</f>
        <v>0</v>
      </c>
      <c r="AC79">
        <f>(Y79-AX79*(BC79+BD79)/1000)</f>
        <v>0</v>
      </c>
      <c r="AD79">
        <f>(-K79*44100)</f>
        <v>0</v>
      </c>
      <c r="AE79">
        <f>2*29.3*S79*0.92*(BE79-X79)</f>
        <v>0</v>
      </c>
      <c r="AF79">
        <f>2*0.95*5.67E-8*(((BE79+$B$7)+273)^4-(X79+273)^4)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MAX(0,($B$13+$C$13*BJ79)/(1+$D$13*BJ79)*BC79/(BE79+273)*$E$13)</f>
        <v>0</v>
      </c>
      <c r="AM79">
        <f>$B$11*BK79+$C$11*BL79+$F$11*BW79*(1-BZ79)</f>
        <v>0</v>
      </c>
      <c r="AN79">
        <f>AM79*AO79</f>
        <v>0</v>
      </c>
      <c r="AO79">
        <f>($B$11*$D$9+$C$11*$D$9+$F$11*((CJ79+CB79)/MAX(CJ79+CB79+CK79, 0.1)*$I$9+CK79/MAX(CJ79+CB79+CK79, 0.1)*$J$9))/($B$11+$C$11+$F$11)</f>
        <v>0</v>
      </c>
      <c r="AP79">
        <f>($B$11*$K$9+$C$11*$K$9+$F$11*((CJ79+CB79)/MAX(CJ79+CB79+CK79, 0.1)*$P$9+CK79/MAX(CJ79+CB79+CK79, 0.1)*$Q$9))/($B$11+$C$11+$F$11)</f>
        <v>0</v>
      </c>
      <c r="AQ79">
        <v>6</v>
      </c>
      <c r="AR79">
        <v>0.5</v>
      </c>
      <c r="AS79" t="s">
        <v>347</v>
      </c>
      <c r="AT79">
        <v>2</v>
      </c>
      <c r="AU79">
        <v>1693585391</v>
      </c>
      <c r="AV79">
        <v>410.483</v>
      </c>
      <c r="AW79">
        <v>420.005</v>
      </c>
      <c r="AX79">
        <v>13.8416</v>
      </c>
      <c r="AY79">
        <v>8.375310000000001</v>
      </c>
      <c r="AZ79">
        <v>409.127</v>
      </c>
      <c r="BA79">
        <v>13.759</v>
      </c>
      <c r="BB79">
        <v>500.029</v>
      </c>
      <c r="BC79">
        <v>100.556</v>
      </c>
      <c r="BD79">
        <v>0.0322956</v>
      </c>
      <c r="BE79">
        <v>22.6871</v>
      </c>
      <c r="BF79">
        <v>999.9</v>
      </c>
      <c r="BG79">
        <v>999.9</v>
      </c>
      <c r="BH79">
        <v>0</v>
      </c>
      <c r="BI79">
        <v>0</v>
      </c>
      <c r="BJ79">
        <v>9992.5</v>
      </c>
      <c r="BK79">
        <v>0</v>
      </c>
      <c r="BL79">
        <v>557.309</v>
      </c>
      <c r="BM79">
        <v>-9.522489999999999</v>
      </c>
      <c r="BN79">
        <v>416.244</v>
      </c>
      <c r="BO79">
        <v>423.553</v>
      </c>
      <c r="BP79">
        <v>5.46626</v>
      </c>
      <c r="BQ79">
        <v>420.005</v>
      </c>
      <c r="BR79">
        <v>8.375310000000001</v>
      </c>
      <c r="BS79">
        <v>1.39186</v>
      </c>
      <c r="BT79">
        <v>0.84219</v>
      </c>
      <c r="BU79">
        <v>11.8292</v>
      </c>
      <c r="BV79">
        <v>4.43902</v>
      </c>
      <c r="BW79">
        <v>2500.03</v>
      </c>
      <c r="BX79">
        <v>0.899995</v>
      </c>
      <c r="BY79">
        <v>0.100005</v>
      </c>
      <c r="BZ79">
        <v>0</v>
      </c>
      <c r="CA79">
        <v>2.7651</v>
      </c>
      <c r="CB79">
        <v>0</v>
      </c>
      <c r="CC79">
        <v>25518.1</v>
      </c>
      <c r="CD79">
        <v>22324</v>
      </c>
      <c r="CE79">
        <v>39.312</v>
      </c>
      <c r="CF79">
        <v>39.812</v>
      </c>
      <c r="CG79">
        <v>39</v>
      </c>
      <c r="CH79">
        <v>38.187</v>
      </c>
      <c r="CI79">
        <v>38.25</v>
      </c>
      <c r="CJ79">
        <v>2250.01</v>
      </c>
      <c r="CK79">
        <v>250.02</v>
      </c>
      <c r="CL79">
        <v>0</v>
      </c>
      <c r="CM79">
        <v>1693585384.3</v>
      </c>
      <c r="CN79">
        <v>0</v>
      </c>
      <c r="CO79">
        <v>1693578357.1</v>
      </c>
      <c r="CP79" t="s">
        <v>348</v>
      </c>
      <c r="CQ79">
        <v>1693578354.1</v>
      </c>
      <c r="CR79">
        <v>1693578357.1</v>
      </c>
      <c r="CS79">
        <v>1</v>
      </c>
      <c r="CT79">
        <v>0.139</v>
      </c>
      <c r="CU79">
        <v>-0.016</v>
      </c>
      <c r="CV79">
        <v>1.377</v>
      </c>
      <c r="CW79">
        <v>0.081</v>
      </c>
      <c r="CX79">
        <v>420</v>
      </c>
      <c r="CY79">
        <v>14</v>
      </c>
      <c r="CZ79">
        <v>0.24</v>
      </c>
      <c r="DA79">
        <v>0.1</v>
      </c>
      <c r="DB79">
        <v>5.943371373833639</v>
      </c>
      <c r="DC79">
        <v>0.7489686011573902</v>
      </c>
      <c r="DD79">
        <v>0.09227700035300286</v>
      </c>
      <c r="DE79">
        <v>1</v>
      </c>
      <c r="DF79">
        <v>0.00497373728462949</v>
      </c>
      <c r="DG79">
        <v>-0.002846704725193609</v>
      </c>
      <c r="DH79">
        <v>0.0002143570675547409</v>
      </c>
      <c r="DI79">
        <v>1</v>
      </c>
      <c r="DJ79">
        <v>0.3417042404413422</v>
      </c>
      <c r="DK79">
        <v>-0.3339721518519623</v>
      </c>
      <c r="DL79">
        <v>0.02519729438958613</v>
      </c>
      <c r="DM79">
        <v>1</v>
      </c>
      <c r="DN79">
        <v>3</v>
      </c>
      <c r="DO79">
        <v>3</v>
      </c>
      <c r="DP79" t="s">
        <v>349</v>
      </c>
      <c r="DQ79">
        <v>3.10188</v>
      </c>
      <c r="DR79">
        <v>2.66587</v>
      </c>
      <c r="DS79">
        <v>0.0989083</v>
      </c>
      <c r="DT79">
        <v>0.101596</v>
      </c>
      <c r="DU79">
        <v>0.0706364</v>
      </c>
      <c r="DV79">
        <v>0.049306</v>
      </c>
      <c r="DW79">
        <v>26245</v>
      </c>
      <c r="DX79">
        <v>28499.7</v>
      </c>
      <c r="DY79">
        <v>27572.5</v>
      </c>
      <c r="DZ79">
        <v>29815</v>
      </c>
      <c r="EA79">
        <v>32098.6</v>
      </c>
      <c r="EB79">
        <v>35004.4</v>
      </c>
      <c r="EC79">
        <v>37840.4</v>
      </c>
      <c r="ED79">
        <v>40926.3</v>
      </c>
      <c r="EE79">
        <v>2.19688</v>
      </c>
      <c r="EF79">
        <v>2.16048</v>
      </c>
      <c r="EG79">
        <v>0</v>
      </c>
      <c r="EH79">
        <v>0</v>
      </c>
      <c r="EI79">
        <v>21.3265</v>
      </c>
      <c r="EJ79">
        <v>999.9</v>
      </c>
      <c r="EK79">
        <v>45.7</v>
      </c>
      <c r="EL79">
        <v>28.1</v>
      </c>
      <c r="EM79">
        <v>17.345</v>
      </c>
      <c r="EN79">
        <v>65.2854</v>
      </c>
      <c r="EO79">
        <v>8.882210000000001</v>
      </c>
      <c r="EP79">
        <v>1</v>
      </c>
      <c r="EQ79">
        <v>-0.260384</v>
      </c>
      <c r="ER79">
        <v>1.2935</v>
      </c>
      <c r="ES79">
        <v>20.1996</v>
      </c>
      <c r="ET79">
        <v>5.25488</v>
      </c>
      <c r="EU79">
        <v>12.0579</v>
      </c>
      <c r="EV79">
        <v>4.9723</v>
      </c>
      <c r="EW79">
        <v>3.29233</v>
      </c>
      <c r="EX79">
        <v>9999</v>
      </c>
      <c r="EY79">
        <v>9999</v>
      </c>
      <c r="EZ79">
        <v>9999</v>
      </c>
      <c r="FA79">
        <v>165.6</v>
      </c>
      <c r="FB79">
        <v>4.97211</v>
      </c>
      <c r="FC79">
        <v>1.87061</v>
      </c>
      <c r="FD79">
        <v>1.87683</v>
      </c>
      <c r="FE79">
        <v>1.8699</v>
      </c>
      <c r="FF79">
        <v>1.87302</v>
      </c>
      <c r="FG79">
        <v>1.87454</v>
      </c>
      <c r="FH79">
        <v>1.87397</v>
      </c>
      <c r="FI79">
        <v>1.87546</v>
      </c>
      <c r="FJ79">
        <v>0</v>
      </c>
      <c r="FK79">
        <v>0</v>
      </c>
      <c r="FL79">
        <v>0</v>
      </c>
      <c r="FM79">
        <v>0</v>
      </c>
      <c r="FN79" t="s">
        <v>350</v>
      </c>
      <c r="FO79" t="s">
        <v>351</v>
      </c>
      <c r="FP79" t="s">
        <v>352</v>
      </c>
      <c r="FQ79" t="s">
        <v>352</v>
      </c>
      <c r="FR79" t="s">
        <v>352</v>
      </c>
      <c r="FS79" t="s">
        <v>352</v>
      </c>
      <c r="FT79">
        <v>0</v>
      </c>
      <c r="FU79">
        <v>100</v>
      </c>
      <c r="FV79">
        <v>100</v>
      </c>
      <c r="FW79">
        <v>1.356</v>
      </c>
      <c r="FX79">
        <v>0.08260000000000001</v>
      </c>
      <c r="FY79">
        <v>0.3605918236120723</v>
      </c>
      <c r="FZ79">
        <v>0.002616612134532941</v>
      </c>
      <c r="GA79">
        <v>-4.519413631873513E-07</v>
      </c>
      <c r="GB79">
        <v>9.831233035137328E-12</v>
      </c>
      <c r="GC79">
        <v>-0.01406867637782118</v>
      </c>
      <c r="GD79">
        <v>0.01128715920374445</v>
      </c>
      <c r="GE79">
        <v>-0.0004913425133041084</v>
      </c>
      <c r="GF79">
        <v>1.320148971478439E-05</v>
      </c>
      <c r="GG79">
        <v>-1</v>
      </c>
      <c r="GH79">
        <v>2093</v>
      </c>
      <c r="GI79">
        <v>1</v>
      </c>
      <c r="GJ79">
        <v>22</v>
      </c>
      <c r="GK79">
        <v>117.3</v>
      </c>
      <c r="GL79">
        <v>117.2</v>
      </c>
      <c r="GM79">
        <v>1.073</v>
      </c>
      <c r="GN79">
        <v>2.52319</v>
      </c>
      <c r="GO79">
        <v>1.39893</v>
      </c>
      <c r="GP79">
        <v>2.28882</v>
      </c>
      <c r="GQ79">
        <v>1.44897</v>
      </c>
      <c r="GR79">
        <v>2.52686</v>
      </c>
      <c r="GS79">
        <v>31.3462</v>
      </c>
      <c r="GT79">
        <v>14.9551</v>
      </c>
      <c r="GU79">
        <v>18</v>
      </c>
      <c r="GV79">
        <v>482.411</v>
      </c>
      <c r="GW79">
        <v>526.275</v>
      </c>
      <c r="GX79">
        <v>19.9985</v>
      </c>
      <c r="GY79">
        <v>23.7407</v>
      </c>
      <c r="GZ79">
        <v>30</v>
      </c>
      <c r="HA79">
        <v>23.7661</v>
      </c>
      <c r="HB79">
        <v>23.7467</v>
      </c>
      <c r="HC79">
        <v>21.4461</v>
      </c>
      <c r="HD79">
        <v>48.983</v>
      </c>
      <c r="HE79">
        <v>0</v>
      </c>
      <c r="HF79">
        <v>20</v>
      </c>
      <c r="HG79">
        <v>420</v>
      </c>
      <c r="HH79">
        <v>8.51117</v>
      </c>
      <c r="HI79">
        <v>102.059</v>
      </c>
      <c r="HJ79">
        <v>102.237</v>
      </c>
    </row>
    <row r="80" spans="1:218">
      <c r="A80">
        <v>62</v>
      </c>
      <c r="B80">
        <v>1693586802.6</v>
      </c>
      <c r="C80">
        <v>7671.099999904633</v>
      </c>
      <c r="D80" t="s">
        <v>472</v>
      </c>
      <c r="E80" t="s">
        <v>473</v>
      </c>
      <c r="F80" t="s">
        <v>346</v>
      </c>
      <c r="J80">
        <v>1693586802.6</v>
      </c>
      <c r="K80">
        <f>(L80)/1000</f>
        <v>0</v>
      </c>
      <c r="L80">
        <f>1000*BB80*AJ80*(AX80-AY80)/(100*AQ80*(1000-AJ80*AX80))</f>
        <v>0</v>
      </c>
      <c r="M80">
        <f>BB80*AJ80*(AW80-AV80*(1000-AJ80*AY80)/(1000-AJ80*AX80))/(100*AQ80)</f>
        <v>0</v>
      </c>
      <c r="N80">
        <f>AV80 - IF(AJ80&gt;1, M80*AQ80*100.0/(AL80*BJ80), 0)</f>
        <v>0</v>
      </c>
      <c r="O80">
        <f>((U80-K80/2)*N80-M80)/(U80+K80/2)</f>
        <v>0</v>
      </c>
      <c r="P80">
        <f>O80*(BC80+BD80)/1000.0</f>
        <v>0</v>
      </c>
      <c r="Q80">
        <f>(AV80 - IF(AJ80&gt;1, M80*AQ80*100.0/(AL80*BJ80), 0))*(BC80+BD80)/1000.0</f>
        <v>0</v>
      </c>
      <c r="R80">
        <f>2.0/((1/T80-1/S80)+SIGN(T80)*SQRT((1/T80-1/S80)*(1/T80-1/S80) + 4*AR80/((AR80+1)*(AR80+1))*(2*1/T80*1/S80-1/S80*1/S80)))</f>
        <v>0</v>
      </c>
      <c r="S80">
        <f>IF(LEFT(AS80,1)&lt;&gt;"0",IF(LEFT(AS80,1)="1",3.0,AT80),$D$5+$E$5*(BJ80*BC80/($K$5*1000))+$F$5*(BJ80*BC80/($K$5*1000))*MAX(MIN(AQ80,$J$5),$I$5)*MAX(MIN(AQ80,$J$5),$I$5)+$G$5*MAX(MIN(AQ80,$J$5),$I$5)*(BJ80*BC80/($K$5*1000))+$H$5*(BJ80*BC80/($K$5*1000))*(BJ80*BC80/($K$5*1000)))</f>
        <v>0</v>
      </c>
      <c r="T80">
        <f>K80*(1000-(1000*0.61365*exp(17.502*X80/(240.97+X80))/(BC80+BD80)+AX80)/2)/(1000*0.61365*exp(17.502*X80/(240.97+X80))/(BC80+BD80)-AX80)</f>
        <v>0</v>
      </c>
      <c r="U80">
        <f>1/((AR80+1)/(R80/1.6)+1/(S80/1.37)) + AR80/((AR80+1)/(R80/1.6) + AR80/(S80/1.37))</f>
        <v>0</v>
      </c>
      <c r="V80">
        <f>(AM80*AP80)</f>
        <v>0</v>
      </c>
      <c r="W80">
        <f>(BE80+(V80+2*0.95*5.67E-8*(((BE80+$B$7)+273)^4-(BE80+273)^4)-44100*K80)/(1.84*29.3*S80+8*0.95*5.67E-8*(BE80+273)^3))</f>
        <v>0</v>
      </c>
      <c r="X80">
        <f>($B$66*BF80+$D$7*BG80+$C$66*W80)</f>
        <v>0</v>
      </c>
      <c r="Y80">
        <f>0.61365*exp(17.502*X80/(240.97+X80))</f>
        <v>0</v>
      </c>
      <c r="Z80">
        <f>(AA80/AB80*100)</f>
        <v>0</v>
      </c>
      <c r="AA80">
        <f>AX80*(BC80+BD80)/1000</f>
        <v>0</v>
      </c>
      <c r="AB80">
        <f>0.61365*exp(17.502*BE80/(240.97+BE80))</f>
        <v>0</v>
      </c>
      <c r="AC80">
        <f>(Y80-AX80*(BC80+BD80)/1000)</f>
        <v>0</v>
      </c>
      <c r="AD80">
        <f>(-K80*44100)</f>
        <v>0</v>
      </c>
      <c r="AE80">
        <f>2*29.3*S80*0.92*(BE80-X80)</f>
        <v>0</v>
      </c>
      <c r="AF80">
        <f>2*0.95*5.67E-8*(((BE80+$B$7)+273)^4-(X80+273)^4)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MAX(0,($B$13+$C$13*BJ80)/(1+$D$13*BJ80)*BC80/(BE80+273)*$E$13)</f>
        <v>0</v>
      </c>
      <c r="AM80">
        <f>$B$11*BK80+$C$11*BL80+$F$11*BW80*(1-BZ80)</f>
        <v>0</v>
      </c>
      <c r="AN80">
        <f>AM80*AO80</f>
        <v>0</v>
      </c>
      <c r="AO80">
        <f>($B$11*$D$9+$C$11*$D$9+$F$11*((CJ80+CB80)/MAX(CJ80+CB80+CK80, 0.1)*$I$9+CK80/MAX(CJ80+CB80+CK80, 0.1)*$J$9))/($B$11+$C$11+$F$11)</f>
        <v>0</v>
      </c>
      <c r="AP80">
        <f>($B$11*$K$9+$C$11*$K$9+$F$11*((CJ80+CB80)/MAX(CJ80+CB80+CK80, 0.1)*$P$9+CK80/MAX(CJ80+CB80+CK80, 0.1)*$Q$9))/($B$11+$C$11+$F$11)</f>
        <v>0</v>
      </c>
      <c r="AQ80">
        <v>6</v>
      </c>
      <c r="AR80">
        <v>0.5</v>
      </c>
      <c r="AS80" t="s">
        <v>347</v>
      </c>
      <c r="AT80">
        <v>2</v>
      </c>
      <c r="AU80">
        <v>1693586802.6</v>
      </c>
      <c r="AV80">
        <v>407.269</v>
      </c>
      <c r="AW80">
        <v>419.996</v>
      </c>
      <c r="AX80">
        <v>13.2603</v>
      </c>
      <c r="AY80">
        <v>9.956110000000001</v>
      </c>
      <c r="AZ80">
        <v>405.462</v>
      </c>
      <c r="BA80">
        <v>13.1821</v>
      </c>
      <c r="BB80">
        <v>500.121</v>
      </c>
      <c r="BC80">
        <v>100.56</v>
      </c>
      <c r="BD80">
        <v>0.0290993</v>
      </c>
      <c r="BE80">
        <v>22.334</v>
      </c>
      <c r="BF80">
        <v>999.9</v>
      </c>
      <c r="BG80">
        <v>999.9</v>
      </c>
      <c r="BH80">
        <v>0</v>
      </c>
      <c r="BI80">
        <v>0</v>
      </c>
      <c r="BJ80">
        <v>10016.2</v>
      </c>
      <c r="BK80">
        <v>0</v>
      </c>
      <c r="BL80">
        <v>381.416</v>
      </c>
      <c r="BM80">
        <v>-12.7273</v>
      </c>
      <c r="BN80">
        <v>412.742</v>
      </c>
      <c r="BO80">
        <v>424.22</v>
      </c>
      <c r="BP80">
        <v>3.30414</v>
      </c>
      <c r="BQ80">
        <v>419.996</v>
      </c>
      <c r="BR80">
        <v>9.956110000000001</v>
      </c>
      <c r="BS80">
        <v>1.33346</v>
      </c>
      <c r="BT80">
        <v>1.00119</v>
      </c>
      <c r="BU80">
        <v>11.1813</v>
      </c>
      <c r="BV80">
        <v>6.93371</v>
      </c>
      <c r="BW80">
        <v>2500.14</v>
      </c>
      <c r="BX80">
        <v>0.9000010000000001</v>
      </c>
      <c r="BY80">
        <v>0.099999</v>
      </c>
      <c r="BZ80">
        <v>0</v>
      </c>
      <c r="CA80">
        <v>2.588</v>
      </c>
      <c r="CB80">
        <v>0</v>
      </c>
      <c r="CC80">
        <v>20750</v>
      </c>
      <c r="CD80">
        <v>22325</v>
      </c>
      <c r="CE80">
        <v>40.875</v>
      </c>
      <c r="CF80">
        <v>40.375</v>
      </c>
      <c r="CG80">
        <v>40.187</v>
      </c>
      <c r="CH80">
        <v>39.062</v>
      </c>
      <c r="CI80">
        <v>39.437</v>
      </c>
      <c r="CJ80">
        <v>2250.13</v>
      </c>
      <c r="CK80">
        <v>250.01</v>
      </c>
      <c r="CL80">
        <v>0</v>
      </c>
      <c r="CM80">
        <v>1693586795.5</v>
      </c>
      <c r="CN80">
        <v>0</v>
      </c>
      <c r="CO80">
        <v>1693586689.5</v>
      </c>
      <c r="CP80" t="s">
        <v>474</v>
      </c>
      <c r="CQ80">
        <v>1693586681.5</v>
      </c>
      <c r="CR80">
        <v>1693586689.5</v>
      </c>
      <c r="CS80">
        <v>3</v>
      </c>
      <c r="CT80">
        <v>0.276</v>
      </c>
      <c r="CU80">
        <v>0.005</v>
      </c>
      <c r="CV80">
        <v>1.836</v>
      </c>
      <c r="CW80">
        <v>0.07199999999999999</v>
      </c>
      <c r="CX80">
        <v>420</v>
      </c>
      <c r="CY80">
        <v>12</v>
      </c>
      <c r="CZ80">
        <v>0.16</v>
      </c>
      <c r="DA80">
        <v>0.01</v>
      </c>
      <c r="DB80">
        <v>9.462661324183403</v>
      </c>
      <c r="DC80">
        <v>-0.3139502180460718</v>
      </c>
      <c r="DD80">
        <v>0.03101951711096269</v>
      </c>
      <c r="DE80">
        <v>1</v>
      </c>
      <c r="DF80">
        <v>0.002776643421111586</v>
      </c>
      <c r="DG80">
        <v>0.0001310212973242355</v>
      </c>
      <c r="DH80">
        <v>1.472182387531636E-05</v>
      </c>
      <c r="DI80">
        <v>1</v>
      </c>
      <c r="DJ80">
        <v>0.1686458050519969</v>
      </c>
      <c r="DK80">
        <v>0.01105582087574545</v>
      </c>
      <c r="DL80">
        <v>0.001092256126589355</v>
      </c>
      <c r="DM80">
        <v>1</v>
      </c>
      <c r="DN80">
        <v>3</v>
      </c>
      <c r="DO80">
        <v>3</v>
      </c>
      <c r="DP80" t="s">
        <v>349</v>
      </c>
      <c r="DQ80">
        <v>3.10246</v>
      </c>
      <c r="DR80">
        <v>2.66288</v>
      </c>
      <c r="DS80">
        <v>0.0985004</v>
      </c>
      <c r="DT80">
        <v>0.101885</v>
      </c>
      <c r="DU80">
        <v>0.0685704</v>
      </c>
      <c r="DV80">
        <v>0.0566732</v>
      </c>
      <c r="DW80">
        <v>26300.9</v>
      </c>
      <c r="DX80">
        <v>28539.5</v>
      </c>
      <c r="DY80">
        <v>27614.3</v>
      </c>
      <c r="DZ80">
        <v>29862.8</v>
      </c>
      <c r="EA80">
        <v>32215.4</v>
      </c>
      <c r="EB80">
        <v>34797.4</v>
      </c>
      <c r="EC80">
        <v>37890.9</v>
      </c>
      <c r="ED80">
        <v>40998.9</v>
      </c>
      <c r="EE80">
        <v>2.20432</v>
      </c>
      <c r="EF80">
        <v>2.1754</v>
      </c>
      <c r="EG80">
        <v>0</v>
      </c>
      <c r="EH80">
        <v>0</v>
      </c>
      <c r="EI80">
        <v>20.3869</v>
      </c>
      <c r="EJ80">
        <v>999.9</v>
      </c>
      <c r="EK80">
        <v>45</v>
      </c>
      <c r="EL80">
        <v>29.2</v>
      </c>
      <c r="EM80">
        <v>18.2055</v>
      </c>
      <c r="EN80">
        <v>64.8634</v>
      </c>
      <c r="EO80">
        <v>9.73959</v>
      </c>
      <c r="EP80">
        <v>1</v>
      </c>
      <c r="EQ80">
        <v>-0.348963</v>
      </c>
      <c r="ER80">
        <v>0.626906</v>
      </c>
      <c r="ES80">
        <v>20.2038</v>
      </c>
      <c r="ET80">
        <v>5.25443</v>
      </c>
      <c r="EU80">
        <v>12.0564</v>
      </c>
      <c r="EV80">
        <v>4.9726</v>
      </c>
      <c r="EW80">
        <v>3.29223</v>
      </c>
      <c r="EX80">
        <v>9999</v>
      </c>
      <c r="EY80">
        <v>9999</v>
      </c>
      <c r="EZ80">
        <v>9999</v>
      </c>
      <c r="FA80">
        <v>166</v>
      </c>
      <c r="FB80">
        <v>4.97208</v>
      </c>
      <c r="FC80">
        <v>1.8706</v>
      </c>
      <c r="FD80">
        <v>1.87683</v>
      </c>
      <c r="FE80">
        <v>1.8699</v>
      </c>
      <c r="FF80">
        <v>1.87302</v>
      </c>
      <c r="FG80">
        <v>1.87454</v>
      </c>
      <c r="FH80">
        <v>1.87394</v>
      </c>
      <c r="FI80">
        <v>1.87545</v>
      </c>
      <c r="FJ80">
        <v>0</v>
      </c>
      <c r="FK80">
        <v>0</v>
      </c>
      <c r="FL80">
        <v>0</v>
      </c>
      <c r="FM80">
        <v>0</v>
      </c>
      <c r="FN80" t="s">
        <v>350</v>
      </c>
      <c r="FO80" t="s">
        <v>351</v>
      </c>
      <c r="FP80" t="s">
        <v>352</v>
      </c>
      <c r="FQ80" t="s">
        <v>352</v>
      </c>
      <c r="FR80" t="s">
        <v>352</v>
      </c>
      <c r="FS80" t="s">
        <v>352</v>
      </c>
      <c r="FT80">
        <v>0</v>
      </c>
      <c r="FU80">
        <v>100</v>
      </c>
      <c r="FV80">
        <v>100</v>
      </c>
      <c r="FW80">
        <v>1.807</v>
      </c>
      <c r="FX80">
        <v>0.07820000000000001</v>
      </c>
      <c r="FY80">
        <v>0.8199371346353762</v>
      </c>
      <c r="FZ80">
        <v>0.002616612134532941</v>
      </c>
      <c r="GA80">
        <v>-4.519413631873513E-07</v>
      </c>
      <c r="GB80">
        <v>9.831233035137328E-12</v>
      </c>
      <c r="GC80">
        <v>-0.01552211103305004</v>
      </c>
      <c r="GD80">
        <v>0.01128715920374445</v>
      </c>
      <c r="GE80">
        <v>-0.0004913425133041084</v>
      </c>
      <c r="GF80">
        <v>1.320148971478439E-05</v>
      </c>
      <c r="GG80">
        <v>-1</v>
      </c>
      <c r="GH80">
        <v>2093</v>
      </c>
      <c r="GI80">
        <v>1</v>
      </c>
      <c r="GJ80">
        <v>22</v>
      </c>
      <c r="GK80">
        <v>2</v>
      </c>
      <c r="GL80">
        <v>1.9</v>
      </c>
      <c r="GM80">
        <v>1.07422</v>
      </c>
      <c r="GN80">
        <v>2.5354</v>
      </c>
      <c r="GO80">
        <v>1.39893</v>
      </c>
      <c r="GP80">
        <v>2.2876</v>
      </c>
      <c r="GQ80">
        <v>1.44897</v>
      </c>
      <c r="GR80">
        <v>2.40601</v>
      </c>
      <c r="GS80">
        <v>31.8049</v>
      </c>
      <c r="GT80">
        <v>14.6661</v>
      </c>
      <c r="GU80">
        <v>18</v>
      </c>
      <c r="GV80">
        <v>476.482</v>
      </c>
      <c r="GW80">
        <v>525.326</v>
      </c>
      <c r="GX80">
        <v>19.9999</v>
      </c>
      <c r="GY80">
        <v>22.579</v>
      </c>
      <c r="GZ80">
        <v>29.9998</v>
      </c>
      <c r="HA80">
        <v>22.703</v>
      </c>
      <c r="HB80">
        <v>22.7017</v>
      </c>
      <c r="HC80">
        <v>21.4835</v>
      </c>
      <c r="HD80">
        <v>43.4035</v>
      </c>
      <c r="HE80">
        <v>0</v>
      </c>
      <c r="HF80">
        <v>20</v>
      </c>
      <c r="HG80">
        <v>420</v>
      </c>
      <c r="HH80">
        <v>10.0706</v>
      </c>
      <c r="HI80">
        <v>102.203</v>
      </c>
      <c r="HJ80">
        <v>102.411</v>
      </c>
    </row>
    <row r="81" spans="1:218">
      <c r="A81">
        <v>63</v>
      </c>
      <c r="B81">
        <v>1693586923.6</v>
      </c>
      <c r="C81">
        <v>7792.099999904633</v>
      </c>
      <c r="D81" t="s">
        <v>475</v>
      </c>
      <c r="E81" t="s">
        <v>476</v>
      </c>
      <c r="F81" t="s">
        <v>346</v>
      </c>
      <c r="J81">
        <v>1693586923.6</v>
      </c>
      <c r="K81">
        <f>(L81)/1000</f>
        <v>0</v>
      </c>
      <c r="L81">
        <f>1000*BB81*AJ81*(AX81-AY81)/(100*AQ81*(1000-AJ81*AX81))</f>
        <v>0</v>
      </c>
      <c r="M81">
        <f>BB81*AJ81*(AW81-AV81*(1000-AJ81*AY81)/(1000-AJ81*AX81))/(100*AQ81)</f>
        <v>0</v>
      </c>
      <c r="N81">
        <f>AV81 - IF(AJ81&gt;1, M81*AQ81*100.0/(AL81*BJ81), 0)</f>
        <v>0</v>
      </c>
      <c r="O81">
        <f>((U81-K81/2)*N81-M81)/(U81+K81/2)</f>
        <v>0</v>
      </c>
      <c r="P81">
        <f>O81*(BC81+BD81)/1000.0</f>
        <v>0</v>
      </c>
      <c r="Q81">
        <f>(AV81 - IF(AJ81&gt;1, M81*AQ81*100.0/(AL81*BJ81), 0))*(BC81+BD81)/1000.0</f>
        <v>0</v>
      </c>
      <c r="R81">
        <f>2.0/((1/T81-1/S81)+SIGN(T81)*SQRT((1/T81-1/S81)*(1/T81-1/S81) + 4*AR81/((AR81+1)*(AR81+1))*(2*1/T81*1/S81-1/S81*1/S81)))</f>
        <v>0</v>
      </c>
      <c r="S81">
        <f>IF(LEFT(AS81,1)&lt;&gt;"0",IF(LEFT(AS81,1)="1",3.0,AT81),$D$5+$E$5*(BJ81*BC81/($K$5*1000))+$F$5*(BJ81*BC81/($K$5*1000))*MAX(MIN(AQ81,$J$5),$I$5)*MAX(MIN(AQ81,$J$5),$I$5)+$G$5*MAX(MIN(AQ81,$J$5),$I$5)*(BJ81*BC81/($K$5*1000))+$H$5*(BJ81*BC81/($K$5*1000))*(BJ81*BC81/($K$5*1000)))</f>
        <v>0</v>
      </c>
      <c r="T81">
        <f>K81*(1000-(1000*0.61365*exp(17.502*X81/(240.97+X81))/(BC81+BD81)+AX81)/2)/(1000*0.61365*exp(17.502*X81/(240.97+X81))/(BC81+BD81)-AX81)</f>
        <v>0</v>
      </c>
      <c r="U81">
        <f>1/((AR81+1)/(R81/1.6)+1/(S81/1.37)) + AR81/((AR81+1)/(R81/1.6) + AR81/(S81/1.37))</f>
        <v>0</v>
      </c>
      <c r="V81">
        <f>(AM81*AP81)</f>
        <v>0</v>
      </c>
      <c r="W81">
        <f>(BE81+(V81+2*0.95*5.67E-8*(((BE81+$B$7)+273)^4-(BE81+273)^4)-44100*K81)/(1.84*29.3*S81+8*0.95*5.67E-8*(BE81+273)^3))</f>
        <v>0</v>
      </c>
      <c r="X81">
        <f>($B$66*BF81+$D$7*BG81+$C$66*W81)</f>
        <v>0</v>
      </c>
      <c r="Y81">
        <f>0.61365*exp(17.502*X81/(240.97+X81))</f>
        <v>0</v>
      </c>
      <c r="Z81">
        <f>(AA81/AB81*100)</f>
        <v>0</v>
      </c>
      <c r="AA81">
        <f>AX81*(BC81+BD81)/1000</f>
        <v>0</v>
      </c>
      <c r="AB81">
        <f>0.61365*exp(17.502*BE81/(240.97+BE81))</f>
        <v>0</v>
      </c>
      <c r="AC81">
        <f>(Y81-AX81*(BC81+BD81)/1000)</f>
        <v>0</v>
      </c>
      <c r="AD81">
        <f>(-K81*44100)</f>
        <v>0</v>
      </c>
      <c r="AE81">
        <f>2*29.3*S81*0.92*(BE81-X81)</f>
        <v>0</v>
      </c>
      <c r="AF81">
        <f>2*0.95*5.67E-8*(((BE81+$B$7)+273)^4-(X81+273)^4)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MAX(0,($B$13+$C$13*BJ81)/(1+$D$13*BJ81)*BC81/(BE81+273)*$E$13)</f>
        <v>0</v>
      </c>
      <c r="AM81">
        <f>$B$11*BK81+$C$11*BL81+$F$11*BW81*(1-BZ81)</f>
        <v>0</v>
      </c>
      <c r="AN81">
        <f>AM81*AO81</f>
        <v>0</v>
      </c>
      <c r="AO81">
        <f>($B$11*$D$9+$C$11*$D$9+$F$11*((CJ81+CB81)/MAX(CJ81+CB81+CK81, 0.1)*$I$9+CK81/MAX(CJ81+CB81+CK81, 0.1)*$J$9))/($B$11+$C$11+$F$11)</f>
        <v>0</v>
      </c>
      <c r="AP81">
        <f>($B$11*$K$9+$C$11*$K$9+$F$11*((CJ81+CB81)/MAX(CJ81+CB81+CK81, 0.1)*$P$9+CK81/MAX(CJ81+CB81+CK81, 0.1)*$Q$9))/($B$11+$C$11+$F$11)</f>
        <v>0</v>
      </c>
      <c r="AQ81">
        <v>6</v>
      </c>
      <c r="AR81">
        <v>0.5</v>
      </c>
      <c r="AS81" t="s">
        <v>347</v>
      </c>
      <c r="AT81">
        <v>2</v>
      </c>
      <c r="AU81">
        <v>1693586923.6</v>
      </c>
      <c r="AV81">
        <v>410.817</v>
      </c>
      <c r="AW81">
        <v>420.005</v>
      </c>
      <c r="AX81">
        <v>13.2922</v>
      </c>
      <c r="AY81">
        <v>10.466</v>
      </c>
      <c r="AZ81">
        <v>409.002</v>
      </c>
      <c r="BA81">
        <v>13.2139</v>
      </c>
      <c r="BB81">
        <v>500.255</v>
      </c>
      <c r="BC81">
        <v>100.556</v>
      </c>
      <c r="BD81">
        <v>0.03188</v>
      </c>
      <c r="BE81">
        <v>22.3965</v>
      </c>
      <c r="BF81">
        <v>999.9</v>
      </c>
      <c r="BG81">
        <v>999.9</v>
      </c>
      <c r="BH81">
        <v>0</v>
      </c>
      <c r="BI81">
        <v>0</v>
      </c>
      <c r="BJ81">
        <v>10010</v>
      </c>
      <c r="BK81">
        <v>0</v>
      </c>
      <c r="BL81">
        <v>345.679</v>
      </c>
      <c r="BM81">
        <v>-9.187810000000001</v>
      </c>
      <c r="BN81">
        <v>416.352</v>
      </c>
      <c r="BO81">
        <v>424.448</v>
      </c>
      <c r="BP81">
        <v>2.8262</v>
      </c>
      <c r="BQ81">
        <v>420.005</v>
      </c>
      <c r="BR81">
        <v>10.466</v>
      </c>
      <c r="BS81">
        <v>1.33661</v>
      </c>
      <c r="BT81">
        <v>1.05242</v>
      </c>
      <c r="BU81">
        <v>11.217</v>
      </c>
      <c r="BV81">
        <v>7.66304</v>
      </c>
      <c r="BW81">
        <v>2500.05</v>
      </c>
      <c r="BX81">
        <v>0.899992</v>
      </c>
      <c r="BY81">
        <v>0.100008</v>
      </c>
      <c r="BZ81">
        <v>0</v>
      </c>
      <c r="CA81">
        <v>2.4887</v>
      </c>
      <c r="CB81">
        <v>0</v>
      </c>
      <c r="CC81">
        <v>23728</v>
      </c>
      <c r="CD81">
        <v>22324.1</v>
      </c>
      <c r="CE81">
        <v>40.625</v>
      </c>
      <c r="CF81">
        <v>39.625</v>
      </c>
      <c r="CG81">
        <v>40.25</v>
      </c>
      <c r="CH81">
        <v>38.187</v>
      </c>
      <c r="CI81">
        <v>39.125</v>
      </c>
      <c r="CJ81">
        <v>2250.02</v>
      </c>
      <c r="CK81">
        <v>250.03</v>
      </c>
      <c r="CL81">
        <v>0</v>
      </c>
      <c r="CM81">
        <v>1693586916.7</v>
      </c>
      <c r="CN81">
        <v>0</v>
      </c>
      <c r="CO81">
        <v>1693586689.5</v>
      </c>
      <c r="CP81" t="s">
        <v>474</v>
      </c>
      <c r="CQ81">
        <v>1693586681.5</v>
      </c>
      <c r="CR81">
        <v>1693586689.5</v>
      </c>
      <c r="CS81">
        <v>3</v>
      </c>
      <c r="CT81">
        <v>0.276</v>
      </c>
      <c r="CU81">
        <v>0.005</v>
      </c>
      <c r="CV81">
        <v>1.836</v>
      </c>
      <c r="CW81">
        <v>0.07199999999999999</v>
      </c>
      <c r="CX81">
        <v>420</v>
      </c>
      <c r="CY81">
        <v>12</v>
      </c>
      <c r="CZ81">
        <v>0.16</v>
      </c>
      <c r="DA81">
        <v>0.01</v>
      </c>
      <c r="DB81">
        <v>6.637866171185864</v>
      </c>
      <c r="DC81">
        <v>-0.1875540466559606</v>
      </c>
      <c r="DD81">
        <v>0.02302925769822807</v>
      </c>
      <c r="DE81">
        <v>1</v>
      </c>
      <c r="DF81">
        <v>0.002430036525282531</v>
      </c>
      <c r="DG81">
        <v>-0.0003565264292299195</v>
      </c>
      <c r="DH81">
        <v>3.066863666823237E-05</v>
      </c>
      <c r="DI81">
        <v>1</v>
      </c>
      <c r="DJ81">
        <v>0.1445967262736989</v>
      </c>
      <c r="DK81">
        <v>-0.02190681349454334</v>
      </c>
      <c r="DL81">
        <v>0.001912470097684892</v>
      </c>
      <c r="DM81">
        <v>1</v>
      </c>
      <c r="DN81">
        <v>3</v>
      </c>
      <c r="DO81">
        <v>3</v>
      </c>
      <c r="DP81" t="s">
        <v>349</v>
      </c>
      <c r="DQ81">
        <v>3.10274</v>
      </c>
      <c r="DR81">
        <v>2.66561</v>
      </c>
      <c r="DS81">
        <v>0.0991674</v>
      </c>
      <c r="DT81">
        <v>0.101905</v>
      </c>
      <c r="DU81">
        <v>0.068705</v>
      </c>
      <c r="DV81">
        <v>0.0589279</v>
      </c>
      <c r="DW81">
        <v>26278.6</v>
      </c>
      <c r="DX81">
        <v>28540.3</v>
      </c>
      <c r="DY81">
        <v>27611.1</v>
      </c>
      <c r="DZ81">
        <v>29864.1</v>
      </c>
      <c r="EA81">
        <v>32209</v>
      </c>
      <c r="EB81">
        <v>34716.1</v>
      </c>
      <c r="EC81">
        <v>37888.6</v>
      </c>
      <c r="ED81">
        <v>41000.8</v>
      </c>
      <c r="EE81">
        <v>2.20425</v>
      </c>
      <c r="EF81">
        <v>2.17537</v>
      </c>
      <c r="EG81">
        <v>0</v>
      </c>
      <c r="EH81">
        <v>0</v>
      </c>
      <c r="EI81">
        <v>20.2204</v>
      </c>
      <c r="EJ81">
        <v>999.9</v>
      </c>
      <c r="EK81">
        <v>44.7</v>
      </c>
      <c r="EL81">
        <v>29.2</v>
      </c>
      <c r="EM81">
        <v>18.0851</v>
      </c>
      <c r="EN81">
        <v>64.88339999999999</v>
      </c>
      <c r="EO81">
        <v>9.30289</v>
      </c>
      <c r="EP81">
        <v>1</v>
      </c>
      <c r="EQ81">
        <v>-0.352251</v>
      </c>
      <c r="ER81">
        <v>0.628772</v>
      </c>
      <c r="ES81">
        <v>20.2021</v>
      </c>
      <c r="ET81">
        <v>5.25787</v>
      </c>
      <c r="EU81">
        <v>12.0573</v>
      </c>
      <c r="EV81">
        <v>4.97325</v>
      </c>
      <c r="EW81">
        <v>3.293</v>
      </c>
      <c r="EX81">
        <v>9999</v>
      </c>
      <c r="EY81">
        <v>9999</v>
      </c>
      <c r="EZ81">
        <v>9999</v>
      </c>
      <c r="FA81">
        <v>166</v>
      </c>
      <c r="FB81">
        <v>4.97208</v>
      </c>
      <c r="FC81">
        <v>1.87061</v>
      </c>
      <c r="FD81">
        <v>1.87683</v>
      </c>
      <c r="FE81">
        <v>1.86996</v>
      </c>
      <c r="FF81">
        <v>1.87303</v>
      </c>
      <c r="FG81">
        <v>1.87454</v>
      </c>
      <c r="FH81">
        <v>1.87394</v>
      </c>
      <c r="FI81">
        <v>1.87545</v>
      </c>
      <c r="FJ81">
        <v>0</v>
      </c>
      <c r="FK81">
        <v>0</v>
      </c>
      <c r="FL81">
        <v>0</v>
      </c>
      <c r="FM81">
        <v>0</v>
      </c>
      <c r="FN81" t="s">
        <v>350</v>
      </c>
      <c r="FO81" t="s">
        <v>351</v>
      </c>
      <c r="FP81" t="s">
        <v>352</v>
      </c>
      <c r="FQ81" t="s">
        <v>352</v>
      </c>
      <c r="FR81" t="s">
        <v>352</v>
      </c>
      <c r="FS81" t="s">
        <v>352</v>
      </c>
      <c r="FT81">
        <v>0</v>
      </c>
      <c r="FU81">
        <v>100</v>
      </c>
      <c r="FV81">
        <v>100</v>
      </c>
      <c r="FW81">
        <v>1.815</v>
      </c>
      <c r="FX81">
        <v>0.07829999999999999</v>
      </c>
      <c r="FY81">
        <v>0.8199371346353762</v>
      </c>
      <c r="FZ81">
        <v>0.002616612134532941</v>
      </c>
      <c r="GA81">
        <v>-4.519413631873513E-07</v>
      </c>
      <c r="GB81">
        <v>9.831233035137328E-12</v>
      </c>
      <c r="GC81">
        <v>-0.01552211103305004</v>
      </c>
      <c r="GD81">
        <v>0.01128715920374445</v>
      </c>
      <c r="GE81">
        <v>-0.0004913425133041084</v>
      </c>
      <c r="GF81">
        <v>1.320148971478439E-05</v>
      </c>
      <c r="GG81">
        <v>-1</v>
      </c>
      <c r="GH81">
        <v>2093</v>
      </c>
      <c r="GI81">
        <v>1</v>
      </c>
      <c r="GJ81">
        <v>22</v>
      </c>
      <c r="GK81">
        <v>4</v>
      </c>
      <c r="GL81">
        <v>3.9</v>
      </c>
      <c r="GM81">
        <v>1.07544</v>
      </c>
      <c r="GN81">
        <v>2.53784</v>
      </c>
      <c r="GO81">
        <v>1.39893</v>
      </c>
      <c r="GP81">
        <v>2.2876</v>
      </c>
      <c r="GQ81">
        <v>1.44897</v>
      </c>
      <c r="GR81">
        <v>2.51709</v>
      </c>
      <c r="GS81">
        <v>31.7392</v>
      </c>
      <c r="GT81">
        <v>14.6399</v>
      </c>
      <c r="GU81">
        <v>18</v>
      </c>
      <c r="GV81">
        <v>475.771</v>
      </c>
      <c r="GW81">
        <v>524.607</v>
      </c>
      <c r="GX81">
        <v>20.0014</v>
      </c>
      <c r="GY81">
        <v>22.5217</v>
      </c>
      <c r="GZ81">
        <v>29.9999</v>
      </c>
      <c r="HA81">
        <v>22.6355</v>
      </c>
      <c r="HB81">
        <v>22.6378</v>
      </c>
      <c r="HC81">
        <v>21.4978</v>
      </c>
      <c r="HD81">
        <v>41.2846</v>
      </c>
      <c r="HE81">
        <v>0</v>
      </c>
      <c r="HF81">
        <v>20</v>
      </c>
      <c r="HG81">
        <v>420</v>
      </c>
      <c r="HH81">
        <v>10.5304</v>
      </c>
      <c r="HI81">
        <v>102.194</v>
      </c>
      <c r="HJ81">
        <v>102.416</v>
      </c>
    </row>
    <row r="82" spans="1:218">
      <c r="A82">
        <v>64</v>
      </c>
      <c r="B82">
        <v>1693587089.6</v>
      </c>
      <c r="C82">
        <v>7958.099999904633</v>
      </c>
      <c r="D82" t="s">
        <v>477</v>
      </c>
      <c r="E82" t="s">
        <v>478</v>
      </c>
      <c r="F82" t="s">
        <v>346</v>
      </c>
      <c r="J82">
        <v>1693587089.6</v>
      </c>
      <c r="K82">
        <f>(L82)/1000</f>
        <v>0</v>
      </c>
      <c r="L82">
        <f>1000*BB82*AJ82*(AX82-AY82)/(100*AQ82*(1000-AJ82*AX82))</f>
        <v>0</v>
      </c>
      <c r="M82">
        <f>BB82*AJ82*(AW82-AV82*(1000-AJ82*AY82)/(1000-AJ82*AX82))/(100*AQ82)</f>
        <v>0</v>
      </c>
      <c r="N82">
        <f>AV82 - IF(AJ82&gt;1, M82*AQ82*100.0/(AL82*BJ82), 0)</f>
        <v>0</v>
      </c>
      <c r="O82">
        <f>((U82-K82/2)*N82-M82)/(U82+K82/2)</f>
        <v>0</v>
      </c>
      <c r="P82">
        <f>O82*(BC82+BD82)/1000.0</f>
        <v>0</v>
      </c>
      <c r="Q82">
        <f>(AV82 - IF(AJ82&gt;1, M82*AQ82*100.0/(AL82*BJ82), 0))*(BC82+BD82)/1000.0</f>
        <v>0</v>
      </c>
      <c r="R82">
        <f>2.0/((1/T82-1/S82)+SIGN(T82)*SQRT((1/T82-1/S82)*(1/T82-1/S82) + 4*AR82/((AR82+1)*(AR82+1))*(2*1/T82*1/S82-1/S82*1/S82)))</f>
        <v>0</v>
      </c>
      <c r="S82">
        <f>IF(LEFT(AS82,1)&lt;&gt;"0",IF(LEFT(AS82,1)="1",3.0,AT82),$D$5+$E$5*(BJ82*BC82/($K$5*1000))+$F$5*(BJ82*BC82/($K$5*1000))*MAX(MIN(AQ82,$J$5),$I$5)*MAX(MIN(AQ82,$J$5),$I$5)+$G$5*MAX(MIN(AQ82,$J$5),$I$5)*(BJ82*BC82/($K$5*1000))+$H$5*(BJ82*BC82/($K$5*1000))*(BJ82*BC82/($K$5*1000)))</f>
        <v>0</v>
      </c>
      <c r="T82">
        <f>K82*(1000-(1000*0.61365*exp(17.502*X82/(240.97+X82))/(BC82+BD82)+AX82)/2)/(1000*0.61365*exp(17.502*X82/(240.97+X82))/(BC82+BD82)-AX82)</f>
        <v>0</v>
      </c>
      <c r="U82">
        <f>1/((AR82+1)/(R82/1.6)+1/(S82/1.37)) + AR82/((AR82+1)/(R82/1.6) + AR82/(S82/1.37))</f>
        <v>0</v>
      </c>
      <c r="V82">
        <f>(AM82*AP82)</f>
        <v>0</v>
      </c>
      <c r="W82">
        <f>(BE82+(V82+2*0.95*5.67E-8*(((BE82+$B$7)+273)^4-(BE82+273)^4)-44100*K82)/(1.84*29.3*S82+8*0.95*5.67E-8*(BE82+273)^3))</f>
        <v>0</v>
      </c>
      <c r="X82">
        <f>($B$66*BF82+$D$7*BG82+$C$66*W82)</f>
        <v>0</v>
      </c>
      <c r="Y82">
        <f>0.61365*exp(17.502*X82/(240.97+X82))</f>
        <v>0</v>
      </c>
      <c r="Z82">
        <f>(AA82/AB82*100)</f>
        <v>0</v>
      </c>
      <c r="AA82">
        <f>AX82*(BC82+BD82)/1000</f>
        <v>0</v>
      </c>
      <c r="AB82">
        <f>0.61365*exp(17.502*BE82/(240.97+BE82))</f>
        <v>0</v>
      </c>
      <c r="AC82">
        <f>(Y82-AX82*(BC82+BD82)/1000)</f>
        <v>0</v>
      </c>
      <c r="AD82">
        <f>(-K82*44100)</f>
        <v>0</v>
      </c>
      <c r="AE82">
        <f>2*29.3*S82*0.92*(BE82-X82)</f>
        <v>0</v>
      </c>
      <c r="AF82">
        <f>2*0.95*5.67E-8*(((BE82+$B$7)+273)^4-(X82+273)^4)</f>
        <v>0</v>
      </c>
      <c r="AG82">
        <f>V82+AF82+AD82+AE82</f>
        <v>0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MAX(0,($B$13+$C$13*BJ82)/(1+$D$13*BJ82)*BC82/(BE82+273)*$E$13)</f>
        <v>0</v>
      </c>
      <c r="AM82">
        <f>$B$11*BK82+$C$11*BL82+$F$11*BW82*(1-BZ82)</f>
        <v>0</v>
      </c>
      <c r="AN82">
        <f>AM82*AO82</f>
        <v>0</v>
      </c>
      <c r="AO82">
        <f>($B$11*$D$9+$C$11*$D$9+$F$11*((CJ82+CB82)/MAX(CJ82+CB82+CK82, 0.1)*$I$9+CK82/MAX(CJ82+CB82+CK82, 0.1)*$J$9))/($B$11+$C$11+$F$11)</f>
        <v>0</v>
      </c>
      <c r="AP82">
        <f>($B$11*$K$9+$C$11*$K$9+$F$11*((CJ82+CB82)/MAX(CJ82+CB82+CK82, 0.1)*$P$9+CK82/MAX(CJ82+CB82+CK82, 0.1)*$Q$9))/($B$11+$C$11+$F$11)</f>
        <v>0</v>
      </c>
      <c r="AQ82">
        <v>6</v>
      </c>
      <c r="AR82">
        <v>0.5</v>
      </c>
      <c r="AS82" t="s">
        <v>347</v>
      </c>
      <c r="AT82">
        <v>2</v>
      </c>
      <c r="AU82">
        <v>1693587089.6</v>
      </c>
      <c r="AV82">
        <v>412.521</v>
      </c>
      <c r="AW82">
        <v>420.009</v>
      </c>
      <c r="AX82">
        <v>13.5073</v>
      </c>
      <c r="AY82">
        <v>12.0272</v>
      </c>
      <c r="AZ82">
        <v>410.702</v>
      </c>
      <c r="BA82">
        <v>13.4279</v>
      </c>
      <c r="BB82">
        <v>500.124</v>
      </c>
      <c r="BC82">
        <v>100.549</v>
      </c>
      <c r="BD82">
        <v>0.0317085</v>
      </c>
      <c r="BE82">
        <v>22.3936</v>
      </c>
      <c r="BF82">
        <v>999.9</v>
      </c>
      <c r="BG82">
        <v>999.9</v>
      </c>
      <c r="BH82">
        <v>0</v>
      </c>
      <c r="BI82">
        <v>0</v>
      </c>
      <c r="BJ82">
        <v>10013.8</v>
      </c>
      <c r="BK82">
        <v>0</v>
      </c>
      <c r="BL82">
        <v>370.407</v>
      </c>
      <c r="BM82">
        <v>-7.48804</v>
      </c>
      <c r="BN82">
        <v>418.17</v>
      </c>
      <c r="BO82">
        <v>425.122</v>
      </c>
      <c r="BP82">
        <v>1.48007</v>
      </c>
      <c r="BQ82">
        <v>420.009</v>
      </c>
      <c r="BR82">
        <v>12.0272</v>
      </c>
      <c r="BS82">
        <v>1.35814</v>
      </c>
      <c r="BT82">
        <v>1.20932</v>
      </c>
      <c r="BU82">
        <v>11.4582</v>
      </c>
      <c r="BV82">
        <v>9.71678</v>
      </c>
      <c r="BW82">
        <v>2500.01</v>
      </c>
      <c r="BX82">
        <v>0.899999</v>
      </c>
      <c r="BY82">
        <v>0.100001</v>
      </c>
      <c r="BZ82">
        <v>0</v>
      </c>
      <c r="CA82">
        <v>2.5432</v>
      </c>
      <c r="CB82">
        <v>0</v>
      </c>
      <c r="CC82">
        <v>20667</v>
      </c>
      <c r="CD82">
        <v>22323.8</v>
      </c>
      <c r="CE82">
        <v>38.562</v>
      </c>
      <c r="CF82">
        <v>38.5</v>
      </c>
      <c r="CG82">
        <v>38.375</v>
      </c>
      <c r="CH82">
        <v>36.75</v>
      </c>
      <c r="CI82">
        <v>37.562</v>
      </c>
      <c r="CJ82">
        <v>2250.01</v>
      </c>
      <c r="CK82">
        <v>250</v>
      </c>
      <c r="CL82">
        <v>0</v>
      </c>
      <c r="CM82">
        <v>1693587082.9</v>
      </c>
      <c r="CN82">
        <v>0</v>
      </c>
      <c r="CO82">
        <v>1693586689.5</v>
      </c>
      <c r="CP82" t="s">
        <v>474</v>
      </c>
      <c r="CQ82">
        <v>1693586681.5</v>
      </c>
      <c r="CR82">
        <v>1693586689.5</v>
      </c>
      <c r="CS82">
        <v>3</v>
      </c>
      <c r="CT82">
        <v>0.276</v>
      </c>
      <c r="CU82">
        <v>0.005</v>
      </c>
      <c r="CV82">
        <v>1.836</v>
      </c>
      <c r="CW82">
        <v>0.07199999999999999</v>
      </c>
      <c r="CX82">
        <v>420</v>
      </c>
      <c r="CY82">
        <v>12</v>
      </c>
      <c r="CZ82">
        <v>0.16</v>
      </c>
      <c r="DA82">
        <v>0.01</v>
      </c>
      <c r="DB82">
        <v>5.730288069557846</v>
      </c>
      <c r="DC82">
        <v>-0.1782731654741906</v>
      </c>
      <c r="DD82">
        <v>0.02767747226801133</v>
      </c>
      <c r="DE82">
        <v>1</v>
      </c>
      <c r="DF82">
        <v>0.001240037564386939</v>
      </c>
      <c r="DG82">
        <v>8.475357245749049E-05</v>
      </c>
      <c r="DH82">
        <v>6.245463407901883E-06</v>
      </c>
      <c r="DI82">
        <v>1</v>
      </c>
      <c r="DJ82">
        <v>0.07141671053023463</v>
      </c>
      <c r="DK82">
        <v>0.00551037725115429</v>
      </c>
      <c r="DL82">
        <v>0.0004049412141567699</v>
      </c>
      <c r="DM82">
        <v>1</v>
      </c>
      <c r="DN82">
        <v>3</v>
      </c>
      <c r="DO82">
        <v>3</v>
      </c>
      <c r="DP82" t="s">
        <v>349</v>
      </c>
      <c r="DQ82">
        <v>3.10296</v>
      </c>
      <c r="DR82">
        <v>2.66546</v>
      </c>
      <c r="DS82">
        <v>0.0994915</v>
      </c>
      <c r="DT82">
        <v>0.101933</v>
      </c>
      <c r="DU82">
        <v>0.0695534</v>
      </c>
      <c r="DV82">
        <v>0.0655926</v>
      </c>
      <c r="DW82">
        <v>26271.1</v>
      </c>
      <c r="DX82">
        <v>28540.8</v>
      </c>
      <c r="DY82">
        <v>27613</v>
      </c>
      <c r="DZ82">
        <v>29865.4</v>
      </c>
      <c r="EA82">
        <v>32180.4</v>
      </c>
      <c r="EB82">
        <v>34472</v>
      </c>
      <c r="EC82">
        <v>37889.4</v>
      </c>
      <c r="ED82">
        <v>41002.4</v>
      </c>
      <c r="EE82">
        <v>2.20327</v>
      </c>
      <c r="EF82">
        <v>2.18288</v>
      </c>
      <c r="EG82">
        <v>0</v>
      </c>
      <c r="EH82">
        <v>0</v>
      </c>
      <c r="EI82">
        <v>20.3429</v>
      </c>
      <c r="EJ82">
        <v>999.9</v>
      </c>
      <c r="EK82">
        <v>44.2</v>
      </c>
      <c r="EL82">
        <v>29.2</v>
      </c>
      <c r="EM82">
        <v>17.8846</v>
      </c>
      <c r="EN82">
        <v>65.0234</v>
      </c>
      <c r="EO82">
        <v>9.66747</v>
      </c>
      <c r="EP82">
        <v>1</v>
      </c>
      <c r="EQ82">
        <v>-0.356217</v>
      </c>
      <c r="ER82">
        <v>0.61134</v>
      </c>
      <c r="ES82">
        <v>20.2046</v>
      </c>
      <c r="ET82">
        <v>5.25742</v>
      </c>
      <c r="EU82">
        <v>12.0559</v>
      </c>
      <c r="EV82">
        <v>4.9734</v>
      </c>
      <c r="EW82">
        <v>3.293</v>
      </c>
      <c r="EX82">
        <v>9999</v>
      </c>
      <c r="EY82">
        <v>9999</v>
      </c>
      <c r="EZ82">
        <v>9999</v>
      </c>
      <c r="FA82">
        <v>166.1</v>
      </c>
      <c r="FB82">
        <v>4.97213</v>
      </c>
      <c r="FC82">
        <v>1.87067</v>
      </c>
      <c r="FD82">
        <v>1.87683</v>
      </c>
      <c r="FE82">
        <v>1.86996</v>
      </c>
      <c r="FF82">
        <v>1.87304</v>
      </c>
      <c r="FG82">
        <v>1.87457</v>
      </c>
      <c r="FH82">
        <v>1.87399</v>
      </c>
      <c r="FI82">
        <v>1.87546</v>
      </c>
      <c r="FJ82">
        <v>0</v>
      </c>
      <c r="FK82">
        <v>0</v>
      </c>
      <c r="FL82">
        <v>0</v>
      </c>
      <c r="FM82">
        <v>0</v>
      </c>
      <c r="FN82" t="s">
        <v>350</v>
      </c>
      <c r="FO82" t="s">
        <v>351</v>
      </c>
      <c r="FP82" t="s">
        <v>352</v>
      </c>
      <c r="FQ82" t="s">
        <v>352</v>
      </c>
      <c r="FR82" t="s">
        <v>352</v>
      </c>
      <c r="FS82" t="s">
        <v>352</v>
      </c>
      <c r="FT82">
        <v>0</v>
      </c>
      <c r="FU82">
        <v>100</v>
      </c>
      <c r="FV82">
        <v>100</v>
      </c>
      <c r="FW82">
        <v>1.819</v>
      </c>
      <c r="FX82">
        <v>0.0794</v>
      </c>
      <c r="FY82">
        <v>0.8199371346353762</v>
      </c>
      <c r="FZ82">
        <v>0.002616612134532941</v>
      </c>
      <c r="GA82">
        <v>-4.519413631873513E-07</v>
      </c>
      <c r="GB82">
        <v>9.831233035137328E-12</v>
      </c>
      <c r="GC82">
        <v>-0.01552211103305004</v>
      </c>
      <c r="GD82">
        <v>0.01128715920374445</v>
      </c>
      <c r="GE82">
        <v>-0.0004913425133041084</v>
      </c>
      <c r="GF82">
        <v>1.320148971478439E-05</v>
      </c>
      <c r="GG82">
        <v>-1</v>
      </c>
      <c r="GH82">
        <v>2093</v>
      </c>
      <c r="GI82">
        <v>1</v>
      </c>
      <c r="GJ82">
        <v>22</v>
      </c>
      <c r="GK82">
        <v>6.8</v>
      </c>
      <c r="GL82">
        <v>6.7</v>
      </c>
      <c r="GM82">
        <v>1.07666</v>
      </c>
      <c r="GN82">
        <v>2.54639</v>
      </c>
      <c r="GO82">
        <v>1.39893</v>
      </c>
      <c r="GP82">
        <v>2.2876</v>
      </c>
      <c r="GQ82">
        <v>1.44897</v>
      </c>
      <c r="GR82">
        <v>2.34741</v>
      </c>
      <c r="GS82">
        <v>31.6955</v>
      </c>
      <c r="GT82">
        <v>14.5961</v>
      </c>
      <c r="GU82">
        <v>18</v>
      </c>
      <c r="GV82">
        <v>474.547</v>
      </c>
      <c r="GW82">
        <v>529.005</v>
      </c>
      <c r="GX82">
        <v>20.0007</v>
      </c>
      <c r="GY82">
        <v>22.4771</v>
      </c>
      <c r="GZ82">
        <v>29.9998</v>
      </c>
      <c r="HA82">
        <v>22.5706</v>
      </c>
      <c r="HB82">
        <v>22.5642</v>
      </c>
      <c r="HC82">
        <v>21.5305</v>
      </c>
      <c r="HD82">
        <v>32.9559</v>
      </c>
      <c r="HE82">
        <v>0</v>
      </c>
      <c r="HF82">
        <v>20</v>
      </c>
      <c r="HG82">
        <v>420</v>
      </c>
      <c r="HH82">
        <v>12.0859</v>
      </c>
      <c r="HI82">
        <v>102.198</v>
      </c>
      <c r="HJ82">
        <v>102.42</v>
      </c>
    </row>
    <row r="83" spans="1:218">
      <c r="A83">
        <v>65</v>
      </c>
      <c r="B83">
        <v>1693587166.6</v>
      </c>
      <c r="C83">
        <v>8035.099999904633</v>
      </c>
      <c r="D83" t="s">
        <v>479</v>
      </c>
      <c r="E83" t="s">
        <v>480</v>
      </c>
      <c r="F83" t="s">
        <v>346</v>
      </c>
      <c r="J83">
        <v>1693587166.6</v>
      </c>
      <c r="K83">
        <f>(L83)/1000</f>
        <v>0</v>
      </c>
      <c r="L83">
        <f>1000*BB83*AJ83*(AX83-AY83)/(100*AQ83*(1000-AJ83*AX83))</f>
        <v>0</v>
      </c>
      <c r="M83">
        <f>BB83*AJ83*(AW83-AV83*(1000-AJ83*AY83)/(1000-AJ83*AX83))/(100*AQ83)</f>
        <v>0</v>
      </c>
      <c r="N83">
        <f>AV83 - IF(AJ83&gt;1, M83*AQ83*100.0/(AL83*BJ83), 0)</f>
        <v>0</v>
      </c>
      <c r="O83">
        <f>((U83-K83/2)*N83-M83)/(U83+K83/2)</f>
        <v>0</v>
      </c>
      <c r="P83">
        <f>O83*(BC83+BD83)/1000.0</f>
        <v>0</v>
      </c>
      <c r="Q83">
        <f>(AV83 - IF(AJ83&gt;1, M83*AQ83*100.0/(AL83*BJ83), 0))*(BC83+BD83)/1000.0</f>
        <v>0</v>
      </c>
      <c r="R83">
        <f>2.0/((1/T83-1/S83)+SIGN(T83)*SQRT((1/T83-1/S83)*(1/T83-1/S83) + 4*AR83/((AR83+1)*(AR83+1))*(2*1/T83*1/S83-1/S83*1/S83)))</f>
        <v>0</v>
      </c>
      <c r="S83">
        <f>IF(LEFT(AS83,1)&lt;&gt;"0",IF(LEFT(AS83,1)="1",3.0,AT83),$D$5+$E$5*(BJ83*BC83/($K$5*1000))+$F$5*(BJ83*BC83/($K$5*1000))*MAX(MIN(AQ83,$J$5),$I$5)*MAX(MIN(AQ83,$J$5),$I$5)+$G$5*MAX(MIN(AQ83,$J$5),$I$5)*(BJ83*BC83/($K$5*1000))+$H$5*(BJ83*BC83/($K$5*1000))*(BJ83*BC83/($K$5*1000)))</f>
        <v>0</v>
      </c>
      <c r="T83">
        <f>K83*(1000-(1000*0.61365*exp(17.502*X83/(240.97+X83))/(BC83+BD83)+AX83)/2)/(1000*0.61365*exp(17.502*X83/(240.97+X83))/(BC83+BD83)-AX83)</f>
        <v>0</v>
      </c>
      <c r="U83">
        <f>1/((AR83+1)/(R83/1.6)+1/(S83/1.37)) + AR83/((AR83+1)/(R83/1.6) + AR83/(S83/1.37))</f>
        <v>0</v>
      </c>
      <c r="V83">
        <f>(AM83*AP83)</f>
        <v>0</v>
      </c>
      <c r="W83">
        <f>(BE83+(V83+2*0.95*5.67E-8*(((BE83+$B$7)+273)^4-(BE83+273)^4)-44100*K83)/(1.84*29.3*S83+8*0.95*5.67E-8*(BE83+273)^3))</f>
        <v>0</v>
      </c>
      <c r="X83">
        <f>($B$66*BF83+$D$7*BG83+$C$66*W83)</f>
        <v>0</v>
      </c>
      <c r="Y83">
        <f>0.61365*exp(17.502*X83/(240.97+X83))</f>
        <v>0</v>
      </c>
      <c r="Z83">
        <f>(AA83/AB83*100)</f>
        <v>0</v>
      </c>
      <c r="AA83">
        <f>AX83*(BC83+BD83)/1000</f>
        <v>0</v>
      </c>
      <c r="AB83">
        <f>0.61365*exp(17.502*BE83/(240.97+BE83))</f>
        <v>0</v>
      </c>
      <c r="AC83">
        <f>(Y83-AX83*(BC83+BD83)/1000)</f>
        <v>0</v>
      </c>
      <c r="AD83">
        <f>(-K83*44100)</f>
        <v>0</v>
      </c>
      <c r="AE83">
        <f>2*29.3*S83*0.92*(BE83-X83)</f>
        <v>0</v>
      </c>
      <c r="AF83">
        <f>2*0.95*5.67E-8*(((BE83+$B$7)+273)^4-(X83+273)^4)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MAX(0,($B$13+$C$13*BJ83)/(1+$D$13*BJ83)*BC83/(BE83+273)*$E$13)</f>
        <v>0</v>
      </c>
      <c r="AM83">
        <f>$B$11*BK83+$C$11*BL83+$F$11*BW83*(1-BZ83)</f>
        <v>0</v>
      </c>
      <c r="AN83">
        <f>AM83*AO83</f>
        <v>0</v>
      </c>
      <c r="AO83">
        <f>($B$11*$D$9+$C$11*$D$9+$F$11*((CJ83+CB83)/MAX(CJ83+CB83+CK83, 0.1)*$I$9+CK83/MAX(CJ83+CB83+CK83, 0.1)*$J$9))/($B$11+$C$11+$F$11)</f>
        <v>0</v>
      </c>
      <c r="AP83">
        <f>($B$11*$K$9+$C$11*$K$9+$F$11*((CJ83+CB83)/MAX(CJ83+CB83+CK83, 0.1)*$P$9+CK83/MAX(CJ83+CB83+CK83, 0.1)*$Q$9))/($B$11+$C$11+$F$11)</f>
        <v>0</v>
      </c>
      <c r="AQ83">
        <v>6</v>
      </c>
      <c r="AR83">
        <v>0.5</v>
      </c>
      <c r="AS83" t="s">
        <v>347</v>
      </c>
      <c r="AT83">
        <v>2</v>
      </c>
      <c r="AU83">
        <v>1693587166.6</v>
      </c>
      <c r="AV83">
        <v>407.294</v>
      </c>
      <c r="AW83">
        <v>420.027</v>
      </c>
      <c r="AX83">
        <v>13.7384</v>
      </c>
      <c r="AY83">
        <v>8.759819999999999</v>
      </c>
      <c r="AZ83">
        <v>405.486</v>
      </c>
      <c r="BA83">
        <v>13.6578</v>
      </c>
      <c r="BB83">
        <v>500.177</v>
      </c>
      <c r="BC83">
        <v>100.545</v>
      </c>
      <c r="BD83">
        <v>0.0311015</v>
      </c>
      <c r="BE83">
        <v>22.314</v>
      </c>
      <c r="BF83">
        <v>999.9</v>
      </c>
      <c r="BG83">
        <v>999.9</v>
      </c>
      <c r="BH83">
        <v>0</v>
      </c>
      <c r="BI83">
        <v>0</v>
      </c>
      <c r="BJ83">
        <v>10021.2</v>
      </c>
      <c r="BK83">
        <v>0</v>
      </c>
      <c r="BL83">
        <v>340.254</v>
      </c>
      <c r="BM83">
        <v>-12.7336</v>
      </c>
      <c r="BN83">
        <v>412.967</v>
      </c>
      <c r="BO83">
        <v>423.739</v>
      </c>
      <c r="BP83">
        <v>4.97856</v>
      </c>
      <c r="BQ83">
        <v>420.027</v>
      </c>
      <c r="BR83">
        <v>8.759819999999999</v>
      </c>
      <c r="BS83">
        <v>1.38133</v>
      </c>
      <c r="BT83">
        <v>0.880761</v>
      </c>
      <c r="BU83">
        <v>11.7142</v>
      </c>
      <c r="BV83">
        <v>5.08016</v>
      </c>
      <c r="BW83">
        <v>2500.1</v>
      </c>
      <c r="BX83">
        <v>0.90001</v>
      </c>
      <c r="BY83">
        <v>0.09999039999999999</v>
      </c>
      <c r="BZ83">
        <v>0</v>
      </c>
      <c r="CA83">
        <v>2.6716</v>
      </c>
      <c r="CB83">
        <v>0</v>
      </c>
      <c r="CC83">
        <v>20834.4</v>
      </c>
      <c r="CD83">
        <v>22324.7</v>
      </c>
      <c r="CE83">
        <v>40.312</v>
      </c>
      <c r="CF83">
        <v>40.062</v>
      </c>
      <c r="CG83">
        <v>39.687</v>
      </c>
      <c r="CH83">
        <v>38.562</v>
      </c>
      <c r="CI83">
        <v>39</v>
      </c>
      <c r="CJ83">
        <v>2250.12</v>
      </c>
      <c r="CK83">
        <v>249.99</v>
      </c>
      <c r="CL83">
        <v>0</v>
      </c>
      <c r="CM83">
        <v>1693587159.7</v>
      </c>
      <c r="CN83">
        <v>0</v>
      </c>
      <c r="CO83">
        <v>1693586689.5</v>
      </c>
      <c r="CP83" t="s">
        <v>474</v>
      </c>
      <c r="CQ83">
        <v>1693586681.5</v>
      </c>
      <c r="CR83">
        <v>1693586689.5</v>
      </c>
      <c r="CS83">
        <v>3</v>
      </c>
      <c r="CT83">
        <v>0.276</v>
      </c>
      <c r="CU83">
        <v>0.005</v>
      </c>
      <c r="CV83">
        <v>1.836</v>
      </c>
      <c r="CW83">
        <v>0.07199999999999999</v>
      </c>
      <c r="CX83">
        <v>420</v>
      </c>
      <c r="CY83">
        <v>12</v>
      </c>
      <c r="CZ83">
        <v>0.16</v>
      </c>
      <c r="DA83">
        <v>0.01</v>
      </c>
      <c r="DB83">
        <v>8.807017394133565</v>
      </c>
      <c r="DC83">
        <v>0.5777441701972937</v>
      </c>
      <c r="DD83">
        <v>0.0573218988776557</v>
      </c>
      <c r="DE83">
        <v>1</v>
      </c>
      <c r="DF83">
        <v>0.004386380772817194</v>
      </c>
      <c r="DG83">
        <v>-0.001246647566173128</v>
      </c>
      <c r="DH83">
        <v>9.325244383735872E-05</v>
      </c>
      <c r="DI83">
        <v>1</v>
      </c>
      <c r="DJ83">
        <v>0.3022734339136788</v>
      </c>
      <c r="DK83">
        <v>-0.158202473020241</v>
      </c>
      <c r="DL83">
        <v>0.01185844154860549</v>
      </c>
      <c r="DM83">
        <v>1</v>
      </c>
      <c r="DN83">
        <v>3</v>
      </c>
      <c r="DO83">
        <v>3</v>
      </c>
      <c r="DP83" t="s">
        <v>349</v>
      </c>
      <c r="DQ83">
        <v>3.10226</v>
      </c>
      <c r="DR83">
        <v>2.66492</v>
      </c>
      <c r="DS83">
        <v>0.0985413</v>
      </c>
      <c r="DT83">
        <v>0.101912</v>
      </c>
      <c r="DU83">
        <v>0.0704593</v>
      </c>
      <c r="DV83">
        <v>0.0512612</v>
      </c>
      <c r="DW83">
        <v>26298.7</v>
      </c>
      <c r="DX83">
        <v>28543.5</v>
      </c>
      <c r="DY83">
        <v>27612.7</v>
      </c>
      <c r="DZ83">
        <v>29867.5</v>
      </c>
      <c r="EA83">
        <v>32150.6</v>
      </c>
      <c r="EB83">
        <v>35003</v>
      </c>
      <c r="EC83">
        <v>37891</v>
      </c>
      <c r="ED83">
        <v>41006</v>
      </c>
      <c r="EE83">
        <v>2.20785</v>
      </c>
      <c r="EF83">
        <v>2.17555</v>
      </c>
      <c r="EG83">
        <v>0</v>
      </c>
      <c r="EH83">
        <v>0</v>
      </c>
      <c r="EI83">
        <v>20.3273</v>
      </c>
      <c r="EJ83">
        <v>999.9</v>
      </c>
      <c r="EK83">
        <v>44.1</v>
      </c>
      <c r="EL83">
        <v>29.1</v>
      </c>
      <c r="EM83">
        <v>17.7433</v>
      </c>
      <c r="EN83">
        <v>64.7034</v>
      </c>
      <c r="EO83">
        <v>9.85577</v>
      </c>
      <c r="EP83">
        <v>1</v>
      </c>
      <c r="EQ83">
        <v>-0.359764</v>
      </c>
      <c r="ER83">
        <v>0.615904</v>
      </c>
      <c r="ES83">
        <v>20.2037</v>
      </c>
      <c r="ET83">
        <v>5.25518</v>
      </c>
      <c r="EU83">
        <v>12.0567</v>
      </c>
      <c r="EV83">
        <v>4.97315</v>
      </c>
      <c r="EW83">
        <v>3.29225</v>
      </c>
      <c r="EX83">
        <v>9999</v>
      </c>
      <c r="EY83">
        <v>9999</v>
      </c>
      <c r="EZ83">
        <v>9999</v>
      </c>
      <c r="FA83">
        <v>166.1</v>
      </c>
      <c r="FB83">
        <v>4.97209</v>
      </c>
      <c r="FC83">
        <v>1.87058</v>
      </c>
      <c r="FD83">
        <v>1.87683</v>
      </c>
      <c r="FE83">
        <v>1.86989</v>
      </c>
      <c r="FF83">
        <v>1.87302</v>
      </c>
      <c r="FG83">
        <v>1.87454</v>
      </c>
      <c r="FH83">
        <v>1.87393</v>
      </c>
      <c r="FI83">
        <v>1.87542</v>
      </c>
      <c r="FJ83">
        <v>0</v>
      </c>
      <c r="FK83">
        <v>0</v>
      </c>
      <c r="FL83">
        <v>0</v>
      </c>
      <c r="FM83">
        <v>0</v>
      </c>
      <c r="FN83" t="s">
        <v>350</v>
      </c>
      <c r="FO83" t="s">
        <v>351</v>
      </c>
      <c r="FP83" t="s">
        <v>352</v>
      </c>
      <c r="FQ83" t="s">
        <v>352</v>
      </c>
      <c r="FR83" t="s">
        <v>352</v>
      </c>
      <c r="FS83" t="s">
        <v>352</v>
      </c>
      <c r="FT83">
        <v>0</v>
      </c>
      <c r="FU83">
        <v>100</v>
      </c>
      <c r="FV83">
        <v>100</v>
      </c>
      <c r="FW83">
        <v>1.808</v>
      </c>
      <c r="FX83">
        <v>0.0806</v>
      </c>
      <c r="FY83">
        <v>0.8199371346353762</v>
      </c>
      <c r="FZ83">
        <v>0.002616612134532941</v>
      </c>
      <c r="GA83">
        <v>-4.519413631873513E-07</v>
      </c>
      <c r="GB83">
        <v>9.831233035137328E-12</v>
      </c>
      <c r="GC83">
        <v>-0.01552211103305004</v>
      </c>
      <c r="GD83">
        <v>0.01128715920374445</v>
      </c>
      <c r="GE83">
        <v>-0.0004913425133041084</v>
      </c>
      <c r="GF83">
        <v>1.320148971478439E-05</v>
      </c>
      <c r="GG83">
        <v>-1</v>
      </c>
      <c r="GH83">
        <v>2093</v>
      </c>
      <c r="GI83">
        <v>1</v>
      </c>
      <c r="GJ83">
        <v>22</v>
      </c>
      <c r="GK83">
        <v>8.1</v>
      </c>
      <c r="GL83">
        <v>8</v>
      </c>
      <c r="GM83">
        <v>1.07422</v>
      </c>
      <c r="GN83">
        <v>2.54028</v>
      </c>
      <c r="GO83">
        <v>1.39893</v>
      </c>
      <c r="GP83">
        <v>2.2876</v>
      </c>
      <c r="GQ83">
        <v>1.44897</v>
      </c>
      <c r="GR83">
        <v>2.36694</v>
      </c>
      <c r="GS83">
        <v>31.6517</v>
      </c>
      <c r="GT83">
        <v>14.5961</v>
      </c>
      <c r="GU83">
        <v>18</v>
      </c>
      <c r="GV83">
        <v>476.806</v>
      </c>
      <c r="GW83">
        <v>523.381</v>
      </c>
      <c r="GX83">
        <v>20.0013</v>
      </c>
      <c r="GY83">
        <v>22.428</v>
      </c>
      <c r="GZ83">
        <v>29.9999</v>
      </c>
      <c r="HA83">
        <v>22.5219</v>
      </c>
      <c r="HB83">
        <v>22.5147</v>
      </c>
      <c r="HC83">
        <v>21.4837</v>
      </c>
      <c r="HD83">
        <v>48.4059</v>
      </c>
      <c r="HE83">
        <v>0</v>
      </c>
      <c r="HF83">
        <v>20</v>
      </c>
      <c r="HG83">
        <v>420</v>
      </c>
      <c r="HH83">
        <v>8.67572</v>
      </c>
      <c r="HI83">
        <v>102.2</v>
      </c>
      <c r="HJ83">
        <v>102.428</v>
      </c>
    </row>
    <row r="84" spans="1:218">
      <c r="A84">
        <v>66</v>
      </c>
      <c r="B84">
        <v>1693587320.6</v>
      </c>
      <c r="C84">
        <v>8189.099999904633</v>
      </c>
      <c r="D84" t="s">
        <v>481</v>
      </c>
      <c r="E84" t="s">
        <v>482</v>
      </c>
      <c r="F84" t="s">
        <v>346</v>
      </c>
      <c r="J84">
        <v>1693587320.6</v>
      </c>
      <c r="K84">
        <f>(L84)/1000</f>
        <v>0</v>
      </c>
      <c r="L84">
        <f>1000*BB84*AJ84*(AX84-AY84)/(100*AQ84*(1000-AJ84*AX84))</f>
        <v>0</v>
      </c>
      <c r="M84">
        <f>BB84*AJ84*(AW84-AV84*(1000-AJ84*AY84)/(1000-AJ84*AX84))/(100*AQ84)</f>
        <v>0</v>
      </c>
      <c r="N84">
        <f>AV84 - IF(AJ84&gt;1, M84*AQ84*100.0/(AL84*BJ84), 0)</f>
        <v>0</v>
      </c>
      <c r="O84">
        <f>((U84-K84/2)*N84-M84)/(U84+K84/2)</f>
        <v>0</v>
      </c>
      <c r="P84">
        <f>O84*(BC84+BD84)/1000.0</f>
        <v>0</v>
      </c>
      <c r="Q84">
        <f>(AV84 - IF(AJ84&gt;1, M84*AQ84*100.0/(AL84*BJ84), 0))*(BC84+BD84)/1000.0</f>
        <v>0</v>
      </c>
      <c r="R84">
        <f>2.0/((1/T84-1/S84)+SIGN(T84)*SQRT((1/T84-1/S84)*(1/T84-1/S84) + 4*AR84/((AR84+1)*(AR84+1))*(2*1/T84*1/S84-1/S84*1/S84)))</f>
        <v>0</v>
      </c>
      <c r="S84">
        <f>IF(LEFT(AS84,1)&lt;&gt;"0",IF(LEFT(AS84,1)="1",3.0,AT84),$D$5+$E$5*(BJ84*BC84/($K$5*1000))+$F$5*(BJ84*BC84/($K$5*1000))*MAX(MIN(AQ84,$J$5),$I$5)*MAX(MIN(AQ84,$J$5),$I$5)+$G$5*MAX(MIN(AQ84,$J$5),$I$5)*(BJ84*BC84/($K$5*1000))+$H$5*(BJ84*BC84/($K$5*1000))*(BJ84*BC84/($K$5*1000)))</f>
        <v>0</v>
      </c>
      <c r="T84">
        <f>K84*(1000-(1000*0.61365*exp(17.502*X84/(240.97+X84))/(BC84+BD84)+AX84)/2)/(1000*0.61365*exp(17.502*X84/(240.97+X84))/(BC84+BD84)-AX84)</f>
        <v>0</v>
      </c>
      <c r="U84">
        <f>1/((AR84+1)/(R84/1.6)+1/(S84/1.37)) + AR84/((AR84+1)/(R84/1.6) + AR84/(S84/1.37))</f>
        <v>0</v>
      </c>
      <c r="V84">
        <f>(AM84*AP84)</f>
        <v>0</v>
      </c>
      <c r="W84">
        <f>(BE84+(V84+2*0.95*5.67E-8*(((BE84+$B$7)+273)^4-(BE84+273)^4)-44100*K84)/(1.84*29.3*S84+8*0.95*5.67E-8*(BE84+273)^3))</f>
        <v>0</v>
      </c>
      <c r="X84">
        <f>($B$66*BF84+$D$7*BG84+$C$66*W84)</f>
        <v>0</v>
      </c>
      <c r="Y84">
        <f>0.61365*exp(17.502*X84/(240.97+X84))</f>
        <v>0</v>
      </c>
      <c r="Z84">
        <f>(AA84/AB84*100)</f>
        <v>0</v>
      </c>
      <c r="AA84">
        <f>AX84*(BC84+BD84)/1000</f>
        <v>0</v>
      </c>
      <c r="AB84">
        <f>0.61365*exp(17.502*BE84/(240.97+BE84))</f>
        <v>0</v>
      </c>
      <c r="AC84">
        <f>(Y84-AX84*(BC84+BD84)/1000)</f>
        <v>0</v>
      </c>
      <c r="AD84">
        <f>(-K84*44100)</f>
        <v>0</v>
      </c>
      <c r="AE84">
        <f>2*29.3*S84*0.92*(BE84-X84)</f>
        <v>0</v>
      </c>
      <c r="AF84">
        <f>2*0.95*5.67E-8*(((BE84+$B$7)+273)^4-(X84+273)^4)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MAX(0,($B$13+$C$13*BJ84)/(1+$D$13*BJ84)*BC84/(BE84+273)*$E$13)</f>
        <v>0</v>
      </c>
      <c r="AM84">
        <f>$B$11*BK84+$C$11*BL84+$F$11*BW84*(1-BZ84)</f>
        <v>0</v>
      </c>
      <c r="AN84">
        <f>AM84*AO84</f>
        <v>0</v>
      </c>
      <c r="AO84">
        <f>($B$11*$D$9+$C$11*$D$9+$F$11*((CJ84+CB84)/MAX(CJ84+CB84+CK84, 0.1)*$I$9+CK84/MAX(CJ84+CB84+CK84, 0.1)*$J$9))/($B$11+$C$11+$F$11)</f>
        <v>0</v>
      </c>
      <c r="AP84">
        <f>($B$11*$K$9+$C$11*$K$9+$F$11*((CJ84+CB84)/MAX(CJ84+CB84+CK84, 0.1)*$P$9+CK84/MAX(CJ84+CB84+CK84, 0.1)*$Q$9))/($B$11+$C$11+$F$11)</f>
        <v>0</v>
      </c>
      <c r="AQ84">
        <v>6</v>
      </c>
      <c r="AR84">
        <v>0.5</v>
      </c>
      <c r="AS84" t="s">
        <v>347</v>
      </c>
      <c r="AT84">
        <v>2</v>
      </c>
      <c r="AU84">
        <v>1693587320.6</v>
      </c>
      <c r="AV84">
        <v>408.304</v>
      </c>
      <c r="AW84">
        <v>420.013</v>
      </c>
      <c r="AX84">
        <v>13.6066</v>
      </c>
      <c r="AY84">
        <v>11.4759</v>
      </c>
      <c r="AZ84">
        <v>406.495</v>
      </c>
      <c r="BA84">
        <v>13.5267</v>
      </c>
      <c r="BB84">
        <v>500.128</v>
      </c>
      <c r="BC84">
        <v>100.542</v>
      </c>
      <c r="BD84">
        <v>0.0326953</v>
      </c>
      <c r="BE84">
        <v>22.5526</v>
      </c>
      <c r="BF84">
        <v>999.9</v>
      </c>
      <c r="BG84">
        <v>999.9</v>
      </c>
      <c r="BH84">
        <v>0</v>
      </c>
      <c r="BI84">
        <v>0</v>
      </c>
      <c r="BJ84">
        <v>9999.379999999999</v>
      </c>
      <c r="BK84">
        <v>0</v>
      </c>
      <c r="BL84">
        <v>251.451</v>
      </c>
      <c r="BM84">
        <v>-11.7086</v>
      </c>
      <c r="BN84">
        <v>413.936</v>
      </c>
      <c r="BO84">
        <v>424.889</v>
      </c>
      <c r="BP84">
        <v>2.13066</v>
      </c>
      <c r="BQ84">
        <v>420.013</v>
      </c>
      <c r="BR84">
        <v>11.4759</v>
      </c>
      <c r="BS84">
        <v>1.36803</v>
      </c>
      <c r="BT84">
        <v>1.15381</v>
      </c>
      <c r="BU84">
        <v>11.5678</v>
      </c>
      <c r="BV84">
        <v>9.01854</v>
      </c>
      <c r="BW84">
        <v>2499.92</v>
      </c>
      <c r="BX84">
        <v>0.9</v>
      </c>
      <c r="BY84">
        <v>0.09999950000000001</v>
      </c>
      <c r="BZ84">
        <v>0</v>
      </c>
      <c r="CA84">
        <v>2.7492</v>
      </c>
      <c r="CB84">
        <v>0</v>
      </c>
      <c r="CC84">
        <v>25387.6</v>
      </c>
      <c r="CD84">
        <v>22323.1</v>
      </c>
      <c r="CE84">
        <v>40.437</v>
      </c>
      <c r="CF84">
        <v>39.375</v>
      </c>
      <c r="CG84">
        <v>40</v>
      </c>
      <c r="CH84">
        <v>38.062</v>
      </c>
      <c r="CI84">
        <v>39</v>
      </c>
      <c r="CJ84">
        <v>2249.93</v>
      </c>
      <c r="CK84">
        <v>249.99</v>
      </c>
      <c r="CL84">
        <v>0</v>
      </c>
      <c r="CM84">
        <v>1693587313.9</v>
      </c>
      <c r="CN84">
        <v>0</v>
      </c>
      <c r="CO84">
        <v>1693586689.5</v>
      </c>
      <c r="CP84" t="s">
        <v>474</v>
      </c>
      <c r="CQ84">
        <v>1693586681.5</v>
      </c>
      <c r="CR84">
        <v>1693586689.5</v>
      </c>
      <c r="CS84">
        <v>3</v>
      </c>
      <c r="CT84">
        <v>0.276</v>
      </c>
      <c r="CU84">
        <v>0.005</v>
      </c>
      <c r="CV84">
        <v>1.836</v>
      </c>
      <c r="CW84">
        <v>0.07199999999999999</v>
      </c>
      <c r="CX84">
        <v>420</v>
      </c>
      <c r="CY84">
        <v>12</v>
      </c>
      <c r="CZ84">
        <v>0.16</v>
      </c>
      <c r="DA84">
        <v>0.01</v>
      </c>
      <c r="DB84">
        <v>9.019690448102459</v>
      </c>
      <c r="DC84">
        <v>0.02396959966763061</v>
      </c>
      <c r="DD84">
        <v>0.0176732953753821</v>
      </c>
      <c r="DE84">
        <v>1</v>
      </c>
      <c r="DF84">
        <v>0.001779824182480743</v>
      </c>
      <c r="DG84">
        <v>0.0001689163703366232</v>
      </c>
      <c r="DH84">
        <v>1.223234849260755E-05</v>
      </c>
      <c r="DI84">
        <v>1</v>
      </c>
      <c r="DJ84">
        <v>0.1035128336305634</v>
      </c>
      <c r="DK84">
        <v>0.01145827857126833</v>
      </c>
      <c r="DL84">
        <v>0.0008305928242331183</v>
      </c>
      <c r="DM84">
        <v>1</v>
      </c>
      <c r="DN84">
        <v>3</v>
      </c>
      <c r="DO84">
        <v>3</v>
      </c>
      <c r="DP84" t="s">
        <v>349</v>
      </c>
      <c r="DQ84">
        <v>3.10285</v>
      </c>
      <c r="DR84">
        <v>2.66633</v>
      </c>
      <c r="DS84">
        <v>0.09873750000000001</v>
      </c>
      <c r="DT84">
        <v>0.101949</v>
      </c>
      <c r="DU84">
        <v>0.069955</v>
      </c>
      <c r="DV84">
        <v>0.0632921</v>
      </c>
      <c r="DW84">
        <v>26294.8</v>
      </c>
      <c r="DX84">
        <v>28544.9</v>
      </c>
      <c r="DY84">
        <v>27614.4</v>
      </c>
      <c r="DZ84">
        <v>29869.9</v>
      </c>
      <c r="EA84">
        <v>32170.8</v>
      </c>
      <c r="EB84">
        <v>34562.8</v>
      </c>
      <c r="EC84">
        <v>37894.2</v>
      </c>
      <c r="ED84">
        <v>41009.3</v>
      </c>
      <c r="EE84">
        <v>2.20902</v>
      </c>
      <c r="EF84">
        <v>2.1844</v>
      </c>
      <c r="EG84">
        <v>0</v>
      </c>
      <c r="EH84">
        <v>0</v>
      </c>
      <c r="EI84">
        <v>20.2563</v>
      </c>
      <c r="EJ84">
        <v>999.9</v>
      </c>
      <c r="EK84">
        <v>43.7</v>
      </c>
      <c r="EL84">
        <v>29.1</v>
      </c>
      <c r="EM84">
        <v>17.5819</v>
      </c>
      <c r="EN84">
        <v>64.7833</v>
      </c>
      <c r="EO84">
        <v>9.34295</v>
      </c>
      <c r="EP84">
        <v>1</v>
      </c>
      <c r="EQ84">
        <v>-0.363331</v>
      </c>
      <c r="ER84">
        <v>0.655327</v>
      </c>
      <c r="ES84">
        <v>20.202</v>
      </c>
      <c r="ET84">
        <v>5.25413</v>
      </c>
      <c r="EU84">
        <v>12.0547</v>
      </c>
      <c r="EV84">
        <v>4.9723</v>
      </c>
      <c r="EW84">
        <v>3.293</v>
      </c>
      <c r="EX84">
        <v>9999</v>
      </c>
      <c r="EY84">
        <v>9999</v>
      </c>
      <c r="EZ84">
        <v>9999</v>
      </c>
      <c r="FA84">
        <v>166.1</v>
      </c>
      <c r="FB84">
        <v>4.97206</v>
      </c>
      <c r="FC84">
        <v>1.87068</v>
      </c>
      <c r="FD84">
        <v>1.87683</v>
      </c>
      <c r="FE84">
        <v>1.86993</v>
      </c>
      <c r="FF84">
        <v>1.87304</v>
      </c>
      <c r="FG84">
        <v>1.87462</v>
      </c>
      <c r="FH84">
        <v>1.87401</v>
      </c>
      <c r="FI84">
        <v>1.87546</v>
      </c>
      <c r="FJ84">
        <v>0</v>
      </c>
      <c r="FK84">
        <v>0</v>
      </c>
      <c r="FL84">
        <v>0</v>
      </c>
      <c r="FM84">
        <v>0</v>
      </c>
      <c r="FN84" t="s">
        <v>350</v>
      </c>
      <c r="FO84" t="s">
        <v>351</v>
      </c>
      <c r="FP84" t="s">
        <v>352</v>
      </c>
      <c r="FQ84" t="s">
        <v>352</v>
      </c>
      <c r="FR84" t="s">
        <v>352</v>
      </c>
      <c r="FS84" t="s">
        <v>352</v>
      </c>
      <c r="FT84">
        <v>0</v>
      </c>
      <c r="FU84">
        <v>100</v>
      </c>
      <c r="FV84">
        <v>100</v>
      </c>
      <c r="FW84">
        <v>1.809</v>
      </c>
      <c r="FX84">
        <v>0.0799</v>
      </c>
      <c r="FY84">
        <v>0.8199371346353762</v>
      </c>
      <c r="FZ84">
        <v>0.002616612134532941</v>
      </c>
      <c r="GA84">
        <v>-4.519413631873513E-07</v>
      </c>
      <c r="GB84">
        <v>9.831233035137328E-12</v>
      </c>
      <c r="GC84">
        <v>-0.01552211103305004</v>
      </c>
      <c r="GD84">
        <v>0.01128715920374445</v>
      </c>
      <c r="GE84">
        <v>-0.0004913425133041084</v>
      </c>
      <c r="GF84">
        <v>1.320148971478439E-05</v>
      </c>
      <c r="GG84">
        <v>-1</v>
      </c>
      <c r="GH84">
        <v>2093</v>
      </c>
      <c r="GI84">
        <v>1</v>
      </c>
      <c r="GJ84">
        <v>22</v>
      </c>
      <c r="GK84">
        <v>10.7</v>
      </c>
      <c r="GL84">
        <v>10.5</v>
      </c>
      <c r="GM84">
        <v>1.07788</v>
      </c>
      <c r="GN84">
        <v>2.54761</v>
      </c>
      <c r="GO84">
        <v>1.39893</v>
      </c>
      <c r="GP84">
        <v>2.2876</v>
      </c>
      <c r="GQ84">
        <v>1.44897</v>
      </c>
      <c r="GR84">
        <v>2.47314</v>
      </c>
      <c r="GS84">
        <v>31.5643</v>
      </c>
      <c r="GT84">
        <v>14.5523</v>
      </c>
      <c r="GU84">
        <v>18</v>
      </c>
      <c r="GV84">
        <v>476.926</v>
      </c>
      <c r="GW84">
        <v>528.853</v>
      </c>
      <c r="GX84">
        <v>20.0003</v>
      </c>
      <c r="GY84">
        <v>22.3818</v>
      </c>
      <c r="GZ84">
        <v>30</v>
      </c>
      <c r="HA84">
        <v>22.4629</v>
      </c>
      <c r="HB84">
        <v>22.4546</v>
      </c>
      <c r="HC84">
        <v>21.529</v>
      </c>
      <c r="HD84">
        <v>34.611</v>
      </c>
      <c r="HE84">
        <v>0</v>
      </c>
      <c r="HF84">
        <v>20</v>
      </c>
      <c r="HG84">
        <v>420</v>
      </c>
      <c r="HH84">
        <v>11.4453</v>
      </c>
      <c r="HI84">
        <v>102.208</v>
      </c>
      <c r="HJ84">
        <v>102.437</v>
      </c>
    </row>
    <row r="85" spans="1:218">
      <c r="A85">
        <v>67</v>
      </c>
      <c r="B85">
        <v>1693587494.6</v>
      </c>
      <c r="C85">
        <v>8363.099999904633</v>
      </c>
      <c r="D85" t="s">
        <v>483</v>
      </c>
      <c r="E85" t="s">
        <v>484</v>
      </c>
      <c r="F85" t="s">
        <v>346</v>
      </c>
      <c r="J85">
        <v>1693587494.6</v>
      </c>
      <c r="K85">
        <f>(L85)/1000</f>
        <v>0</v>
      </c>
      <c r="L85">
        <f>1000*BB85*AJ85*(AX85-AY85)/(100*AQ85*(1000-AJ85*AX85))</f>
        <v>0</v>
      </c>
      <c r="M85">
        <f>BB85*AJ85*(AW85-AV85*(1000-AJ85*AY85)/(1000-AJ85*AX85))/(100*AQ85)</f>
        <v>0</v>
      </c>
      <c r="N85">
        <f>AV85 - IF(AJ85&gt;1, M85*AQ85*100.0/(AL85*BJ85), 0)</f>
        <v>0</v>
      </c>
      <c r="O85">
        <f>((U85-K85/2)*N85-M85)/(U85+K85/2)</f>
        <v>0</v>
      </c>
      <c r="P85">
        <f>O85*(BC85+BD85)/1000.0</f>
        <v>0</v>
      </c>
      <c r="Q85">
        <f>(AV85 - IF(AJ85&gt;1, M85*AQ85*100.0/(AL85*BJ85), 0))*(BC85+BD85)/1000.0</f>
        <v>0</v>
      </c>
      <c r="R85">
        <f>2.0/((1/T85-1/S85)+SIGN(T85)*SQRT((1/T85-1/S85)*(1/T85-1/S85) + 4*AR85/((AR85+1)*(AR85+1))*(2*1/T85*1/S85-1/S85*1/S85)))</f>
        <v>0</v>
      </c>
      <c r="S85">
        <f>IF(LEFT(AS85,1)&lt;&gt;"0",IF(LEFT(AS85,1)="1",3.0,AT85),$D$5+$E$5*(BJ85*BC85/($K$5*1000))+$F$5*(BJ85*BC85/($K$5*1000))*MAX(MIN(AQ85,$J$5),$I$5)*MAX(MIN(AQ85,$J$5),$I$5)+$G$5*MAX(MIN(AQ85,$J$5),$I$5)*(BJ85*BC85/($K$5*1000))+$H$5*(BJ85*BC85/($K$5*1000))*(BJ85*BC85/($K$5*1000)))</f>
        <v>0</v>
      </c>
      <c r="T85">
        <f>K85*(1000-(1000*0.61365*exp(17.502*X85/(240.97+X85))/(BC85+BD85)+AX85)/2)/(1000*0.61365*exp(17.502*X85/(240.97+X85))/(BC85+BD85)-AX85)</f>
        <v>0</v>
      </c>
      <c r="U85">
        <f>1/((AR85+1)/(R85/1.6)+1/(S85/1.37)) + AR85/((AR85+1)/(R85/1.6) + AR85/(S85/1.37))</f>
        <v>0</v>
      </c>
      <c r="V85">
        <f>(AM85*AP85)</f>
        <v>0</v>
      </c>
      <c r="W85">
        <f>(BE85+(V85+2*0.95*5.67E-8*(((BE85+$B$7)+273)^4-(BE85+273)^4)-44100*K85)/(1.84*29.3*S85+8*0.95*5.67E-8*(BE85+273)^3))</f>
        <v>0</v>
      </c>
      <c r="X85">
        <f>($B$66*BF85+$D$7*BG85+$C$66*W85)</f>
        <v>0</v>
      </c>
      <c r="Y85">
        <f>0.61365*exp(17.502*X85/(240.97+X85))</f>
        <v>0</v>
      </c>
      <c r="Z85">
        <f>(AA85/AB85*100)</f>
        <v>0</v>
      </c>
      <c r="AA85">
        <f>AX85*(BC85+BD85)/1000</f>
        <v>0</v>
      </c>
      <c r="AB85">
        <f>0.61365*exp(17.502*BE85/(240.97+BE85))</f>
        <v>0</v>
      </c>
      <c r="AC85">
        <f>(Y85-AX85*(BC85+BD85)/1000)</f>
        <v>0</v>
      </c>
      <c r="AD85">
        <f>(-K85*44100)</f>
        <v>0</v>
      </c>
      <c r="AE85">
        <f>2*29.3*S85*0.92*(BE85-X85)</f>
        <v>0</v>
      </c>
      <c r="AF85">
        <f>2*0.95*5.67E-8*(((BE85+$B$7)+273)^4-(X85+273)^4)</f>
        <v>0</v>
      </c>
      <c r="AG85">
        <f>V85+AF85+AD85+AE85</f>
        <v>0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MAX(0,($B$13+$C$13*BJ85)/(1+$D$13*BJ85)*BC85/(BE85+273)*$E$13)</f>
        <v>0</v>
      </c>
      <c r="AM85">
        <f>$B$11*BK85+$C$11*BL85+$F$11*BW85*(1-BZ85)</f>
        <v>0</v>
      </c>
      <c r="AN85">
        <f>AM85*AO85</f>
        <v>0</v>
      </c>
      <c r="AO85">
        <f>($B$11*$D$9+$C$11*$D$9+$F$11*((CJ85+CB85)/MAX(CJ85+CB85+CK85, 0.1)*$I$9+CK85/MAX(CJ85+CB85+CK85, 0.1)*$J$9))/($B$11+$C$11+$F$11)</f>
        <v>0</v>
      </c>
      <c r="AP85">
        <f>($B$11*$K$9+$C$11*$K$9+$F$11*((CJ85+CB85)/MAX(CJ85+CB85+CK85, 0.1)*$P$9+CK85/MAX(CJ85+CB85+CK85, 0.1)*$Q$9))/($B$11+$C$11+$F$11)</f>
        <v>0</v>
      </c>
      <c r="AQ85">
        <v>6</v>
      </c>
      <c r="AR85">
        <v>0.5</v>
      </c>
      <c r="AS85" t="s">
        <v>347</v>
      </c>
      <c r="AT85">
        <v>2</v>
      </c>
      <c r="AU85">
        <v>1693587494.6</v>
      </c>
      <c r="AV85">
        <v>415.449</v>
      </c>
      <c r="AW85">
        <v>419.997</v>
      </c>
      <c r="AX85">
        <v>13.3495</v>
      </c>
      <c r="AY85">
        <v>12.547</v>
      </c>
      <c r="AZ85">
        <v>413.623</v>
      </c>
      <c r="BA85">
        <v>13.2709</v>
      </c>
      <c r="BB85">
        <v>500.09</v>
      </c>
      <c r="BC85">
        <v>100.542</v>
      </c>
      <c r="BD85">
        <v>0.0316315</v>
      </c>
      <c r="BE85">
        <v>22.2962</v>
      </c>
      <c r="BF85">
        <v>999.9</v>
      </c>
      <c r="BG85">
        <v>999.9</v>
      </c>
      <c r="BH85">
        <v>0</v>
      </c>
      <c r="BI85">
        <v>0</v>
      </c>
      <c r="BJ85">
        <v>10008.8</v>
      </c>
      <c r="BK85">
        <v>0</v>
      </c>
      <c r="BL85">
        <v>413.249</v>
      </c>
      <c r="BM85">
        <v>-4.54755</v>
      </c>
      <c r="BN85">
        <v>421.07</v>
      </c>
      <c r="BO85">
        <v>425.333</v>
      </c>
      <c r="BP85">
        <v>0.802517</v>
      </c>
      <c r="BQ85">
        <v>419.997</v>
      </c>
      <c r="BR85">
        <v>12.547</v>
      </c>
      <c r="BS85">
        <v>1.34219</v>
      </c>
      <c r="BT85">
        <v>1.2615</v>
      </c>
      <c r="BU85">
        <v>11.2798</v>
      </c>
      <c r="BV85">
        <v>10.3479</v>
      </c>
      <c r="BW85">
        <v>2499.78</v>
      </c>
      <c r="BX85">
        <v>0.899994</v>
      </c>
      <c r="BY85">
        <v>0.100006</v>
      </c>
      <c r="BZ85">
        <v>0</v>
      </c>
      <c r="CA85">
        <v>2.4725</v>
      </c>
      <c r="CB85">
        <v>0</v>
      </c>
      <c r="CC85">
        <v>14026.2</v>
      </c>
      <c r="CD85">
        <v>22321.7</v>
      </c>
      <c r="CE85">
        <v>38.75</v>
      </c>
      <c r="CF85">
        <v>38.562</v>
      </c>
      <c r="CG85">
        <v>38.437</v>
      </c>
      <c r="CH85">
        <v>36.937</v>
      </c>
      <c r="CI85">
        <v>37.687</v>
      </c>
      <c r="CJ85">
        <v>2249.79</v>
      </c>
      <c r="CK85">
        <v>249.99</v>
      </c>
      <c r="CL85">
        <v>0</v>
      </c>
      <c r="CM85">
        <v>1693587487.9</v>
      </c>
      <c r="CN85">
        <v>0</v>
      </c>
      <c r="CO85">
        <v>1693586689.5</v>
      </c>
      <c r="CP85" t="s">
        <v>474</v>
      </c>
      <c r="CQ85">
        <v>1693586681.5</v>
      </c>
      <c r="CR85">
        <v>1693586689.5</v>
      </c>
      <c r="CS85">
        <v>3</v>
      </c>
      <c r="CT85">
        <v>0.276</v>
      </c>
      <c r="CU85">
        <v>0.005</v>
      </c>
      <c r="CV85">
        <v>1.836</v>
      </c>
      <c r="CW85">
        <v>0.07199999999999999</v>
      </c>
      <c r="CX85">
        <v>420</v>
      </c>
      <c r="CY85">
        <v>12</v>
      </c>
      <c r="CZ85">
        <v>0.16</v>
      </c>
      <c r="DA85">
        <v>0.01</v>
      </c>
      <c r="DB85">
        <v>3.507056064498157</v>
      </c>
      <c r="DC85">
        <v>-0.0456103032475203</v>
      </c>
      <c r="DD85">
        <v>0.01856800439172565</v>
      </c>
      <c r="DE85">
        <v>1</v>
      </c>
      <c r="DF85">
        <v>0.0006792123601209209</v>
      </c>
      <c r="DG85">
        <v>-7.208796981533285E-05</v>
      </c>
      <c r="DH85">
        <v>7.051849403648248E-06</v>
      </c>
      <c r="DI85">
        <v>1</v>
      </c>
      <c r="DJ85">
        <v>0.03834466512365909</v>
      </c>
      <c r="DK85">
        <v>-0.004223439925017093</v>
      </c>
      <c r="DL85">
        <v>0.0004141643731813076</v>
      </c>
      <c r="DM85">
        <v>1</v>
      </c>
      <c r="DN85">
        <v>3</v>
      </c>
      <c r="DO85">
        <v>3</v>
      </c>
      <c r="DP85" t="s">
        <v>349</v>
      </c>
      <c r="DQ85">
        <v>3.10307</v>
      </c>
      <c r="DR85">
        <v>2.66535</v>
      </c>
      <c r="DS85">
        <v>0.100066</v>
      </c>
      <c r="DT85">
        <v>0.101978</v>
      </c>
      <c r="DU85">
        <v>0.06896430000000001</v>
      </c>
      <c r="DV85">
        <v>0.0677685</v>
      </c>
      <c r="DW85">
        <v>26258.1</v>
      </c>
      <c r="DX85">
        <v>28546.4</v>
      </c>
      <c r="DY85">
        <v>27616.3</v>
      </c>
      <c r="DZ85">
        <v>29872.3</v>
      </c>
      <c r="EA85">
        <v>32206.6</v>
      </c>
      <c r="EB85">
        <v>34400.6</v>
      </c>
      <c r="EC85">
        <v>37895.7</v>
      </c>
      <c r="ED85">
        <v>41012.5</v>
      </c>
      <c r="EE85">
        <v>2.20545</v>
      </c>
      <c r="EF85">
        <v>2.1909</v>
      </c>
      <c r="EG85">
        <v>0</v>
      </c>
      <c r="EH85">
        <v>0</v>
      </c>
      <c r="EI85">
        <v>20.1562</v>
      </c>
      <c r="EJ85">
        <v>999.9</v>
      </c>
      <c r="EK85">
        <v>43.4</v>
      </c>
      <c r="EL85">
        <v>29</v>
      </c>
      <c r="EM85">
        <v>17.3601</v>
      </c>
      <c r="EN85">
        <v>64.9933</v>
      </c>
      <c r="EO85">
        <v>9.27084</v>
      </c>
      <c r="EP85">
        <v>1</v>
      </c>
      <c r="EQ85">
        <v>-0.368941</v>
      </c>
      <c r="ER85">
        <v>0.617328</v>
      </c>
      <c r="ES85">
        <v>20.2046</v>
      </c>
      <c r="ET85">
        <v>5.25802</v>
      </c>
      <c r="EU85">
        <v>12.0538</v>
      </c>
      <c r="EV85">
        <v>4.9735</v>
      </c>
      <c r="EW85">
        <v>3.293</v>
      </c>
      <c r="EX85">
        <v>9999</v>
      </c>
      <c r="EY85">
        <v>9999</v>
      </c>
      <c r="EZ85">
        <v>9999</v>
      </c>
      <c r="FA85">
        <v>166.2</v>
      </c>
      <c r="FB85">
        <v>4.97203</v>
      </c>
      <c r="FC85">
        <v>1.87057</v>
      </c>
      <c r="FD85">
        <v>1.8768</v>
      </c>
      <c r="FE85">
        <v>1.86982</v>
      </c>
      <c r="FF85">
        <v>1.87302</v>
      </c>
      <c r="FG85">
        <v>1.87454</v>
      </c>
      <c r="FH85">
        <v>1.87393</v>
      </c>
      <c r="FI85">
        <v>1.87536</v>
      </c>
      <c r="FJ85">
        <v>0</v>
      </c>
      <c r="FK85">
        <v>0</v>
      </c>
      <c r="FL85">
        <v>0</v>
      </c>
      <c r="FM85">
        <v>0</v>
      </c>
      <c r="FN85" t="s">
        <v>350</v>
      </c>
      <c r="FO85" t="s">
        <v>351</v>
      </c>
      <c r="FP85" t="s">
        <v>352</v>
      </c>
      <c r="FQ85" t="s">
        <v>352</v>
      </c>
      <c r="FR85" t="s">
        <v>352</v>
      </c>
      <c r="FS85" t="s">
        <v>352</v>
      </c>
      <c r="FT85">
        <v>0</v>
      </c>
      <c r="FU85">
        <v>100</v>
      </c>
      <c r="FV85">
        <v>100</v>
      </c>
      <c r="FW85">
        <v>1.826</v>
      </c>
      <c r="FX85">
        <v>0.0786</v>
      </c>
      <c r="FY85">
        <v>0.8199371346353762</v>
      </c>
      <c r="FZ85">
        <v>0.002616612134532941</v>
      </c>
      <c r="GA85">
        <v>-4.519413631873513E-07</v>
      </c>
      <c r="GB85">
        <v>9.831233035137328E-12</v>
      </c>
      <c r="GC85">
        <v>-0.01552211103305004</v>
      </c>
      <c r="GD85">
        <v>0.01128715920374445</v>
      </c>
      <c r="GE85">
        <v>-0.0004913425133041084</v>
      </c>
      <c r="GF85">
        <v>1.320148971478439E-05</v>
      </c>
      <c r="GG85">
        <v>-1</v>
      </c>
      <c r="GH85">
        <v>2093</v>
      </c>
      <c r="GI85">
        <v>1</v>
      </c>
      <c r="GJ85">
        <v>22</v>
      </c>
      <c r="GK85">
        <v>13.6</v>
      </c>
      <c r="GL85">
        <v>13.4</v>
      </c>
      <c r="GM85">
        <v>1.07788</v>
      </c>
      <c r="GN85">
        <v>2.54639</v>
      </c>
      <c r="GO85">
        <v>1.39893</v>
      </c>
      <c r="GP85">
        <v>2.2876</v>
      </c>
      <c r="GQ85">
        <v>1.44897</v>
      </c>
      <c r="GR85">
        <v>2.47803</v>
      </c>
      <c r="GS85">
        <v>31.368</v>
      </c>
      <c r="GT85">
        <v>14.5348</v>
      </c>
      <c r="GU85">
        <v>18</v>
      </c>
      <c r="GV85">
        <v>474.041</v>
      </c>
      <c r="GW85">
        <v>532.529</v>
      </c>
      <c r="GX85">
        <v>20.0008</v>
      </c>
      <c r="GY85">
        <v>22.3112</v>
      </c>
      <c r="GZ85">
        <v>29.9999</v>
      </c>
      <c r="HA85">
        <v>22.3876</v>
      </c>
      <c r="HB85">
        <v>22.3773</v>
      </c>
      <c r="HC85">
        <v>21.5499</v>
      </c>
      <c r="HD85">
        <v>28.6657</v>
      </c>
      <c r="HE85">
        <v>0</v>
      </c>
      <c r="HF85">
        <v>20</v>
      </c>
      <c r="HG85">
        <v>420</v>
      </c>
      <c r="HH85">
        <v>12.5924</v>
      </c>
      <c r="HI85">
        <v>102.213</v>
      </c>
      <c r="HJ85">
        <v>102.445</v>
      </c>
    </row>
    <row r="86" spans="1:218">
      <c r="A86">
        <v>68</v>
      </c>
      <c r="B86">
        <v>1693587572.6</v>
      </c>
      <c r="C86">
        <v>8441.099999904633</v>
      </c>
      <c r="D86" t="s">
        <v>485</v>
      </c>
      <c r="E86" t="s">
        <v>486</v>
      </c>
      <c r="F86" t="s">
        <v>346</v>
      </c>
      <c r="J86">
        <v>1693587572.6</v>
      </c>
      <c r="K86">
        <f>(L86)/1000</f>
        <v>0</v>
      </c>
      <c r="L86">
        <f>1000*BB86*AJ86*(AX86-AY86)/(100*AQ86*(1000-AJ86*AX86))</f>
        <v>0</v>
      </c>
      <c r="M86">
        <f>BB86*AJ86*(AW86-AV86*(1000-AJ86*AY86)/(1000-AJ86*AX86))/(100*AQ86)</f>
        <v>0</v>
      </c>
      <c r="N86">
        <f>AV86 - IF(AJ86&gt;1, M86*AQ86*100.0/(AL86*BJ86), 0)</f>
        <v>0</v>
      </c>
      <c r="O86">
        <f>((U86-K86/2)*N86-M86)/(U86+K86/2)</f>
        <v>0</v>
      </c>
      <c r="P86">
        <f>O86*(BC86+BD86)/1000.0</f>
        <v>0</v>
      </c>
      <c r="Q86">
        <f>(AV86 - IF(AJ86&gt;1, M86*AQ86*100.0/(AL86*BJ86), 0))*(BC86+BD86)/1000.0</f>
        <v>0</v>
      </c>
      <c r="R86">
        <f>2.0/((1/T86-1/S86)+SIGN(T86)*SQRT((1/T86-1/S86)*(1/T86-1/S86) + 4*AR86/((AR86+1)*(AR86+1))*(2*1/T86*1/S86-1/S86*1/S86)))</f>
        <v>0</v>
      </c>
      <c r="S86">
        <f>IF(LEFT(AS86,1)&lt;&gt;"0",IF(LEFT(AS86,1)="1",3.0,AT86),$D$5+$E$5*(BJ86*BC86/($K$5*1000))+$F$5*(BJ86*BC86/($K$5*1000))*MAX(MIN(AQ86,$J$5),$I$5)*MAX(MIN(AQ86,$J$5),$I$5)+$G$5*MAX(MIN(AQ86,$J$5),$I$5)*(BJ86*BC86/($K$5*1000))+$H$5*(BJ86*BC86/($K$5*1000))*(BJ86*BC86/($K$5*1000)))</f>
        <v>0</v>
      </c>
      <c r="T86">
        <f>K86*(1000-(1000*0.61365*exp(17.502*X86/(240.97+X86))/(BC86+BD86)+AX86)/2)/(1000*0.61365*exp(17.502*X86/(240.97+X86))/(BC86+BD86)-AX86)</f>
        <v>0</v>
      </c>
      <c r="U86">
        <f>1/((AR86+1)/(R86/1.6)+1/(S86/1.37)) + AR86/((AR86+1)/(R86/1.6) + AR86/(S86/1.37))</f>
        <v>0</v>
      </c>
      <c r="V86">
        <f>(AM86*AP86)</f>
        <v>0</v>
      </c>
      <c r="W86">
        <f>(BE86+(V86+2*0.95*5.67E-8*(((BE86+$B$7)+273)^4-(BE86+273)^4)-44100*K86)/(1.84*29.3*S86+8*0.95*5.67E-8*(BE86+273)^3))</f>
        <v>0</v>
      </c>
      <c r="X86">
        <f>($B$66*BF86+$D$7*BG86+$C$66*W86)</f>
        <v>0</v>
      </c>
      <c r="Y86">
        <f>0.61365*exp(17.502*X86/(240.97+X86))</f>
        <v>0</v>
      </c>
      <c r="Z86">
        <f>(AA86/AB86*100)</f>
        <v>0</v>
      </c>
      <c r="AA86">
        <f>AX86*(BC86+BD86)/1000</f>
        <v>0</v>
      </c>
      <c r="AB86">
        <f>0.61365*exp(17.502*BE86/(240.97+BE86))</f>
        <v>0</v>
      </c>
      <c r="AC86">
        <f>(Y86-AX86*(BC86+BD86)/1000)</f>
        <v>0</v>
      </c>
      <c r="AD86">
        <f>(-K86*44100)</f>
        <v>0</v>
      </c>
      <c r="AE86">
        <f>2*29.3*S86*0.92*(BE86-X86)</f>
        <v>0</v>
      </c>
      <c r="AF86">
        <f>2*0.95*5.67E-8*(((BE86+$B$7)+273)^4-(X86+273)^4)</f>
        <v>0</v>
      </c>
      <c r="AG86">
        <f>V86+AF86+AD86+AE86</f>
        <v>0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MAX(0,($B$13+$C$13*BJ86)/(1+$D$13*BJ86)*BC86/(BE86+273)*$E$13)</f>
        <v>0</v>
      </c>
      <c r="AM86">
        <f>$B$11*BK86+$C$11*BL86+$F$11*BW86*(1-BZ86)</f>
        <v>0</v>
      </c>
      <c r="AN86">
        <f>AM86*AO86</f>
        <v>0</v>
      </c>
      <c r="AO86">
        <f>($B$11*$D$9+$C$11*$D$9+$F$11*((CJ86+CB86)/MAX(CJ86+CB86+CK86, 0.1)*$I$9+CK86/MAX(CJ86+CB86+CK86, 0.1)*$J$9))/($B$11+$C$11+$F$11)</f>
        <v>0</v>
      </c>
      <c r="AP86">
        <f>($B$11*$K$9+$C$11*$K$9+$F$11*((CJ86+CB86)/MAX(CJ86+CB86+CK86, 0.1)*$P$9+CK86/MAX(CJ86+CB86+CK86, 0.1)*$Q$9))/($B$11+$C$11+$F$11)</f>
        <v>0</v>
      </c>
      <c r="AQ86">
        <v>6</v>
      </c>
      <c r="AR86">
        <v>0.5</v>
      </c>
      <c r="AS86" t="s">
        <v>347</v>
      </c>
      <c r="AT86">
        <v>2</v>
      </c>
      <c r="AU86">
        <v>1693587572.6</v>
      </c>
      <c r="AV86">
        <v>414.232</v>
      </c>
      <c r="AW86">
        <v>419.938</v>
      </c>
      <c r="AX86">
        <v>13.2399</v>
      </c>
      <c r="AY86">
        <v>12.0635</v>
      </c>
      <c r="AZ86">
        <v>412.409</v>
      </c>
      <c r="BA86">
        <v>13.1619</v>
      </c>
      <c r="BB86">
        <v>500.176</v>
      </c>
      <c r="BC86">
        <v>100.54</v>
      </c>
      <c r="BD86">
        <v>0.031127</v>
      </c>
      <c r="BE86">
        <v>22.4094</v>
      </c>
      <c r="BF86">
        <v>999.9</v>
      </c>
      <c r="BG86">
        <v>999.9</v>
      </c>
      <c r="BH86">
        <v>0</v>
      </c>
      <c r="BI86">
        <v>0</v>
      </c>
      <c r="BJ86">
        <v>9997.5</v>
      </c>
      <c r="BK86">
        <v>0</v>
      </c>
      <c r="BL86">
        <v>432.437</v>
      </c>
      <c r="BM86">
        <v>-5.7059</v>
      </c>
      <c r="BN86">
        <v>419.79</v>
      </c>
      <c r="BO86">
        <v>425.065</v>
      </c>
      <c r="BP86">
        <v>1.17635</v>
      </c>
      <c r="BQ86">
        <v>419.938</v>
      </c>
      <c r="BR86">
        <v>12.0635</v>
      </c>
      <c r="BS86">
        <v>1.33114</v>
      </c>
      <c r="BT86">
        <v>1.21287</v>
      </c>
      <c r="BU86">
        <v>11.1551</v>
      </c>
      <c r="BV86">
        <v>9.760439999999999</v>
      </c>
      <c r="BW86">
        <v>2499.92</v>
      </c>
      <c r="BX86">
        <v>0.899995</v>
      </c>
      <c r="BY86">
        <v>0.100005</v>
      </c>
      <c r="BZ86">
        <v>0</v>
      </c>
      <c r="CA86">
        <v>2.7358</v>
      </c>
      <c r="CB86">
        <v>0</v>
      </c>
      <c r="CC86">
        <v>38266.5</v>
      </c>
      <c r="CD86">
        <v>22322.9</v>
      </c>
      <c r="CE86">
        <v>40.5</v>
      </c>
      <c r="CF86">
        <v>40</v>
      </c>
      <c r="CG86">
        <v>39.812</v>
      </c>
      <c r="CH86">
        <v>38.562</v>
      </c>
      <c r="CI86">
        <v>39.125</v>
      </c>
      <c r="CJ86">
        <v>2249.92</v>
      </c>
      <c r="CK86">
        <v>250</v>
      </c>
      <c r="CL86">
        <v>0</v>
      </c>
      <c r="CM86">
        <v>1693587565.9</v>
      </c>
      <c r="CN86">
        <v>0</v>
      </c>
      <c r="CO86">
        <v>1693586689.5</v>
      </c>
      <c r="CP86" t="s">
        <v>474</v>
      </c>
      <c r="CQ86">
        <v>1693586681.5</v>
      </c>
      <c r="CR86">
        <v>1693586689.5</v>
      </c>
      <c r="CS86">
        <v>3</v>
      </c>
      <c r="CT86">
        <v>0.276</v>
      </c>
      <c r="CU86">
        <v>0.005</v>
      </c>
      <c r="CV86">
        <v>1.836</v>
      </c>
      <c r="CW86">
        <v>0.07199999999999999</v>
      </c>
      <c r="CX86">
        <v>420</v>
      </c>
      <c r="CY86">
        <v>12</v>
      </c>
      <c r="CZ86">
        <v>0.16</v>
      </c>
      <c r="DA86">
        <v>0.01</v>
      </c>
      <c r="DB86">
        <v>4.268370519216497</v>
      </c>
      <c r="DC86">
        <v>0.4051394228796096</v>
      </c>
      <c r="DD86">
        <v>0.03883078789427016</v>
      </c>
      <c r="DE86">
        <v>1</v>
      </c>
      <c r="DF86">
        <v>0.001343105454380318</v>
      </c>
      <c r="DG86">
        <v>-0.002516152538117269</v>
      </c>
      <c r="DH86">
        <v>0.0001817649215480253</v>
      </c>
      <c r="DI86">
        <v>1</v>
      </c>
      <c r="DJ86">
        <v>0.07789609192830316</v>
      </c>
      <c r="DK86">
        <v>-0.1655537601403524</v>
      </c>
      <c r="DL86">
        <v>0.01195002991154974</v>
      </c>
      <c r="DM86">
        <v>1</v>
      </c>
      <c r="DN86">
        <v>3</v>
      </c>
      <c r="DO86">
        <v>3</v>
      </c>
      <c r="DP86" t="s">
        <v>349</v>
      </c>
      <c r="DQ86">
        <v>3.10305</v>
      </c>
      <c r="DR86">
        <v>2.66474</v>
      </c>
      <c r="DS86">
        <v>0.0998493</v>
      </c>
      <c r="DT86">
        <v>0.101968</v>
      </c>
      <c r="DU86">
        <v>0.0685383</v>
      </c>
      <c r="DV86">
        <v>0.06577520000000001</v>
      </c>
      <c r="DW86">
        <v>26264.8</v>
      </c>
      <c r="DX86">
        <v>28548.1</v>
      </c>
      <c r="DY86">
        <v>27616.7</v>
      </c>
      <c r="DZ86">
        <v>29873.6</v>
      </c>
      <c r="EA86">
        <v>32222</v>
      </c>
      <c r="EB86">
        <v>34476.3</v>
      </c>
      <c r="EC86">
        <v>37896.5</v>
      </c>
      <c r="ED86">
        <v>41015.1</v>
      </c>
      <c r="EE86">
        <v>2.19852</v>
      </c>
      <c r="EF86">
        <v>2.1909</v>
      </c>
      <c r="EG86">
        <v>0</v>
      </c>
      <c r="EH86">
        <v>0</v>
      </c>
      <c r="EI86">
        <v>20.2081</v>
      </c>
      <c r="EJ86">
        <v>999.9</v>
      </c>
      <c r="EK86">
        <v>43.3</v>
      </c>
      <c r="EL86">
        <v>29</v>
      </c>
      <c r="EM86">
        <v>17.3199</v>
      </c>
      <c r="EN86">
        <v>64.9633</v>
      </c>
      <c r="EO86">
        <v>9.1867</v>
      </c>
      <c r="EP86">
        <v>1</v>
      </c>
      <c r="EQ86">
        <v>-0.371245</v>
      </c>
      <c r="ER86">
        <v>0.6866989999999999</v>
      </c>
      <c r="ES86">
        <v>20.2041</v>
      </c>
      <c r="ET86">
        <v>5.25892</v>
      </c>
      <c r="EU86">
        <v>12.0543</v>
      </c>
      <c r="EV86">
        <v>4.97305</v>
      </c>
      <c r="EW86">
        <v>3.293</v>
      </c>
      <c r="EX86">
        <v>9999</v>
      </c>
      <c r="EY86">
        <v>9999</v>
      </c>
      <c r="EZ86">
        <v>9999</v>
      </c>
      <c r="FA86">
        <v>166.2</v>
      </c>
      <c r="FB86">
        <v>4.97202</v>
      </c>
      <c r="FC86">
        <v>1.87059</v>
      </c>
      <c r="FD86">
        <v>1.87683</v>
      </c>
      <c r="FE86">
        <v>1.86986</v>
      </c>
      <c r="FF86">
        <v>1.87302</v>
      </c>
      <c r="FG86">
        <v>1.87454</v>
      </c>
      <c r="FH86">
        <v>1.87393</v>
      </c>
      <c r="FI86">
        <v>1.87545</v>
      </c>
      <c r="FJ86">
        <v>0</v>
      </c>
      <c r="FK86">
        <v>0</v>
      </c>
      <c r="FL86">
        <v>0</v>
      </c>
      <c r="FM86">
        <v>0</v>
      </c>
      <c r="FN86" t="s">
        <v>350</v>
      </c>
      <c r="FO86" t="s">
        <v>351</v>
      </c>
      <c r="FP86" t="s">
        <v>352</v>
      </c>
      <c r="FQ86" t="s">
        <v>352</v>
      </c>
      <c r="FR86" t="s">
        <v>352</v>
      </c>
      <c r="FS86" t="s">
        <v>352</v>
      </c>
      <c r="FT86">
        <v>0</v>
      </c>
      <c r="FU86">
        <v>100</v>
      </c>
      <c r="FV86">
        <v>100</v>
      </c>
      <c r="FW86">
        <v>1.823</v>
      </c>
      <c r="FX86">
        <v>0.078</v>
      </c>
      <c r="FY86">
        <v>0.8199371346353762</v>
      </c>
      <c r="FZ86">
        <v>0.002616612134532941</v>
      </c>
      <c r="GA86">
        <v>-4.519413631873513E-07</v>
      </c>
      <c r="GB86">
        <v>9.831233035137328E-12</v>
      </c>
      <c r="GC86">
        <v>-0.01552211103305004</v>
      </c>
      <c r="GD86">
        <v>0.01128715920374445</v>
      </c>
      <c r="GE86">
        <v>-0.0004913425133041084</v>
      </c>
      <c r="GF86">
        <v>1.320148971478439E-05</v>
      </c>
      <c r="GG86">
        <v>-1</v>
      </c>
      <c r="GH86">
        <v>2093</v>
      </c>
      <c r="GI86">
        <v>1</v>
      </c>
      <c r="GJ86">
        <v>22</v>
      </c>
      <c r="GK86">
        <v>14.9</v>
      </c>
      <c r="GL86">
        <v>14.7</v>
      </c>
      <c r="GM86">
        <v>1.07788</v>
      </c>
      <c r="GN86">
        <v>2.53784</v>
      </c>
      <c r="GO86">
        <v>1.39893</v>
      </c>
      <c r="GP86">
        <v>2.2876</v>
      </c>
      <c r="GQ86">
        <v>1.44897</v>
      </c>
      <c r="GR86">
        <v>2.50732</v>
      </c>
      <c r="GS86">
        <v>31.3026</v>
      </c>
      <c r="GT86">
        <v>14.5173</v>
      </c>
      <c r="GU86">
        <v>18</v>
      </c>
      <c r="GV86">
        <v>469.583</v>
      </c>
      <c r="GW86">
        <v>532.174</v>
      </c>
      <c r="GX86">
        <v>20.001</v>
      </c>
      <c r="GY86">
        <v>22.2915</v>
      </c>
      <c r="GZ86">
        <v>30</v>
      </c>
      <c r="HA86">
        <v>22.3528</v>
      </c>
      <c r="HB86">
        <v>22.3456</v>
      </c>
      <c r="HC86">
        <v>21.548</v>
      </c>
      <c r="HD86">
        <v>30.688</v>
      </c>
      <c r="HE86">
        <v>0</v>
      </c>
      <c r="HF86">
        <v>20</v>
      </c>
      <c r="HG86">
        <v>420</v>
      </c>
      <c r="HH86">
        <v>12.2644</v>
      </c>
      <c r="HI86">
        <v>102.215</v>
      </c>
      <c r="HJ86">
        <v>102.45</v>
      </c>
    </row>
    <row r="87" spans="1:218">
      <c r="A87">
        <v>69</v>
      </c>
      <c r="B87">
        <v>1693587626.1</v>
      </c>
      <c r="C87">
        <v>8494.599999904633</v>
      </c>
      <c r="D87" t="s">
        <v>487</v>
      </c>
      <c r="E87" t="s">
        <v>488</v>
      </c>
      <c r="F87" t="s">
        <v>346</v>
      </c>
      <c r="J87">
        <v>1693587626.1</v>
      </c>
      <c r="K87">
        <f>(L87)/1000</f>
        <v>0</v>
      </c>
      <c r="L87">
        <f>1000*BB87*AJ87*(AX87-AY87)/(100*AQ87*(1000-AJ87*AX87))</f>
        <v>0</v>
      </c>
      <c r="M87">
        <f>BB87*AJ87*(AW87-AV87*(1000-AJ87*AY87)/(1000-AJ87*AX87))/(100*AQ87)</f>
        <v>0</v>
      </c>
      <c r="N87">
        <f>AV87 - IF(AJ87&gt;1, M87*AQ87*100.0/(AL87*BJ87), 0)</f>
        <v>0</v>
      </c>
      <c r="O87">
        <f>((U87-K87/2)*N87-M87)/(U87+K87/2)</f>
        <v>0</v>
      </c>
      <c r="P87">
        <f>O87*(BC87+BD87)/1000.0</f>
        <v>0</v>
      </c>
      <c r="Q87">
        <f>(AV87 - IF(AJ87&gt;1, M87*AQ87*100.0/(AL87*BJ87), 0))*(BC87+BD87)/1000.0</f>
        <v>0</v>
      </c>
      <c r="R87">
        <f>2.0/((1/T87-1/S87)+SIGN(T87)*SQRT((1/T87-1/S87)*(1/T87-1/S87) + 4*AR87/((AR87+1)*(AR87+1))*(2*1/T87*1/S87-1/S87*1/S87)))</f>
        <v>0</v>
      </c>
      <c r="S87">
        <f>IF(LEFT(AS87,1)&lt;&gt;"0",IF(LEFT(AS87,1)="1",3.0,AT87),$D$5+$E$5*(BJ87*BC87/($K$5*1000))+$F$5*(BJ87*BC87/($K$5*1000))*MAX(MIN(AQ87,$J$5),$I$5)*MAX(MIN(AQ87,$J$5),$I$5)+$G$5*MAX(MIN(AQ87,$J$5),$I$5)*(BJ87*BC87/($K$5*1000))+$H$5*(BJ87*BC87/($K$5*1000))*(BJ87*BC87/($K$5*1000)))</f>
        <v>0</v>
      </c>
      <c r="T87">
        <f>K87*(1000-(1000*0.61365*exp(17.502*X87/(240.97+X87))/(BC87+BD87)+AX87)/2)/(1000*0.61365*exp(17.502*X87/(240.97+X87))/(BC87+BD87)-AX87)</f>
        <v>0</v>
      </c>
      <c r="U87">
        <f>1/((AR87+1)/(R87/1.6)+1/(S87/1.37)) + AR87/((AR87+1)/(R87/1.6) + AR87/(S87/1.37))</f>
        <v>0</v>
      </c>
      <c r="V87">
        <f>(AM87*AP87)</f>
        <v>0</v>
      </c>
      <c r="W87">
        <f>(BE87+(V87+2*0.95*5.67E-8*(((BE87+$B$7)+273)^4-(BE87+273)^4)-44100*K87)/(1.84*29.3*S87+8*0.95*5.67E-8*(BE87+273)^3))</f>
        <v>0</v>
      </c>
      <c r="X87">
        <f>($B$66*BF87+$D$7*BG87+$C$66*W87)</f>
        <v>0</v>
      </c>
      <c r="Y87">
        <f>0.61365*exp(17.502*X87/(240.97+X87))</f>
        <v>0</v>
      </c>
      <c r="Z87">
        <f>(AA87/AB87*100)</f>
        <v>0</v>
      </c>
      <c r="AA87">
        <f>AX87*(BC87+BD87)/1000</f>
        <v>0</v>
      </c>
      <c r="AB87">
        <f>0.61365*exp(17.502*BE87/(240.97+BE87))</f>
        <v>0</v>
      </c>
      <c r="AC87">
        <f>(Y87-AX87*(BC87+BD87)/1000)</f>
        <v>0</v>
      </c>
      <c r="AD87">
        <f>(-K87*44100)</f>
        <v>0</v>
      </c>
      <c r="AE87">
        <f>2*29.3*S87*0.92*(BE87-X87)</f>
        <v>0</v>
      </c>
      <c r="AF87">
        <f>2*0.95*5.67E-8*(((BE87+$B$7)+273)^4-(X87+273)^4)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MAX(0,($B$13+$C$13*BJ87)/(1+$D$13*BJ87)*BC87/(BE87+273)*$E$13)</f>
        <v>0</v>
      </c>
      <c r="AM87">
        <f>$B$11*BK87+$C$11*BL87+$F$11*BW87*(1-BZ87)</f>
        <v>0</v>
      </c>
      <c r="AN87">
        <f>AM87*AO87</f>
        <v>0</v>
      </c>
      <c r="AO87">
        <f>($B$11*$D$9+$C$11*$D$9+$F$11*((CJ87+CB87)/MAX(CJ87+CB87+CK87, 0.1)*$I$9+CK87/MAX(CJ87+CB87+CK87, 0.1)*$J$9))/($B$11+$C$11+$F$11)</f>
        <v>0</v>
      </c>
      <c r="AP87">
        <f>($B$11*$K$9+$C$11*$K$9+$F$11*((CJ87+CB87)/MAX(CJ87+CB87+CK87, 0.1)*$P$9+CK87/MAX(CJ87+CB87+CK87, 0.1)*$Q$9))/($B$11+$C$11+$F$11)</f>
        <v>0</v>
      </c>
      <c r="AQ87">
        <v>6</v>
      </c>
      <c r="AR87">
        <v>0.5</v>
      </c>
      <c r="AS87" t="s">
        <v>347</v>
      </c>
      <c r="AT87">
        <v>2</v>
      </c>
      <c r="AU87">
        <v>1693587626.1</v>
      </c>
      <c r="AV87">
        <v>416.595</v>
      </c>
      <c r="AW87">
        <v>419.92</v>
      </c>
      <c r="AX87">
        <v>13.1334</v>
      </c>
      <c r="AY87">
        <v>11.9775</v>
      </c>
      <c r="AZ87">
        <v>414.767</v>
      </c>
      <c r="BA87">
        <v>13.056</v>
      </c>
      <c r="BB87">
        <v>500.006</v>
      </c>
      <c r="BC87">
        <v>100.542</v>
      </c>
      <c r="BD87">
        <v>0.0325842</v>
      </c>
      <c r="BE87">
        <v>22.4742</v>
      </c>
      <c r="BF87">
        <v>999.9</v>
      </c>
      <c r="BG87">
        <v>999.9</v>
      </c>
      <c r="BH87">
        <v>0</v>
      </c>
      <c r="BI87">
        <v>0</v>
      </c>
      <c r="BJ87">
        <v>10006.2</v>
      </c>
      <c r="BK87">
        <v>0</v>
      </c>
      <c r="BL87">
        <v>349.272</v>
      </c>
      <c r="BM87">
        <v>-3.32471</v>
      </c>
      <c r="BN87">
        <v>422.139</v>
      </c>
      <c r="BO87">
        <v>425.01</v>
      </c>
      <c r="BP87">
        <v>1.15598</v>
      </c>
      <c r="BQ87">
        <v>419.92</v>
      </c>
      <c r="BR87">
        <v>11.9775</v>
      </c>
      <c r="BS87">
        <v>1.32047</v>
      </c>
      <c r="BT87">
        <v>1.20424</v>
      </c>
      <c r="BU87">
        <v>11.0339</v>
      </c>
      <c r="BV87">
        <v>9.6541</v>
      </c>
      <c r="BW87">
        <v>2499.98</v>
      </c>
      <c r="BX87">
        <v>0.899997</v>
      </c>
      <c r="BY87">
        <v>0.100003</v>
      </c>
      <c r="BZ87">
        <v>0</v>
      </c>
      <c r="CA87">
        <v>2.5344</v>
      </c>
      <c r="CB87">
        <v>0</v>
      </c>
      <c r="CC87">
        <v>18329.1</v>
      </c>
      <c r="CD87">
        <v>22323.5</v>
      </c>
      <c r="CE87">
        <v>41.562</v>
      </c>
      <c r="CF87">
        <v>40.75</v>
      </c>
      <c r="CG87">
        <v>40.75</v>
      </c>
      <c r="CH87">
        <v>39.625</v>
      </c>
      <c r="CI87">
        <v>40.062</v>
      </c>
      <c r="CJ87">
        <v>2249.97</v>
      </c>
      <c r="CK87">
        <v>250.01</v>
      </c>
      <c r="CL87">
        <v>0</v>
      </c>
      <c r="CM87">
        <v>1693587619.3</v>
      </c>
      <c r="CN87">
        <v>0</v>
      </c>
      <c r="CO87">
        <v>1693586689.5</v>
      </c>
      <c r="CP87" t="s">
        <v>474</v>
      </c>
      <c r="CQ87">
        <v>1693586681.5</v>
      </c>
      <c r="CR87">
        <v>1693586689.5</v>
      </c>
      <c r="CS87">
        <v>3</v>
      </c>
      <c r="CT87">
        <v>0.276</v>
      </c>
      <c r="CU87">
        <v>0.005</v>
      </c>
      <c r="CV87">
        <v>1.836</v>
      </c>
      <c r="CW87">
        <v>0.07199999999999999</v>
      </c>
      <c r="CX87">
        <v>420</v>
      </c>
      <c r="CY87">
        <v>12</v>
      </c>
      <c r="CZ87">
        <v>0.16</v>
      </c>
      <c r="DA87">
        <v>0.01</v>
      </c>
      <c r="DB87">
        <v>2.265310657782046</v>
      </c>
      <c r="DC87">
        <v>0.6590938086847091</v>
      </c>
      <c r="DD87">
        <v>0.06874483730460758</v>
      </c>
      <c r="DE87">
        <v>1</v>
      </c>
      <c r="DF87">
        <v>0.001527709366668624</v>
      </c>
      <c r="DG87">
        <v>-0.004486171250876502</v>
      </c>
      <c r="DH87">
        <v>0.0003238596103785217</v>
      </c>
      <c r="DI87">
        <v>1</v>
      </c>
      <c r="DJ87">
        <v>0.08884053729671061</v>
      </c>
      <c r="DK87">
        <v>-0.295141448742413</v>
      </c>
      <c r="DL87">
        <v>0.02133245790517223</v>
      </c>
      <c r="DM87">
        <v>1</v>
      </c>
      <c r="DN87">
        <v>3</v>
      </c>
      <c r="DO87">
        <v>3</v>
      </c>
      <c r="DP87" t="s">
        <v>349</v>
      </c>
      <c r="DQ87">
        <v>3.10284</v>
      </c>
      <c r="DR87">
        <v>2.66627</v>
      </c>
      <c r="DS87">
        <v>0.100284</v>
      </c>
      <c r="DT87">
        <v>0.101968</v>
      </c>
      <c r="DU87">
        <v>0.0681216</v>
      </c>
      <c r="DV87">
        <v>0.0654189</v>
      </c>
      <c r="DW87">
        <v>26251.1</v>
      </c>
      <c r="DX87">
        <v>28547.2</v>
      </c>
      <c r="DY87">
        <v>27615.6</v>
      </c>
      <c r="DZ87">
        <v>29872.7</v>
      </c>
      <c r="EA87">
        <v>32235.5</v>
      </c>
      <c r="EB87">
        <v>34488.3</v>
      </c>
      <c r="EC87">
        <v>37895.5</v>
      </c>
      <c r="ED87">
        <v>41013.8</v>
      </c>
      <c r="EE87">
        <v>2.2091</v>
      </c>
      <c r="EF87">
        <v>2.19033</v>
      </c>
      <c r="EG87">
        <v>0</v>
      </c>
      <c r="EH87">
        <v>0</v>
      </c>
      <c r="EI87">
        <v>20.3169</v>
      </c>
      <c r="EJ87">
        <v>999.9</v>
      </c>
      <c r="EK87">
        <v>43.3</v>
      </c>
      <c r="EL87">
        <v>28.9</v>
      </c>
      <c r="EM87">
        <v>17.2195</v>
      </c>
      <c r="EN87">
        <v>64.7533</v>
      </c>
      <c r="EO87">
        <v>9.29888</v>
      </c>
      <c r="EP87">
        <v>1</v>
      </c>
      <c r="EQ87">
        <v>-0.370816</v>
      </c>
      <c r="ER87">
        <v>0.7169140000000001</v>
      </c>
      <c r="ES87">
        <v>20.2037</v>
      </c>
      <c r="ET87">
        <v>5.25847</v>
      </c>
      <c r="EU87">
        <v>12.0564</v>
      </c>
      <c r="EV87">
        <v>4.97355</v>
      </c>
      <c r="EW87">
        <v>3.293</v>
      </c>
      <c r="EX87">
        <v>9999</v>
      </c>
      <c r="EY87">
        <v>9999</v>
      </c>
      <c r="EZ87">
        <v>9999</v>
      </c>
      <c r="FA87">
        <v>166.2</v>
      </c>
      <c r="FB87">
        <v>4.97202</v>
      </c>
      <c r="FC87">
        <v>1.87063</v>
      </c>
      <c r="FD87">
        <v>1.87683</v>
      </c>
      <c r="FE87">
        <v>1.86988</v>
      </c>
      <c r="FF87">
        <v>1.87302</v>
      </c>
      <c r="FG87">
        <v>1.87454</v>
      </c>
      <c r="FH87">
        <v>1.87396</v>
      </c>
      <c r="FI87">
        <v>1.87545</v>
      </c>
      <c r="FJ87">
        <v>0</v>
      </c>
      <c r="FK87">
        <v>0</v>
      </c>
      <c r="FL87">
        <v>0</v>
      </c>
      <c r="FM87">
        <v>0</v>
      </c>
      <c r="FN87" t="s">
        <v>350</v>
      </c>
      <c r="FO87" t="s">
        <v>351</v>
      </c>
      <c r="FP87" t="s">
        <v>352</v>
      </c>
      <c r="FQ87" t="s">
        <v>352</v>
      </c>
      <c r="FR87" t="s">
        <v>352</v>
      </c>
      <c r="FS87" t="s">
        <v>352</v>
      </c>
      <c r="FT87">
        <v>0</v>
      </c>
      <c r="FU87">
        <v>100</v>
      </c>
      <c r="FV87">
        <v>100</v>
      </c>
      <c r="FW87">
        <v>1.828</v>
      </c>
      <c r="FX87">
        <v>0.0774</v>
      </c>
      <c r="FY87">
        <v>0.8199371346353762</v>
      </c>
      <c r="FZ87">
        <v>0.002616612134532941</v>
      </c>
      <c r="GA87">
        <v>-4.519413631873513E-07</v>
      </c>
      <c r="GB87">
        <v>9.831233035137328E-12</v>
      </c>
      <c r="GC87">
        <v>-0.01552211103305004</v>
      </c>
      <c r="GD87">
        <v>0.01128715920374445</v>
      </c>
      <c r="GE87">
        <v>-0.0004913425133041084</v>
      </c>
      <c r="GF87">
        <v>1.320148971478439E-05</v>
      </c>
      <c r="GG87">
        <v>-1</v>
      </c>
      <c r="GH87">
        <v>2093</v>
      </c>
      <c r="GI87">
        <v>1</v>
      </c>
      <c r="GJ87">
        <v>22</v>
      </c>
      <c r="GK87">
        <v>15.7</v>
      </c>
      <c r="GL87">
        <v>15.6</v>
      </c>
      <c r="GM87">
        <v>1.07788</v>
      </c>
      <c r="GN87">
        <v>2.53174</v>
      </c>
      <c r="GO87">
        <v>1.39893</v>
      </c>
      <c r="GP87">
        <v>2.2876</v>
      </c>
      <c r="GQ87">
        <v>1.44897</v>
      </c>
      <c r="GR87">
        <v>2.54028</v>
      </c>
      <c r="GS87">
        <v>31.2591</v>
      </c>
      <c r="GT87">
        <v>14.5085</v>
      </c>
      <c r="GU87">
        <v>18</v>
      </c>
      <c r="GV87">
        <v>475.811</v>
      </c>
      <c r="GW87">
        <v>531.703</v>
      </c>
      <c r="GX87">
        <v>19.9989</v>
      </c>
      <c r="GY87">
        <v>22.2915</v>
      </c>
      <c r="GZ87">
        <v>30.0002</v>
      </c>
      <c r="HA87">
        <v>22.3461</v>
      </c>
      <c r="HB87">
        <v>22.3395</v>
      </c>
      <c r="HC87">
        <v>21.5467</v>
      </c>
      <c r="HD87">
        <v>30.6787</v>
      </c>
      <c r="HE87">
        <v>0</v>
      </c>
      <c r="HF87">
        <v>20</v>
      </c>
      <c r="HG87">
        <v>420</v>
      </c>
      <c r="HH87">
        <v>12.2519</v>
      </c>
      <c r="HI87">
        <v>102.212</v>
      </c>
      <c r="HJ87">
        <v>102.447</v>
      </c>
    </row>
    <row r="88" spans="1:218">
      <c r="A88">
        <v>70</v>
      </c>
      <c r="B88">
        <v>1693587725.6</v>
      </c>
      <c r="C88">
        <v>8594.099999904633</v>
      </c>
      <c r="D88" t="s">
        <v>489</v>
      </c>
      <c r="E88" t="s">
        <v>490</v>
      </c>
      <c r="F88" t="s">
        <v>346</v>
      </c>
      <c r="J88">
        <v>1693587725.6</v>
      </c>
      <c r="K88">
        <f>(L88)/1000</f>
        <v>0</v>
      </c>
      <c r="L88">
        <f>1000*BB88*AJ88*(AX88-AY88)/(100*AQ88*(1000-AJ88*AX88))</f>
        <v>0</v>
      </c>
      <c r="M88">
        <f>BB88*AJ88*(AW88-AV88*(1000-AJ88*AY88)/(1000-AJ88*AX88))/(100*AQ88)</f>
        <v>0</v>
      </c>
      <c r="N88">
        <f>AV88 - IF(AJ88&gt;1, M88*AQ88*100.0/(AL88*BJ88), 0)</f>
        <v>0</v>
      </c>
      <c r="O88">
        <f>((U88-K88/2)*N88-M88)/(U88+K88/2)</f>
        <v>0</v>
      </c>
      <c r="P88">
        <f>O88*(BC88+BD88)/1000.0</f>
        <v>0</v>
      </c>
      <c r="Q88">
        <f>(AV88 - IF(AJ88&gt;1, M88*AQ88*100.0/(AL88*BJ88), 0))*(BC88+BD88)/1000.0</f>
        <v>0</v>
      </c>
      <c r="R88">
        <f>2.0/((1/T88-1/S88)+SIGN(T88)*SQRT((1/T88-1/S88)*(1/T88-1/S88) + 4*AR88/((AR88+1)*(AR88+1))*(2*1/T88*1/S88-1/S88*1/S88)))</f>
        <v>0</v>
      </c>
      <c r="S88">
        <f>IF(LEFT(AS88,1)&lt;&gt;"0",IF(LEFT(AS88,1)="1",3.0,AT88),$D$5+$E$5*(BJ88*BC88/($K$5*1000))+$F$5*(BJ88*BC88/($K$5*1000))*MAX(MIN(AQ88,$J$5),$I$5)*MAX(MIN(AQ88,$J$5),$I$5)+$G$5*MAX(MIN(AQ88,$J$5),$I$5)*(BJ88*BC88/($K$5*1000))+$H$5*(BJ88*BC88/($K$5*1000))*(BJ88*BC88/($K$5*1000)))</f>
        <v>0</v>
      </c>
      <c r="T88">
        <f>K88*(1000-(1000*0.61365*exp(17.502*X88/(240.97+X88))/(BC88+BD88)+AX88)/2)/(1000*0.61365*exp(17.502*X88/(240.97+X88))/(BC88+BD88)-AX88)</f>
        <v>0</v>
      </c>
      <c r="U88">
        <f>1/((AR88+1)/(R88/1.6)+1/(S88/1.37)) + AR88/((AR88+1)/(R88/1.6) + AR88/(S88/1.37))</f>
        <v>0</v>
      </c>
      <c r="V88">
        <f>(AM88*AP88)</f>
        <v>0</v>
      </c>
      <c r="W88">
        <f>(BE88+(V88+2*0.95*5.67E-8*(((BE88+$B$7)+273)^4-(BE88+273)^4)-44100*K88)/(1.84*29.3*S88+8*0.95*5.67E-8*(BE88+273)^3))</f>
        <v>0</v>
      </c>
      <c r="X88">
        <f>($B$66*BF88+$D$7*BG88+$C$66*W88)</f>
        <v>0</v>
      </c>
      <c r="Y88">
        <f>0.61365*exp(17.502*X88/(240.97+X88))</f>
        <v>0</v>
      </c>
      <c r="Z88">
        <f>(AA88/AB88*100)</f>
        <v>0</v>
      </c>
      <c r="AA88">
        <f>AX88*(BC88+BD88)/1000</f>
        <v>0</v>
      </c>
      <c r="AB88">
        <f>0.61365*exp(17.502*BE88/(240.97+BE88))</f>
        <v>0</v>
      </c>
      <c r="AC88">
        <f>(Y88-AX88*(BC88+BD88)/1000)</f>
        <v>0</v>
      </c>
      <c r="AD88">
        <f>(-K88*44100)</f>
        <v>0</v>
      </c>
      <c r="AE88">
        <f>2*29.3*S88*0.92*(BE88-X88)</f>
        <v>0</v>
      </c>
      <c r="AF88">
        <f>2*0.95*5.67E-8*(((BE88+$B$7)+273)^4-(X88+273)^4)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MAX(0,($B$13+$C$13*BJ88)/(1+$D$13*BJ88)*BC88/(BE88+273)*$E$13)</f>
        <v>0</v>
      </c>
      <c r="AM88">
        <f>$B$11*BK88+$C$11*BL88+$F$11*BW88*(1-BZ88)</f>
        <v>0</v>
      </c>
      <c r="AN88">
        <f>AM88*AO88</f>
        <v>0</v>
      </c>
      <c r="AO88">
        <f>($B$11*$D$9+$C$11*$D$9+$F$11*((CJ88+CB88)/MAX(CJ88+CB88+CK88, 0.1)*$I$9+CK88/MAX(CJ88+CB88+CK88, 0.1)*$J$9))/($B$11+$C$11+$F$11)</f>
        <v>0</v>
      </c>
      <c r="AP88">
        <f>($B$11*$K$9+$C$11*$K$9+$F$11*((CJ88+CB88)/MAX(CJ88+CB88+CK88, 0.1)*$P$9+CK88/MAX(CJ88+CB88+CK88, 0.1)*$Q$9))/($B$11+$C$11+$F$11)</f>
        <v>0</v>
      </c>
      <c r="AQ88">
        <v>6</v>
      </c>
      <c r="AR88">
        <v>0.5</v>
      </c>
      <c r="AS88" t="s">
        <v>347</v>
      </c>
      <c r="AT88">
        <v>2</v>
      </c>
      <c r="AU88">
        <v>1693587725.6</v>
      </c>
      <c r="AV88">
        <v>406.999</v>
      </c>
      <c r="AW88">
        <v>419.97</v>
      </c>
      <c r="AX88">
        <v>13.4525</v>
      </c>
      <c r="AY88">
        <v>10.0637</v>
      </c>
      <c r="AZ88">
        <v>405.192</v>
      </c>
      <c r="BA88">
        <v>13.3734</v>
      </c>
      <c r="BB88">
        <v>499.881</v>
      </c>
      <c r="BC88">
        <v>100.547</v>
      </c>
      <c r="BD88">
        <v>0.0339892</v>
      </c>
      <c r="BE88">
        <v>22.5482</v>
      </c>
      <c r="BF88">
        <v>999.9</v>
      </c>
      <c r="BG88">
        <v>999.9</v>
      </c>
      <c r="BH88">
        <v>0</v>
      </c>
      <c r="BI88">
        <v>0</v>
      </c>
      <c r="BJ88">
        <v>9976.25</v>
      </c>
      <c r="BK88">
        <v>0</v>
      </c>
      <c r="BL88">
        <v>314.557</v>
      </c>
      <c r="BM88">
        <v>-12.9712</v>
      </c>
      <c r="BN88">
        <v>412.549</v>
      </c>
      <c r="BO88">
        <v>424.24</v>
      </c>
      <c r="BP88">
        <v>3.38882</v>
      </c>
      <c r="BQ88">
        <v>419.97</v>
      </c>
      <c r="BR88">
        <v>10.0637</v>
      </c>
      <c r="BS88">
        <v>1.35261</v>
      </c>
      <c r="BT88">
        <v>1.01187</v>
      </c>
      <c r="BU88">
        <v>11.3965</v>
      </c>
      <c r="BV88">
        <v>7.08843</v>
      </c>
      <c r="BW88">
        <v>2500.11</v>
      </c>
      <c r="BX88">
        <v>0.9000089999999999</v>
      </c>
      <c r="BY88">
        <v>0.09999130000000001</v>
      </c>
      <c r="BZ88">
        <v>0</v>
      </c>
      <c r="CA88">
        <v>2.8097</v>
      </c>
      <c r="CB88">
        <v>0</v>
      </c>
      <c r="CC88">
        <v>28898.5</v>
      </c>
      <c r="CD88">
        <v>22324.8</v>
      </c>
      <c r="CE88">
        <v>40.312</v>
      </c>
      <c r="CF88">
        <v>39.375</v>
      </c>
      <c r="CG88">
        <v>39.937</v>
      </c>
      <c r="CH88">
        <v>37.937</v>
      </c>
      <c r="CI88">
        <v>38.875</v>
      </c>
      <c r="CJ88">
        <v>2250.12</v>
      </c>
      <c r="CK88">
        <v>249.99</v>
      </c>
      <c r="CL88">
        <v>0</v>
      </c>
      <c r="CM88">
        <v>1693587718.9</v>
      </c>
      <c r="CN88">
        <v>0</v>
      </c>
      <c r="CO88">
        <v>1693586689.5</v>
      </c>
      <c r="CP88" t="s">
        <v>474</v>
      </c>
      <c r="CQ88">
        <v>1693586681.5</v>
      </c>
      <c r="CR88">
        <v>1693586689.5</v>
      </c>
      <c r="CS88">
        <v>3</v>
      </c>
      <c r="CT88">
        <v>0.276</v>
      </c>
      <c r="CU88">
        <v>0.005</v>
      </c>
      <c r="CV88">
        <v>1.836</v>
      </c>
      <c r="CW88">
        <v>0.07199999999999999</v>
      </c>
      <c r="CX88">
        <v>420</v>
      </c>
      <c r="CY88">
        <v>12</v>
      </c>
      <c r="CZ88">
        <v>0.16</v>
      </c>
      <c r="DA88">
        <v>0.01</v>
      </c>
      <c r="DB88">
        <v>9.592810928574508</v>
      </c>
      <c r="DC88">
        <v>0.7969577794000433</v>
      </c>
      <c r="DD88">
        <v>0.06753582779990724</v>
      </c>
      <c r="DE88">
        <v>1</v>
      </c>
      <c r="DF88">
        <v>0.003066753756849302</v>
      </c>
      <c r="DG88">
        <v>-0.001739142077365055</v>
      </c>
      <c r="DH88">
        <v>0.000131978715462229</v>
      </c>
      <c r="DI88">
        <v>1</v>
      </c>
      <c r="DJ88">
        <v>0.1882364719316868</v>
      </c>
      <c r="DK88">
        <v>-0.1360297679926148</v>
      </c>
      <c r="DL88">
        <v>0.01033967065320048</v>
      </c>
      <c r="DM88">
        <v>1</v>
      </c>
      <c r="DN88">
        <v>3</v>
      </c>
      <c r="DO88">
        <v>3</v>
      </c>
      <c r="DP88" t="s">
        <v>349</v>
      </c>
      <c r="DQ88">
        <v>3.10225</v>
      </c>
      <c r="DR88">
        <v>2.66742</v>
      </c>
      <c r="DS88">
        <v>0.09852320000000001</v>
      </c>
      <c r="DT88">
        <v>0.101956</v>
      </c>
      <c r="DU88">
        <v>0.0693732</v>
      </c>
      <c r="DV88">
        <v>0.0571937</v>
      </c>
      <c r="DW88">
        <v>26297.4</v>
      </c>
      <c r="DX88">
        <v>28543.6</v>
      </c>
      <c r="DY88">
        <v>27610.4</v>
      </c>
      <c r="DZ88">
        <v>29868.7</v>
      </c>
      <c r="EA88">
        <v>32186.1</v>
      </c>
      <c r="EB88">
        <v>34787</v>
      </c>
      <c r="EC88">
        <v>37888.4</v>
      </c>
      <c r="ED88">
        <v>41008.6</v>
      </c>
      <c r="EE88">
        <v>2.21257</v>
      </c>
      <c r="EF88">
        <v>2.18335</v>
      </c>
      <c r="EG88">
        <v>0</v>
      </c>
      <c r="EH88">
        <v>0</v>
      </c>
      <c r="EI88">
        <v>20.4617</v>
      </c>
      <c r="EJ88">
        <v>999.9</v>
      </c>
      <c r="EK88">
        <v>43.4</v>
      </c>
      <c r="EL88">
        <v>28.9</v>
      </c>
      <c r="EM88">
        <v>17.2593</v>
      </c>
      <c r="EN88">
        <v>64.8432</v>
      </c>
      <c r="EO88">
        <v>9.867789999999999</v>
      </c>
      <c r="EP88">
        <v>1</v>
      </c>
      <c r="EQ88">
        <v>-0.366288</v>
      </c>
      <c r="ER88">
        <v>0.759355</v>
      </c>
      <c r="ES88">
        <v>20.202</v>
      </c>
      <c r="ET88">
        <v>5.25832</v>
      </c>
      <c r="EU88">
        <v>12.0535</v>
      </c>
      <c r="EV88">
        <v>4.97315</v>
      </c>
      <c r="EW88">
        <v>3.293</v>
      </c>
      <c r="EX88">
        <v>9999</v>
      </c>
      <c r="EY88">
        <v>9999</v>
      </c>
      <c r="EZ88">
        <v>9999</v>
      </c>
      <c r="FA88">
        <v>166.3</v>
      </c>
      <c r="FB88">
        <v>4.97202</v>
      </c>
      <c r="FC88">
        <v>1.87057</v>
      </c>
      <c r="FD88">
        <v>1.87682</v>
      </c>
      <c r="FE88">
        <v>1.86981</v>
      </c>
      <c r="FF88">
        <v>1.87302</v>
      </c>
      <c r="FG88">
        <v>1.87454</v>
      </c>
      <c r="FH88">
        <v>1.87393</v>
      </c>
      <c r="FI88">
        <v>1.87539</v>
      </c>
      <c r="FJ88">
        <v>0</v>
      </c>
      <c r="FK88">
        <v>0</v>
      </c>
      <c r="FL88">
        <v>0</v>
      </c>
      <c r="FM88">
        <v>0</v>
      </c>
      <c r="FN88" t="s">
        <v>350</v>
      </c>
      <c r="FO88" t="s">
        <v>351</v>
      </c>
      <c r="FP88" t="s">
        <v>352</v>
      </c>
      <c r="FQ88" t="s">
        <v>352</v>
      </c>
      <c r="FR88" t="s">
        <v>352</v>
      </c>
      <c r="FS88" t="s">
        <v>352</v>
      </c>
      <c r="FT88">
        <v>0</v>
      </c>
      <c r="FU88">
        <v>100</v>
      </c>
      <c r="FV88">
        <v>100</v>
      </c>
      <c r="FW88">
        <v>1.807</v>
      </c>
      <c r="FX88">
        <v>0.0791</v>
      </c>
      <c r="FY88">
        <v>0.8199371346353762</v>
      </c>
      <c r="FZ88">
        <v>0.002616612134532941</v>
      </c>
      <c r="GA88">
        <v>-4.519413631873513E-07</v>
      </c>
      <c r="GB88">
        <v>9.831233035137328E-12</v>
      </c>
      <c r="GC88">
        <v>-0.01552211103305004</v>
      </c>
      <c r="GD88">
        <v>0.01128715920374445</v>
      </c>
      <c r="GE88">
        <v>-0.0004913425133041084</v>
      </c>
      <c r="GF88">
        <v>1.320148971478439E-05</v>
      </c>
      <c r="GG88">
        <v>-1</v>
      </c>
      <c r="GH88">
        <v>2093</v>
      </c>
      <c r="GI88">
        <v>1</v>
      </c>
      <c r="GJ88">
        <v>22</v>
      </c>
      <c r="GK88">
        <v>17.4</v>
      </c>
      <c r="GL88">
        <v>17.3</v>
      </c>
      <c r="GM88">
        <v>1.07666</v>
      </c>
      <c r="GN88">
        <v>2.53174</v>
      </c>
      <c r="GO88">
        <v>1.39893</v>
      </c>
      <c r="GP88">
        <v>2.2876</v>
      </c>
      <c r="GQ88">
        <v>1.44897</v>
      </c>
      <c r="GR88">
        <v>2.47314</v>
      </c>
      <c r="GS88">
        <v>31.2156</v>
      </c>
      <c r="GT88">
        <v>14.4823</v>
      </c>
      <c r="GU88">
        <v>18</v>
      </c>
      <c r="GV88">
        <v>478.167</v>
      </c>
      <c r="GW88">
        <v>527.125</v>
      </c>
      <c r="GX88">
        <v>20.0006</v>
      </c>
      <c r="GY88">
        <v>22.3324</v>
      </c>
      <c r="GZ88">
        <v>30.0004</v>
      </c>
      <c r="HA88">
        <v>22.3735</v>
      </c>
      <c r="HB88">
        <v>22.3646</v>
      </c>
      <c r="HC88">
        <v>21.5149</v>
      </c>
      <c r="HD88">
        <v>40.5003</v>
      </c>
      <c r="HE88">
        <v>0</v>
      </c>
      <c r="HF88">
        <v>20</v>
      </c>
      <c r="HG88">
        <v>420</v>
      </c>
      <c r="HH88">
        <v>10.1857</v>
      </c>
      <c r="HI88">
        <v>102.193</v>
      </c>
      <c r="HJ88">
        <v>102.434</v>
      </c>
    </row>
    <row r="89" spans="1:218">
      <c r="A89">
        <v>71</v>
      </c>
      <c r="B89">
        <v>1693587813.1</v>
      </c>
      <c r="C89">
        <v>8681.599999904633</v>
      </c>
      <c r="D89" t="s">
        <v>491</v>
      </c>
      <c r="E89" t="s">
        <v>492</v>
      </c>
      <c r="F89" t="s">
        <v>346</v>
      </c>
      <c r="J89">
        <v>1693587813.1</v>
      </c>
      <c r="K89">
        <f>(L89)/1000</f>
        <v>0</v>
      </c>
      <c r="L89">
        <f>1000*BB89*AJ89*(AX89-AY89)/(100*AQ89*(1000-AJ89*AX89))</f>
        <v>0</v>
      </c>
      <c r="M89">
        <f>BB89*AJ89*(AW89-AV89*(1000-AJ89*AY89)/(1000-AJ89*AX89))/(100*AQ89)</f>
        <v>0</v>
      </c>
      <c r="N89">
        <f>AV89 - IF(AJ89&gt;1, M89*AQ89*100.0/(AL89*BJ89), 0)</f>
        <v>0</v>
      </c>
      <c r="O89">
        <f>((U89-K89/2)*N89-M89)/(U89+K89/2)</f>
        <v>0</v>
      </c>
      <c r="P89">
        <f>O89*(BC89+BD89)/1000.0</f>
        <v>0</v>
      </c>
      <c r="Q89">
        <f>(AV89 - IF(AJ89&gt;1, M89*AQ89*100.0/(AL89*BJ89), 0))*(BC89+BD89)/1000.0</f>
        <v>0</v>
      </c>
      <c r="R89">
        <f>2.0/((1/T89-1/S89)+SIGN(T89)*SQRT((1/T89-1/S89)*(1/T89-1/S89) + 4*AR89/((AR89+1)*(AR89+1))*(2*1/T89*1/S89-1/S89*1/S89)))</f>
        <v>0</v>
      </c>
      <c r="S89">
        <f>IF(LEFT(AS89,1)&lt;&gt;"0",IF(LEFT(AS89,1)="1",3.0,AT89),$D$5+$E$5*(BJ89*BC89/($K$5*1000))+$F$5*(BJ89*BC89/($K$5*1000))*MAX(MIN(AQ89,$J$5),$I$5)*MAX(MIN(AQ89,$J$5),$I$5)+$G$5*MAX(MIN(AQ89,$J$5),$I$5)*(BJ89*BC89/($K$5*1000))+$H$5*(BJ89*BC89/($K$5*1000))*(BJ89*BC89/($K$5*1000)))</f>
        <v>0</v>
      </c>
      <c r="T89">
        <f>K89*(1000-(1000*0.61365*exp(17.502*X89/(240.97+X89))/(BC89+BD89)+AX89)/2)/(1000*0.61365*exp(17.502*X89/(240.97+X89))/(BC89+BD89)-AX89)</f>
        <v>0</v>
      </c>
      <c r="U89">
        <f>1/((AR89+1)/(R89/1.6)+1/(S89/1.37)) + AR89/((AR89+1)/(R89/1.6) + AR89/(S89/1.37))</f>
        <v>0</v>
      </c>
      <c r="V89">
        <f>(AM89*AP89)</f>
        <v>0</v>
      </c>
      <c r="W89">
        <f>(BE89+(V89+2*0.95*5.67E-8*(((BE89+$B$7)+273)^4-(BE89+273)^4)-44100*K89)/(1.84*29.3*S89+8*0.95*5.67E-8*(BE89+273)^3))</f>
        <v>0</v>
      </c>
      <c r="X89">
        <f>($B$66*BF89+$D$7*BG89+$C$66*W89)</f>
        <v>0</v>
      </c>
      <c r="Y89">
        <f>0.61365*exp(17.502*X89/(240.97+X89))</f>
        <v>0</v>
      </c>
      <c r="Z89">
        <f>(AA89/AB89*100)</f>
        <v>0</v>
      </c>
      <c r="AA89">
        <f>AX89*(BC89+BD89)/1000</f>
        <v>0</v>
      </c>
      <c r="AB89">
        <f>0.61365*exp(17.502*BE89/(240.97+BE89))</f>
        <v>0</v>
      </c>
      <c r="AC89">
        <f>(Y89-AX89*(BC89+BD89)/1000)</f>
        <v>0</v>
      </c>
      <c r="AD89">
        <f>(-K89*44100)</f>
        <v>0</v>
      </c>
      <c r="AE89">
        <f>2*29.3*S89*0.92*(BE89-X89)</f>
        <v>0</v>
      </c>
      <c r="AF89">
        <f>2*0.95*5.67E-8*(((BE89+$B$7)+273)^4-(X89+273)^4)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MAX(0,($B$13+$C$13*BJ89)/(1+$D$13*BJ89)*BC89/(BE89+273)*$E$13)</f>
        <v>0</v>
      </c>
      <c r="AM89">
        <f>$B$11*BK89+$C$11*BL89+$F$11*BW89*(1-BZ89)</f>
        <v>0</v>
      </c>
      <c r="AN89">
        <f>AM89*AO89</f>
        <v>0</v>
      </c>
      <c r="AO89">
        <f>($B$11*$D$9+$C$11*$D$9+$F$11*((CJ89+CB89)/MAX(CJ89+CB89+CK89, 0.1)*$I$9+CK89/MAX(CJ89+CB89+CK89, 0.1)*$J$9))/($B$11+$C$11+$F$11)</f>
        <v>0</v>
      </c>
      <c r="AP89">
        <f>($B$11*$K$9+$C$11*$K$9+$F$11*((CJ89+CB89)/MAX(CJ89+CB89+CK89, 0.1)*$P$9+CK89/MAX(CJ89+CB89+CK89, 0.1)*$Q$9))/($B$11+$C$11+$F$11)</f>
        <v>0</v>
      </c>
      <c r="AQ89">
        <v>6</v>
      </c>
      <c r="AR89">
        <v>0.5</v>
      </c>
      <c r="AS89" t="s">
        <v>347</v>
      </c>
      <c r="AT89">
        <v>2</v>
      </c>
      <c r="AU89">
        <v>1693587813.1</v>
      </c>
      <c r="AV89">
        <v>416.661</v>
      </c>
      <c r="AW89">
        <v>419.935</v>
      </c>
      <c r="AX89">
        <v>13.1764</v>
      </c>
      <c r="AY89">
        <v>11.4203</v>
      </c>
      <c r="AZ89">
        <v>414.833</v>
      </c>
      <c r="BA89">
        <v>13.0987</v>
      </c>
      <c r="BB89">
        <v>499.968</v>
      </c>
      <c r="BC89">
        <v>100.544</v>
      </c>
      <c r="BD89">
        <v>0.0334092</v>
      </c>
      <c r="BE89">
        <v>22.5053</v>
      </c>
      <c r="BF89">
        <v>999.9</v>
      </c>
      <c r="BG89">
        <v>999.9</v>
      </c>
      <c r="BH89">
        <v>0</v>
      </c>
      <c r="BI89">
        <v>0</v>
      </c>
      <c r="BJ89">
        <v>10001.2</v>
      </c>
      <c r="BK89">
        <v>0</v>
      </c>
      <c r="BL89">
        <v>433.677</v>
      </c>
      <c r="BM89">
        <v>-3.2739</v>
      </c>
      <c r="BN89">
        <v>422.224</v>
      </c>
      <c r="BO89">
        <v>424.786</v>
      </c>
      <c r="BP89">
        <v>1.75605</v>
      </c>
      <c r="BQ89">
        <v>419.935</v>
      </c>
      <c r="BR89">
        <v>11.4203</v>
      </c>
      <c r="BS89">
        <v>1.32481</v>
      </c>
      <c r="BT89">
        <v>1.14825</v>
      </c>
      <c r="BU89">
        <v>11.0833</v>
      </c>
      <c r="BV89">
        <v>8.947010000000001</v>
      </c>
      <c r="BW89">
        <v>2500.1</v>
      </c>
      <c r="BX89">
        <v>0.900004</v>
      </c>
      <c r="BY89">
        <v>0.0999961</v>
      </c>
      <c r="BZ89">
        <v>0</v>
      </c>
      <c r="CA89">
        <v>2.8718</v>
      </c>
      <c r="CB89">
        <v>0</v>
      </c>
      <c r="CC89">
        <v>17248.3</v>
      </c>
      <c r="CD89">
        <v>22324.7</v>
      </c>
      <c r="CE89">
        <v>38.75</v>
      </c>
      <c r="CF89">
        <v>38.312</v>
      </c>
      <c r="CG89">
        <v>38.562</v>
      </c>
      <c r="CH89">
        <v>36.75</v>
      </c>
      <c r="CI89">
        <v>37.625</v>
      </c>
      <c r="CJ89">
        <v>2250.1</v>
      </c>
      <c r="CK89">
        <v>250</v>
      </c>
      <c r="CL89">
        <v>0</v>
      </c>
      <c r="CM89">
        <v>1693587806.5</v>
      </c>
      <c r="CN89">
        <v>0</v>
      </c>
      <c r="CO89">
        <v>1693586689.5</v>
      </c>
      <c r="CP89" t="s">
        <v>474</v>
      </c>
      <c r="CQ89">
        <v>1693586681.5</v>
      </c>
      <c r="CR89">
        <v>1693586689.5</v>
      </c>
      <c r="CS89">
        <v>3</v>
      </c>
      <c r="CT89">
        <v>0.276</v>
      </c>
      <c r="CU89">
        <v>0.005</v>
      </c>
      <c r="CV89">
        <v>1.836</v>
      </c>
      <c r="CW89">
        <v>0.07199999999999999</v>
      </c>
      <c r="CX89">
        <v>420</v>
      </c>
      <c r="CY89">
        <v>12</v>
      </c>
      <c r="CZ89">
        <v>0.16</v>
      </c>
      <c r="DA89">
        <v>0.01</v>
      </c>
      <c r="DB89">
        <v>2.142096561920693</v>
      </c>
      <c r="DC89">
        <v>0.3374041051774308</v>
      </c>
      <c r="DD89">
        <v>0.04336806432597086</v>
      </c>
      <c r="DE89">
        <v>1</v>
      </c>
      <c r="DF89">
        <v>0.001550604208867624</v>
      </c>
      <c r="DG89">
        <v>-0.0006390572289153664</v>
      </c>
      <c r="DH89">
        <v>4.969843346995453E-05</v>
      </c>
      <c r="DI89">
        <v>1</v>
      </c>
      <c r="DJ89">
        <v>0.08706154312816332</v>
      </c>
      <c r="DK89">
        <v>-0.03401872868377484</v>
      </c>
      <c r="DL89">
        <v>0.002673879746466503</v>
      </c>
      <c r="DM89">
        <v>1</v>
      </c>
      <c r="DN89">
        <v>3</v>
      </c>
      <c r="DO89">
        <v>3</v>
      </c>
      <c r="DP89" t="s">
        <v>349</v>
      </c>
      <c r="DQ89">
        <v>3.10266</v>
      </c>
      <c r="DR89">
        <v>2.66706</v>
      </c>
      <c r="DS89">
        <v>0.100279</v>
      </c>
      <c r="DT89">
        <v>0.101949</v>
      </c>
      <c r="DU89">
        <v>0.06827900000000001</v>
      </c>
      <c r="DV89">
        <v>0.0630657</v>
      </c>
      <c r="DW89">
        <v>26243.4</v>
      </c>
      <c r="DX89">
        <v>28539.4</v>
      </c>
      <c r="DY89">
        <v>27607.7</v>
      </c>
      <c r="DZ89">
        <v>29864.3</v>
      </c>
      <c r="EA89">
        <v>32220</v>
      </c>
      <c r="EB89">
        <v>34564.9</v>
      </c>
      <c r="EC89">
        <v>37883.9</v>
      </c>
      <c r="ED89">
        <v>41002</v>
      </c>
      <c r="EE89">
        <v>2.20972</v>
      </c>
      <c r="EF89">
        <v>2.18525</v>
      </c>
      <c r="EG89">
        <v>0</v>
      </c>
      <c r="EH89">
        <v>0</v>
      </c>
      <c r="EI89">
        <v>20.499</v>
      </c>
      <c r="EJ89">
        <v>999.9</v>
      </c>
      <c r="EK89">
        <v>43.4</v>
      </c>
      <c r="EL89">
        <v>28.9</v>
      </c>
      <c r="EM89">
        <v>17.2588</v>
      </c>
      <c r="EN89">
        <v>64.9532</v>
      </c>
      <c r="EO89">
        <v>10.004</v>
      </c>
      <c r="EP89">
        <v>1</v>
      </c>
      <c r="EQ89">
        <v>-0.360719</v>
      </c>
      <c r="ER89">
        <v>0.759139</v>
      </c>
      <c r="ES89">
        <v>20.2023</v>
      </c>
      <c r="ET89">
        <v>5.25682</v>
      </c>
      <c r="EU89">
        <v>12.0559</v>
      </c>
      <c r="EV89">
        <v>4.97295</v>
      </c>
      <c r="EW89">
        <v>3.293</v>
      </c>
      <c r="EX89">
        <v>9999</v>
      </c>
      <c r="EY89">
        <v>9999</v>
      </c>
      <c r="EZ89">
        <v>9999</v>
      </c>
      <c r="FA89">
        <v>166.3</v>
      </c>
      <c r="FB89">
        <v>4.97203</v>
      </c>
      <c r="FC89">
        <v>1.87057</v>
      </c>
      <c r="FD89">
        <v>1.87677</v>
      </c>
      <c r="FE89">
        <v>1.86981</v>
      </c>
      <c r="FF89">
        <v>1.87301</v>
      </c>
      <c r="FG89">
        <v>1.87452</v>
      </c>
      <c r="FH89">
        <v>1.87393</v>
      </c>
      <c r="FI89">
        <v>1.87534</v>
      </c>
      <c r="FJ89">
        <v>0</v>
      </c>
      <c r="FK89">
        <v>0</v>
      </c>
      <c r="FL89">
        <v>0</v>
      </c>
      <c r="FM89">
        <v>0</v>
      </c>
      <c r="FN89" t="s">
        <v>350</v>
      </c>
      <c r="FO89" t="s">
        <v>351</v>
      </c>
      <c r="FP89" t="s">
        <v>352</v>
      </c>
      <c r="FQ89" t="s">
        <v>352</v>
      </c>
      <c r="FR89" t="s">
        <v>352</v>
      </c>
      <c r="FS89" t="s">
        <v>352</v>
      </c>
      <c r="FT89">
        <v>0</v>
      </c>
      <c r="FU89">
        <v>100</v>
      </c>
      <c r="FV89">
        <v>100</v>
      </c>
      <c r="FW89">
        <v>1.828</v>
      </c>
      <c r="FX89">
        <v>0.07770000000000001</v>
      </c>
      <c r="FY89">
        <v>0.8199371346353762</v>
      </c>
      <c r="FZ89">
        <v>0.002616612134532941</v>
      </c>
      <c r="GA89">
        <v>-4.519413631873513E-07</v>
      </c>
      <c r="GB89">
        <v>9.831233035137328E-12</v>
      </c>
      <c r="GC89">
        <v>-0.01552211103305004</v>
      </c>
      <c r="GD89">
        <v>0.01128715920374445</v>
      </c>
      <c r="GE89">
        <v>-0.0004913425133041084</v>
      </c>
      <c r="GF89">
        <v>1.320148971478439E-05</v>
      </c>
      <c r="GG89">
        <v>-1</v>
      </c>
      <c r="GH89">
        <v>2093</v>
      </c>
      <c r="GI89">
        <v>1</v>
      </c>
      <c r="GJ89">
        <v>22</v>
      </c>
      <c r="GK89">
        <v>18.9</v>
      </c>
      <c r="GL89">
        <v>18.7</v>
      </c>
      <c r="GM89">
        <v>1.07788</v>
      </c>
      <c r="GN89">
        <v>2.54883</v>
      </c>
      <c r="GO89">
        <v>1.39893</v>
      </c>
      <c r="GP89">
        <v>2.2876</v>
      </c>
      <c r="GQ89">
        <v>1.44897</v>
      </c>
      <c r="GR89">
        <v>2.33032</v>
      </c>
      <c r="GS89">
        <v>31.1722</v>
      </c>
      <c r="GT89">
        <v>14.456</v>
      </c>
      <c r="GU89">
        <v>18</v>
      </c>
      <c r="GV89">
        <v>476.951</v>
      </c>
      <c r="GW89">
        <v>528.934</v>
      </c>
      <c r="GX89">
        <v>19.9992</v>
      </c>
      <c r="GY89">
        <v>22.3962</v>
      </c>
      <c r="GZ89">
        <v>30.0003</v>
      </c>
      <c r="HA89">
        <v>22.4231</v>
      </c>
      <c r="HB89">
        <v>22.4086</v>
      </c>
      <c r="HC89">
        <v>21.5387</v>
      </c>
      <c r="HD89">
        <v>33.5487</v>
      </c>
      <c r="HE89">
        <v>0</v>
      </c>
      <c r="HF89">
        <v>20</v>
      </c>
      <c r="HG89">
        <v>420</v>
      </c>
      <c r="HH89">
        <v>11.5599</v>
      </c>
      <c r="HI89">
        <v>102.182</v>
      </c>
      <c r="HJ89">
        <v>102.418</v>
      </c>
    </row>
    <row r="90" spans="1:218">
      <c r="A90">
        <v>72</v>
      </c>
      <c r="B90">
        <v>1693587915.6</v>
      </c>
      <c r="C90">
        <v>8784.099999904633</v>
      </c>
      <c r="D90" t="s">
        <v>493</v>
      </c>
      <c r="E90" t="s">
        <v>494</v>
      </c>
      <c r="F90" t="s">
        <v>346</v>
      </c>
      <c r="J90">
        <v>1693587915.6</v>
      </c>
      <c r="K90">
        <f>(L90)/1000</f>
        <v>0</v>
      </c>
      <c r="L90">
        <f>1000*BB90*AJ90*(AX90-AY90)/(100*AQ90*(1000-AJ90*AX90))</f>
        <v>0</v>
      </c>
      <c r="M90">
        <f>BB90*AJ90*(AW90-AV90*(1000-AJ90*AY90)/(1000-AJ90*AX90))/(100*AQ90)</f>
        <v>0</v>
      </c>
      <c r="N90">
        <f>AV90 - IF(AJ90&gt;1, M90*AQ90*100.0/(AL90*BJ90), 0)</f>
        <v>0</v>
      </c>
      <c r="O90">
        <f>((U90-K90/2)*N90-M90)/(U90+K90/2)</f>
        <v>0</v>
      </c>
      <c r="P90">
        <f>O90*(BC90+BD90)/1000.0</f>
        <v>0</v>
      </c>
      <c r="Q90">
        <f>(AV90 - IF(AJ90&gt;1, M90*AQ90*100.0/(AL90*BJ90), 0))*(BC90+BD90)/1000.0</f>
        <v>0</v>
      </c>
      <c r="R90">
        <f>2.0/((1/T90-1/S90)+SIGN(T90)*SQRT((1/T90-1/S90)*(1/T90-1/S90) + 4*AR90/((AR90+1)*(AR90+1))*(2*1/T90*1/S90-1/S90*1/S90)))</f>
        <v>0</v>
      </c>
      <c r="S90">
        <f>IF(LEFT(AS90,1)&lt;&gt;"0",IF(LEFT(AS90,1)="1",3.0,AT90),$D$5+$E$5*(BJ90*BC90/($K$5*1000))+$F$5*(BJ90*BC90/($K$5*1000))*MAX(MIN(AQ90,$J$5),$I$5)*MAX(MIN(AQ90,$J$5),$I$5)+$G$5*MAX(MIN(AQ90,$J$5),$I$5)*(BJ90*BC90/($K$5*1000))+$H$5*(BJ90*BC90/($K$5*1000))*(BJ90*BC90/($K$5*1000)))</f>
        <v>0</v>
      </c>
      <c r="T90">
        <f>K90*(1000-(1000*0.61365*exp(17.502*X90/(240.97+X90))/(BC90+BD90)+AX90)/2)/(1000*0.61365*exp(17.502*X90/(240.97+X90))/(BC90+BD90)-AX90)</f>
        <v>0</v>
      </c>
      <c r="U90">
        <f>1/((AR90+1)/(R90/1.6)+1/(S90/1.37)) + AR90/((AR90+1)/(R90/1.6) + AR90/(S90/1.37))</f>
        <v>0</v>
      </c>
      <c r="V90">
        <f>(AM90*AP90)</f>
        <v>0</v>
      </c>
      <c r="W90">
        <f>(BE90+(V90+2*0.95*5.67E-8*(((BE90+$B$7)+273)^4-(BE90+273)^4)-44100*K90)/(1.84*29.3*S90+8*0.95*5.67E-8*(BE90+273)^3))</f>
        <v>0</v>
      </c>
      <c r="X90">
        <f>($B$66*BF90+$D$7*BG90+$C$66*W90)</f>
        <v>0</v>
      </c>
      <c r="Y90">
        <f>0.61365*exp(17.502*X90/(240.97+X90))</f>
        <v>0</v>
      </c>
      <c r="Z90">
        <f>(AA90/AB90*100)</f>
        <v>0</v>
      </c>
      <c r="AA90">
        <f>AX90*(BC90+BD90)/1000</f>
        <v>0</v>
      </c>
      <c r="AB90">
        <f>0.61365*exp(17.502*BE90/(240.97+BE90))</f>
        <v>0</v>
      </c>
      <c r="AC90">
        <f>(Y90-AX90*(BC90+BD90)/1000)</f>
        <v>0</v>
      </c>
      <c r="AD90">
        <f>(-K90*44100)</f>
        <v>0</v>
      </c>
      <c r="AE90">
        <f>2*29.3*S90*0.92*(BE90-X90)</f>
        <v>0</v>
      </c>
      <c r="AF90">
        <f>2*0.95*5.67E-8*(((BE90+$B$7)+273)^4-(X90+273)^4)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MAX(0,($B$13+$C$13*BJ90)/(1+$D$13*BJ90)*BC90/(BE90+273)*$E$13)</f>
        <v>0</v>
      </c>
      <c r="AM90">
        <f>$B$11*BK90+$C$11*BL90+$F$11*BW90*(1-BZ90)</f>
        <v>0</v>
      </c>
      <c r="AN90">
        <f>AM90*AO90</f>
        <v>0</v>
      </c>
      <c r="AO90">
        <f>($B$11*$D$9+$C$11*$D$9+$F$11*((CJ90+CB90)/MAX(CJ90+CB90+CK90, 0.1)*$I$9+CK90/MAX(CJ90+CB90+CK90, 0.1)*$J$9))/($B$11+$C$11+$F$11)</f>
        <v>0</v>
      </c>
      <c r="AP90">
        <f>($B$11*$K$9+$C$11*$K$9+$F$11*((CJ90+CB90)/MAX(CJ90+CB90+CK90, 0.1)*$P$9+CK90/MAX(CJ90+CB90+CK90, 0.1)*$Q$9))/($B$11+$C$11+$F$11)</f>
        <v>0</v>
      </c>
      <c r="AQ90">
        <v>6</v>
      </c>
      <c r="AR90">
        <v>0.5</v>
      </c>
      <c r="AS90" t="s">
        <v>347</v>
      </c>
      <c r="AT90">
        <v>2</v>
      </c>
      <c r="AU90">
        <v>1693587915.6</v>
      </c>
      <c r="AV90">
        <v>408.096</v>
      </c>
      <c r="AW90">
        <v>420.013</v>
      </c>
      <c r="AX90">
        <v>13.4214</v>
      </c>
      <c r="AY90">
        <v>9.15681</v>
      </c>
      <c r="AZ90">
        <v>406.287</v>
      </c>
      <c r="BA90">
        <v>13.3425</v>
      </c>
      <c r="BB90">
        <v>500.177</v>
      </c>
      <c r="BC90">
        <v>100.544</v>
      </c>
      <c r="BD90">
        <v>0.0345784</v>
      </c>
      <c r="BE90">
        <v>22.2652</v>
      </c>
      <c r="BF90">
        <v>267.085</v>
      </c>
      <c r="BG90">
        <v>999.9</v>
      </c>
      <c r="BH90">
        <v>0</v>
      </c>
      <c r="BI90">
        <v>0</v>
      </c>
      <c r="BJ90">
        <v>10000.6</v>
      </c>
      <c r="BK90">
        <v>0</v>
      </c>
      <c r="BL90">
        <v>585.6559999999999</v>
      </c>
      <c r="BM90">
        <v>-11.9165</v>
      </c>
      <c r="BN90">
        <v>413.648</v>
      </c>
      <c r="BO90">
        <v>423.895</v>
      </c>
      <c r="BP90">
        <v>4.26463</v>
      </c>
      <c r="BQ90">
        <v>420.013</v>
      </c>
      <c r="BR90">
        <v>9.15681</v>
      </c>
      <c r="BS90">
        <v>1.34945</v>
      </c>
      <c r="BT90">
        <v>0.920663</v>
      </c>
      <c r="BU90">
        <v>11.3612</v>
      </c>
      <c r="BV90">
        <v>5.71785</v>
      </c>
      <c r="BW90">
        <v>2500.04</v>
      </c>
      <c r="BX90">
        <v>0.899996</v>
      </c>
      <c r="BY90">
        <v>0.100004</v>
      </c>
      <c r="BZ90">
        <v>0</v>
      </c>
      <c r="CA90">
        <v>3.2107</v>
      </c>
      <c r="CB90">
        <v>0</v>
      </c>
      <c r="CC90">
        <v>23835.1</v>
      </c>
      <c r="CD90">
        <v>22324</v>
      </c>
      <c r="CE90">
        <v>39.062</v>
      </c>
      <c r="CF90">
        <v>39</v>
      </c>
      <c r="CG90">
        <v>38.75</v>
      </c>
      <c r="CH90">
        <v>37.312</v>
      </c>
      <c r="CI90">
        <v>37.937</v>
      </c>
      <c r="CJ90">
        <v>2250.03</v>
      </c>
      <c r="CK90">
        <v>250.01</v>
      </c>
      <c r="CL90">
        <v>0</v>
      </c>
      <c r="CM90">
        <v>1693587908.5</v>
      </c>
      <c r="CN90">
        <v>0</v>
      </c>
      <c r="CO90">
        <v>1693586689.5</v>
      </c>
      <c r="CP90" t="s">
        <v>474</v>
      </c>
      <c r="CQ90">
        <v>1693586681.5</v>
      </c>
      <c r="CR90">
        <v>1693586689.5</v>
      </c>
      <c r="CS90">
        <v>3</v>
      </c>
      <c r="CT90">
        <v>0.276</v>
      </c>
      <c r="CU90">
        <v>0.005</v>
      </c>
      <c r="CV90">
        <v>1.836</v>
      </c>
      <c r="CW90">
        <v>0.07199999999999999</v>
      </c>
      <c r="CX90">
        <v>420</v>
      </c>
      <c r="CY90">
        <v>12</v>
      </c>
      <c r="CZ90">
        <v>0.16</v>
      </c>
      <c r="DA90">
        <v>0.01</v>
      </c>
      <c r="DB90">
        <v>8.4342433191969</v>
      </c>
      <c r="DC90">
        <v>0.7588780430894488</v>
      </c>
      <c r="DD90">
        <v>0.06065160346082536</v>
      </c>
      <c r="DE90">
        <v>1</v>
      </c>
      <c r="DF90">
        <v>0.003687794403698806</v>
      </c>
      <c r="DG90">
        <v>-0.0007485918368889876</v>
      </c>
      <c r="DH90">
        <v>5.464707962526339E-05</v>
      </c>
      <c r="DI90">
        <v>1</v>
      </c>
      <c r="DJ90">
        <v>0.2877464042949393</v>
      </c>
      <c r="DK90">
        <v>-0.09773704917584695</v>
      </c>
      <c r="DL90">
        <v>0.007172970336922801</v>
      </c>
      <c r="DM90">
        <v>1</v>
      </c>
      <c r="DN90">
        <v>3</v>
      </c>
      <c r="DO90">
        <v>3</v>
      </c>
      <c r="DP90" t="s">
        <v>349</v>
      </c>
      <c r="DQ90">
        <v>3.10236</v>
      </c>
      <c r="DR90">
        <v>2.66822</v>
      </c>
      <c r="DS90">
        <v>0.0987065</v>
      </c>
      <c r="DT90">
        <v>0.101939</v>
      </c>
      <c r="DU90">
        <v>0.0692386</v>
      </c>
      <c r="DV90">
        <v>0.053103</v>
      </c>
      <c r="DW90">
        <v>26278.5</v>
      </c>
      <c r="DX90">
        <v>28536.3</v>
      </c>
      <c r="DY90">
        <v>27596.4</v>
      </c>
      <c r="DZ90">
        <v>29860.8</v>
      </c>
      <c r="EA90">
        <v>32171.6</v>
      </c>
      <c r="EB90">
        <v>34925.4</v>
      </c>
      <c r="EC90">
        <v>37866.1</v>
      </c>
      <c r="ED90">
        <v>40994.5</v>
      </c>
      <c r="EE90">
        <v>2.20705</v>
      </c>
      <c r="EF90">
        <v>2.17938</v>
      </c>
      <c r="EG90">
        <v>0.110231</v>
      </c>
      <c r="EH90">
        <v>0</v>
      </c>
      <c r="EI90">
        <v>20.3869</v>
      </c>
      <c r="EJ90">
        <v>999.9</v>
      </c>
      <c r="EK90">
        <v>43.3</v>
      </c>
      <c r="EL90">
        <v>28.8</v>
      </c>
      <c r="EM90">
        <v>17.1214</v>
      </c>
      <c r="EN90">
        <v>64.8032</v>
      </c>
      <c r="EO90">
        <v>9.73157</v>
      </c>
      <c r="EP90">
        <v>1</v>
      </c>
      <c r="EQ90">
        <v>-0.360816</v>
      </c>
      <c r="ER90">
        <v>0.704918</v>
      </c>
      <c r="ES90">
        <v>20.2046</v>
      </c>
      <c r="ET90">
        <v>5.25608</v>
      </c>
      <c r="EU90">
        <v>12.0544</v>
      </c>
      <c r="EV90">
        <v>4.97205</v>
      </c>
      <c r="EW90">
        <v>3.293</v>
      </c>
      <c r="EX90">
        <v>9999</v>
      </c>
      <c r="EY90">
        <v>9999</v>
      </c>
      <c r="EZ90">
        <v>9999</v>
      </c>
      <c r="FA90">
        <v>166.3</v>
      </c>
      <c r="FB90">
        <v>4.97201</v>
      </c>
      <c r="FC90">
        <v>1.87057</v>
      </c>
      <c r="FD90">
        <v>1.87678</v>
      </c>
      <c r="FE90">
        <v>1.86983</v>
      </c>
      <c r="FF90">
        <v>1.873</v>
      </c>
      <c r="FG90">
        <v>1.87454</v>
      </c>
      <c r="FH90">
        <v>1.87393</v>
      </c>
      <c r="FI90">
        <v>1.87537</v>
      </c>
      <c r="FJ90">
        <v>0</v>
      </c>
      <c r="FK90">
        <v>0</v>
      </c>
      <c r="FL90">
        <v>0</v>
      </c>
      <c r="FM90">
        <v>0</v>
      </c>
      <c r="FN90" t="s">
        <v>350</v>
      </c>
      <c r="FO90" t="s">
        <v>351</v>
      </c>
      <c r="FP90" t="s">
        <v>352</v>
      </c>
      <c r="FQ90" t="s">
        <v>352</v>
      </c>
      <c r="FR90" t="s">
        <v>352</v>
      </c>
      <c r="FS90" t="s">
        <v>352</v>
      </c>
      <c r="FT90">
        <v>0</v>
      </c>
      <c r="FU90">
        <v>100</v>
      </c>
      <c r="FV90">
        <v>100</v>
      </c>
      <c r="FW90">
        <v>1.809</v>
      </c>
      <c r="FX90">
        <v>0.0789</v>
      </c>
      <c r="FY90">
        <v>0.8199371346353762</v>
      </c>
      <c r="FZ90">
        <v>0.002616612134532941</v>
      </c>
      <c r="GA90">
        <v>-4.519413631873513E-07</v>
      </c>
      <c r="GB90">
        <v>9.831233035137328E-12</v>
      </c>
      <c r="GC90">
        <v>-0.01552211103305004</v>
      </c>
      <c r="GD90">
        <v>0.01128715920374445</v>
      </c>
      <c r="GE90">
        <v>-0.0004913425133041084</v>
      </c>
      <c r="GF90">
        <v>1.320148971478439E-05</v>
      </c>
      <c r="GG90">
        <v>-1</v>
      </c>
      <c r="GH90">
        <v>2093</v>
      </c>
      <c r="GI90">
        <v>1</v>
      </c>
      <c r="GJ90">
        <v>22</v>
      </c>
      <c r="GK90">
        <v>20.6</v>
      </c>
      <c r="GL90">
        <v>20.4</v>
      </c>
      <c r="GM90">
        <v>1.07544</v>
      </c>
      <c r="GN90">
        <v>2.53418</v>
      </c>
      <c r="GO90">
        <v>1.39893</v>
      </c>
      <c r="GP90">
        <v>2.2876</v>
      </c>
      <c r="GQ90">
        <v>1.44897</v>
      </c>
      <c r="GR90">
        <v>2.47681</v>
      </c>
      <c r="GS90">
        <v>31.1287</v>
      </c>
      <c r="GT90">
        <v>14.4472</v>
      </c>
      <c r="GU90">
        <v>18</v>
      </c>
      <c r="GV90">
        <v>475.486</v>
      </c>
      <c r="GW90">
        <v>524.921</v>
      </c>
      <c r="GX90">
        <v>20.0009</v>
      </c>
      <c r="GY90">
        <v>22.412</v>
      </c>
      <c r="GZ90">
        <v>30</v>
      </c>
      <c r="HA90">
        <v>22.437</v>
      </c>
      <c r="HB90">
        <v>22.4142</v>
      </c>
      <c r="HC90">
        <v>21.5069</v>
      </c>
      <c r="HD90">
        <v>44.7827</v>
      </c>
      <c r="HE90">
        <v>0</v>
      </c>
      <c r="HF90">
        <v>20</v>
      </c>
      <c r="HG90">
        <v>420</v>
      </c>
      <c r="HH90">
        <v>9.23119</v>
      </c>
      <c r="HI90">
        <v>102.136</v>
      </c>
      <c r="HJ90">
        <v>102.402</v>
      </c>
    </row>
    <row r="91" spans="1:218">
      <c r="A91">
        <v>73</v>
      </c>
      <c r="B91">
        <v>1693588056.6</v>
      </c>
      <c r="C91">
        <v>8925.099999904633</v>
      </c>
      <c r="D91" t="s">
        <v>495</v>
      </c>
      <c r="E91" t="s">
        <v>496</v>
      </c>
      <c r="F91" t="s">
        <v>346</v>
      </c>
      <c r="J91">
        <v>1693588056.6</v>
      </c>
      <c r="K91">
        <f>(L91)/1000</f>
        <v>0</v>
      </c>
      <c r="L91">
        <f>1000*BB91*AJ91*(AX91-AY91)/(100*AQ91*(1000-AJ91*AX91))</f>
        <v>0</v>
      </c>
      <c r="M91">
        <f>BB91*AJ91*(AW91-AV91*(1000-AJ91*AY91)/(1000-AJ91*AX91))/(100*AQ91)</f>
        <v>0</v>
      </c>
      <c r="N91">
        <f>AV91 - IF(AJ91&gt;1, M91*AQ91*100.0/(AL91*BJ91), 0)</f>
        <v>0</v>
      </c>
      <c r="O91">
        <f>((U91-K91/2)*N91-M91)/(U91+K91/2)</f>
        <v>0</v>
      </c>
      <c r="P91">
        <f>O91*(BC91+BD91)/1000.0</f>
        <v>0</v>
      </c>
      <c r="Q91">
        <f>(AV91 - IF(AJ91&gt;1, M91*AQ91*100.0/(AL91*BJ91), 0))*(BC91+BD91)/1000.0</f>
        <v>0</v>
      </c>
      <c r="R91">
        <f>2.0/((1/T91-1/S91)+SIGN(T91)*SQRT((1/T91-1/S91)*(1/T91-1/S91) + 4*AR91/((AR91+1)*(AR91+1))*(2*1/T91*1/S91-1/S91*1/S91)))</f>
        <v>0</v>
      </c>
      <c r="S91">
        <f>IF(LEFT(AS91,1)&lt;&gt;"0",IF(LEFT(AS91,1)="1",3.0,AT91),$D$5+$E$5*(BJ91*BC91/($K$5*1000))+$F$5*(BJ91*BC91/($K$5*1000))*MAX(MIN(AQ91,$J$5),$I$5)*MAX(MIN(AQ91,$J$5),$I$5)+$G$5*MAX(MIN(AQ91,$J$5),$I$5)*(BJ91*BC91/($K$5*1000))+$H$5*(BJ91*BC91/($K$5*1000))*(BJ91*BC91/($K$5*1000)))</f>
        <v>0</v>
      </c>
      <c r="T91">
        <f>K91*(1000-(1000*0.61365*exp(17.502*X91/(240.97+X91))/(BC91+BD91)+AX91)/2)/(1000*0.61365*exp(17.502*X91/(240.97+X91))/(BC91+BD91)-AX91)</f>
        <v>0</v>
      </c>
      <c r="U91">
        <f>1/((AR91+1)/(R91/1.6)+1/(S91/1.37)) + AR91/((AR91+1)/(R91/1.6) + AR91/(S91/1.37))</f>
        <v>0</v>
      </c>
      <c r="V91">
        <f>(AM91*AP91)</f>
        <v>0</v>
      </c>
      <c r="W91">
        <f>(BE91+(V91+2*0.95*5.67E-8*(((BE91+$B$7)+273)^4-(BE91+273)^4)-44100*K91)/(1.84*29.3*S91+8*0.95*5.67E-8*(BE91+273)^3))</f>
        <v>0</v>
      </c>
      <c r="X91">
        <f>($B$66*BF91+$D$7*BG91+$C$66*W91)</f>
        <v>0</v>
      </c>
      <c r="Y91">
        <f>0.61365*exp(17.502*X91/(240.97+X91))</f>
        <v>0</v>
      </c>
      <c r="Z91">
        <f>(AA91/AB91*100)</f>
        <v>0</v>
      </c>
      <c r="AA91">
        <f>AX91*(BC91+BD91)/1000</f>
        <v>0</v>
      </c>
      <c r="AB91">
        <f>0.61365*exp(17.502*BE91/(240.97+BE91))</f>
        <v>0</v>
      </c>
      <c r="AC91">
        <f>(Y91-AX91*(BC91+BD91)/1000)</f>
        <v>0</v>
      </c>
      <c r="AD91">
        <f>(-K91*44100)</f>
        <v>0</v>
      </c>
      <c r="AE91">
        <f>2*29.3*S91*0.92*(BE91-X91)</f>
        <v>0</v>
      </c>
      <c r="AF91">
        <f>2*0.95*5.67E-8*(((BE91+$B$7)+273)^4-(X91+273)^4)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MAX(0,($B$13+$C$13*BJ91)/(1+$D$13*BJ91)*BC91/(BE91+273)*$E$13)</f>
        <v>0</v>
      </c>
      <c r="AM91">
        <f>$B$11*BK91+$C$11*BL91+$F$11*BW91*(1-BZ91)</f>
        <v>0</v>
      </c>
      <c r="AN91">
        <f>AM91*AO91</f>
        <v>0</v>
      </c>
      <c r="AO91">
        <f>($B$11*$D$9+$C$11*$D$9+$F$11*((CJ91+CB91)/MAX(CJ91+CB91+CK91, 0.1)*$I$9+CK91/MAX(CJ91+CB91+CK91, 0.1)*$J$9))/($B$11+$C$11+$F$11)</f>
        <v>0</v>
      </c>
      <c r="AP91">
        <f>($B$11*$K$9+$C$11*$K$9+$F$11*((CJ91+CB91)/MAX(CJ91+CB91+CK91, 0.1)*$P$9+CK91/MAX(CJ91+CB91+CK91, 0.1)*$Q$9))/($B$11+$C$11+$F$11)</f>
        <v>0</v>
      </c>
      <c r="AQ91">
        <v>6</v>
      </c>
      <c r="AR91">
        <v>0.5</v>
      </c>
      <c r="AS91" t="s">
        <v>347</v>
      </c>
      <c r="AT91">
        <v>2</v>
      </c>
      <c r="AU91">
        <v>1693588056.6</v>
      </c>
      <c r="AV91">
        <v>406.666</v>
      </c>
      <c r="AW91">
        <v>420.025</v>
      </c>
      <c r="AX91">
        <v>13.7341</v>
      </c>
      <c r="AY91">
        <v>8.25287</v>
      </c>
      <c r="AZ91">
        <v>404.86</v>
      </c>
      <c r="BA91">
        <v>13.6535</v>
      </c>
      <c r="BB91">
        <v>500.135</v>
      </c>
      <c r="BC91">
        <v>100.544</v>
      </c>
      <c r="BD91">
        <v>0.0333314</v>
      </c>
      <c r="BE91">
        <v>22.403</v>
      </c>
      <c r="BF91">
        <v>999.9</v>
      </c>
      <c r="BG91">
        <v>999.9</v>
      </c>
      <c r="BH91">
        <v>0</v>
      </c>
      <c r="BI91">
        <v>0</v>
      </c>
      <c r="BJ91">
        <v>10033.8</v>
      </c>
      <c r="BK91">
        <v>0</v>
      </c>
      <c r="BL91">
        <v>454.028</v>
      </c>
      <c r="BM91">
        <v>-13.3594</v>
      </c>
      <c r="BN91">
        <v>412.329</v>
      </c>
      <c r="BO91">
        <v>423.52</v>
      </c>
      <c r="BP91">
        <v>5.48127</v>
      </c>
      <c r="BQ91">
        <v>420.025</v>
      </c>
      <c r="BR91">
        <v>8.25287</v>
      </c>
      <c r="BS91">
        <v>1.38088</v>
      </c>
      <c r="BT91">
        <v>0.829772</v>
      </c>
      <c r="BU91">
        <v>11.7093</v>
      </c>
      <c r="BV91">
        <v>4.22709</v>
      </c>
      <c r="BW91">
        <v>2499.96</v>
      </c>
      <c r="BX91">
        <v>0.899993</v>
      </c>
      <c r="BY91">
        <v>0.100007</v>
      </c>
      <c r="BZ91">
        <v>0</v>
      </c>
      <c r="CA91">
        <v>2.4555</v>
      </c>
      <c r="CB91">
        <v>0</v>
      </c>
      <c r="CC91">
        <v>23280</v>
      </c>
      <c r="CD91">
        <v>22323.3</v>
      </c>
      <c r="CE91">
        <v>42</v>
      </c>
      <c r="CF91">
        <v>41.437</v>
      </c>
      <c r="CG91">
        <v>41.312</v>
      </c>
      <c r="CH91">
        <v>40.312</v>
      </c>
      <c r="CI91">
        <v>40.5</v>
      </c>
      <c r="CJ91">
        <v>2249.95</v>
      </c>
      <c r="CK91">
        <v>250.01</v>
      </c>
      <c r="CL91">
        <v>0</v>
      </c>
      <c r="CM91">
        <v>1693588049.5</v>
      </c>
      <c r="CN91">
        <v>0</v>
      </c>
      <c r="CO91">
        <v>1693586689.5</v>
      </c>
      <c r="CP91" t="s">
        <v>474</v>
      </c>
      <c r="CQ91">
        <v>1693586681.5</v>
      </c>
      <c r="CR91">
        <v>1693586689.5</v>
      </c>
      <c r="CS91">
        <v>3</v>
      </c>
      <c r="CT91">
        <v>0.276</v>
      </c>
      <c r="CU91">
        <v>0.005</v>
      </c>
      <c r="CV91">
        <v>1.836</v>
      </c>
      <c r="CW91">
        <v>0.07199999999999999</v>
      </c>
      <c r="CX91">
        <v>420</v>
      </c>
      <c r="CY91">
        <v>12</v>
      </c>
      <c r="CZ91">
        <v>0.16</v>
      </c>
      <c r="DA91">
        <v>0.01</v>
      </c>
      <c r="DB91">
        <v>9.231714921409996</v>
      </c>
      <c r="DC91">
        <v>-0.7771670640014284</v>
      </c>
      <c r="DD91">
        <v>0.1000671666993722</v>
      </c>
      <c r="DE91">
        <v>1</v>
      </c>
      <c r="DF91">
        <v>0.004845056496926713</v>
      </c>
      <c r="DG91">
        <v>-0.0003088301094864026</v>
      </c>
      <c r="DH91">
        <v>0.0001379097037456694</v>
      </c>
      <c r="DI91">
        <v>1</v>
      </c>
      <c r="DJ91">
        <v>0.3423107130697194</v>
      </c>
      <c r="DK91">
        <v>-0.1344260089613425</v>
      </c>
      <c r="DL91">
        <v>0.01528715184635262</v>
      </c>
      <c r="DM91">
        <v>1</v>
      </c>
      <c r="DN91">
        <v>3</v>
      </c>
      <c r="DO91">
        <v>3</v>
      </c>
      <c r="DP91" t="s">
        <v>349</v>
      </c>
      <c r="DQ91">
        <v>3.10209</v>
      </c>
      <c r="DR91">
        <v>2.66726</v>
      </c>
      <c r="DS91">
        <v>0.0984355</v>
      </c>
      <c r="DT91">
        <v>0.10192</v>
      </c>
      <c r="DU91">
        <v>0.07045</v>
      </c>
      <c r="DV91">
        <v>0.0488935</v>
      </c>
      <c r="DW91">
        <v>26291.6</v>
      </c>
      <c r="DX91">
        <v>28538.7</v>
      </c>
      <c r="DY91">
        <v>27602.1</v>
      </c>
      <c r="DZ91">
        <v>29862.8</v>
      </c>
      <c r="EA91">
        <v>32139.8</v>
      </c>
      <c r="EB91">
        <v>35085.6</v>
      </c>
      <c r="EC91">
        <v>37877.9</v>
      </c>
      <c r="ED91">
        <v>41000.8</v>
      </c>
      <c r="EE91">
        <v>2.2107</v>
      </c>
      <c r="EF91">
        <v>2.17693</v>
      </c>
      <c r="EG91">
        <v>0</v>
      </c>
      <c r="EH91">
        <v>0</v>
      </c>
      <c r="EI91">
        <v>20.629</v>
      </c>
      <c r="EJ91">
        <v>999.9</v>
      </c>
      <c r="EK91">
        <v>43.4</v>
      </c>
      <c r="EL91">
        <v>28.8</v>
      </c>
      <c r="EM91">
        <v>17.1621</v>
      </c>
      <c r="EN91">
        <v>64.7133</v>
      </c>
      <c r="EO91">
        <v>9.711539999999999</v>
      </c>
      <c r="EP91">
        <v>1</v>
      </c>
      <c r="EQ91">
        <v>-0.357198</v>
      </c>
      <c r="ER91">
        <v>0.757495</v>
      </c>
      <c r="ES91">
        <v>20.2037</v>
      </c>
      <c r="ET91">
        <v>5.25458</v>
      </c>
      <c r="EU91">
        <v>12.0552</v>
      </c>
      <c r="EV91">
        <v>4.9726</v>
      </c>
      <c r="EW91">
        <v>3.293</v>
      </c>
      <c r="EX91">
        <v>9999</v>
      </c>
      <c r="EY91">
        <v>9999</v>
      </c>
      <c r="EZ91">
        <v>9999</v>
      </c>
      <c r="FA91">
        <v>166.4</v>
      </c>
      <c r="FB91">
        <v>4.97202</v>
      </c>
      <c r="FC91">
        <v>1.87057</v>
      </c>
      <c r="FD91">
        <v>1.87682</v>
      </c>
      <c r="FE91">
        <v>1.86985</v>
      </c>
      <c r="FF91">
        <v>1.87302</v>
      </c>
      <c r="FG91">
        <v>1.87454</v>
      </c>
      <c r="FH91">
        <v>1.87394</v>
      </c>
      <c r="FI91">
        <v>1.8754</v>
      </c>
      <c r="FJ91">
        <v>0</v>
      </c>
      <c r="FK91">
        <v>0</v>
      </c>
      <c r="FL91">
        <v>0</v>
      </c>
      <c r="FM91">
        <v>0</v>
      </c>
      <c r="FN91" t="s">
        <v>350</v>
      </c>
      <c r="FO91" t="s">
        <v>351</v>
      </c>
      <c r="FP91" t="s">
        <v>352</v>
      </c>
      <c r="FQ91" t="s">
        <v>352</v>
      </c>
      <c r="FR91" t="s">
        <v>352</v>
      </c>
      <c r="FS91" t="s">
        <v>352</v>
      </c>
      <c r="FT91">
        <v>0</v>
      </c>
      <c r="FU91">
        <v>100</v>
      </c>
      <c r="FV91">
        <v>100</v>
      </c>
      <c r="FW91">
        <v>1.806</v>
      </c>
      <c r="FX91">
        <v>0.0806</v>
      </c>
      <c r="FY91">
        <v>0.8199371346353762</v>
      </c>
      <c r="FZ91">
        <v>0.002616612134532941</v>
      </c>
      <c r="GA91">
        <v>-4.519413631873513E-07</v>
      </c>
      <c r="GB91">
        <v>9.831233035137328E-12</v>
      </c>
      <c r="GC91">
        <v>-0.01552211103305004</v>
      </c>
      <c r="GD91">
        <v>0.01128715920374445</v>
      </c>
      <c r="GE91">
        <v>-0.0004913425133041084</v>
      </c>
      <c r="GF91">
        <v>1.320148971478439E-05</v>
      </c>
      <c r="GG91">
        <v>-1</v>
      </c>
      <c r="GH91">
        <v>2093</v>
      </c>
      <c r="GI91">
        <v>1</v>
      </c>
      <c r="GJ91">
        <v>22</v>
      </c>
      <c r="GK91">
        <v>22.9</v>
      </c>
      <c r="GL91">
        <v>22.8</v>
      </c>
      <c r="GM91">
        <v>1.07544</v>
      </c>
      <c r="GN91">
        <v>2.53906</v>
      </c>
      <c r="GO91">
        <v>1.39893</v>
      </c>
      <c r="GP91">
        <v>2.2876</v>
      </c>
      <c r="GQ91">
        <v>1.44897</v>
      </c>
      <c r="GR91">
        <v>2.49146</v>
      </c>
      <c r="GS91">
        <v>31.107</v>
      </c>
      <c r="GT91">
        <v>14.421</v>
      </c>
      <c r="GU91">
        <v>18</v>
      </c>
      <c r="GV91">
        <v>478.044</v>
      </c>
      <c r="GW91">
        <v>523.704</v>
      </c>
      <c r="GX91">
        <v>20.0018</v>
      </c>
      <c r="GY91">
        <v>22.4526</v>
      </c>
      <c r="GZ91">
        <v>30.0005</v>
      </c>
      <c r="HA91">
        <v>22.4742</v>
      </c>
      <c r="HB91">
        <v>22.4577</v>
      </c>
      <c r="HC91">
        <v>21.4894</v>
      </c>
      <c r="HD91">
        <v>49.078</v>
      </c>
      <c r="HE91">
        <v>0</v>
      </c>
      <c r="HF91">
        <v>20</v>
      </c>
      <c r="HG91">
        <v>420</v>
      </c>
      <c r="HH91">
        <v>8.25346</v>
      </c>
      <c r="HI91">
        <v>102.163</v>
      </c>
      <c r="HJ91">
        <v>102.414</v>
      </c>
    </row>
    <row r="92" spans="1:218">
      <c r="A92">
        <v>74</v>
      </c>
      <c r="B92">
        <v>1693588178.1</v>
      </c>
      <c r="C92">
        <v>9046.599999904633</v>
      </c>
      <c r="D92" t="s">
        <v>497</v>
      </c>
      <c r="E92" t="s">
        <v>498</v>
      </c>
      <c r="F92" t="s">
        <v>346</v>
      </c>
      <c r="J92">
        <v>1693588178.1</v>
      </c>
      <c r="K92">
        <f>(L92)/1000</f>
        <v>0</v>
      </c>
      <c r="L92">
        <f>1000*BB92*AJ92*(AX92-AY92)/(100*AQ92*(1000-AJ92*AX92))</f>
        <v>0</v>
      </c>
      <c r="M92">
        <f>BB92*AJ92*(AW92-AV92*(1000-AJ92*AY92)/(1000-AJ92*AX92))/(100*AQ92)</f>
        <v>0</v>
      </c>
      <c r="N92">
        <f>AV92 - IF(AJ92&gt;1, M92*AQ92*100.0/(AL92*BJ92), 0)</f>
        <v>0</v>
      </c>
      <c r="O92">
        <f>((U92-K92/2)*N92-M92)/(U92+K92/2)</f>
        <v>0</v>
      </c>
      <c r="P92">
        <f>O92*(BC92+BD92)/1000.0</f>
        <v>0</v>
      </c>
      <c r="Q92">
        <f>(AV92 - IF(AJ92&gt;1, M92*AQ92*100.0/(AL92*BJ92), 0))*(BC92+BD92)/1000.0</f>
        <v>0</v>
      </c>
      <c r="R92">
        <f>2.0/((1/T92-1/S92)+SIGN(T92)*SQRT((1/T92-1/S92)*(1/T92-1/S92) + 4*AR92/((AR92+1)*(AR92+1))*(2*1/T92*1/S92-1/S92*1/S92)))</f>
        <v>0</v>
      </c>
      <c r="S92">
        <f>IF(LEFT(AS92,1)&lt;&gt;"0",IF(LEFT(AS92,1)="1",3.0,AT92),$D$5+$E$5*(BJ92*BC92/($K$5*1000))+$F$5*(BJ92*BC92/($K$5*1000))*MAX(MIN(AQ92,$J$5),$I$5)*MAX(MIN(AQ92,$J$5),$I$5)+$G$5*MAX(MIN(AQ92,$J$5),$I$5)*(BJ92*BC92/($K$5*1000))+$H$5*(BJ92*BC92/($K$5*1000))*(BJ92*BC92/($K$5*1000)))</f>
        <v>0</v>
      </c>
      <c r="T92">
        <f>K92*(1000-(1000*0.61365*exp(17.502*X92/(240.97+X92))/(BC92+BD92)+AX92)/2)/(1000*0.61365*exp(17.502*X92/(240.97+X92))/(BC92+BD92)-AX92)</f>
        <v>0</v>
      </c>
      <c r="U92">
        <f>1/((AR92+1)/(R92/1.6)+1/(S92/1.37)) + AR92/((AR92+1)/(R92/1.6) + AR92/(S92/1.37))</f>
        <v>0</v>
      </c>
      <c r="V92">
        <f>(AM92*AP92)</f>
        <v>0</v>
      </c>
      <c r="W92">
        <f>(BE92+(V92+2*0.95*5.67E-8*(((BE92+$B$7)+273)^4-(BE92+273)^4)-44100*K92)/(1.84*29.3*S92+8*0.95*5.67E-8*(BE92+273)^3))</f>
        <v>0</v>
      </c>
      <c r="X92">
        <f>($B$66*BF92+$D$7*BG92+$C$66*W92)</f>
        <v>0</v>
      </c>
      <c r="Y92">
        <f>0.61365*exp(17.502*X92/(240.97+X92))</f>
        <v>0</v>
      </c>
      <c r="Z92">
        <f>(AA92/AB92*100)</f>
        <v>0</v>
      </c>
      <c r="AA92">
        <f>AX92*(BC92+BD92)/1000</f>
        <v>0</v>
      </c>
      <c r="AB92">
        <f>0.61365*exp(17.502*BE92/(240.97+BE92))</f>
        <v>0</v>
      </c>
      <c r="AC92">
        <f>(Y92-AX92*(BC92+BD92)/1000)</f>
        <v>0</v>
      </c>
      <c r="AD92">
        <f>(-K92*44100)</f>
        <v>0</v>
      </c>
      <c r="AE92">
        <f>2*29.3*S92*0.92*(BE92-X92)</f>
        <v>0</v>
      </c>
      <c r="AF92">
        <f>2*0.95*5.67E-8*(((BE92+$B$7)+273)^4-(X92+273)^4)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MAX(0,($B$13+$C$13*BJ92)/(1+$D$13*BJ92)*BC92/(BE92+273)*$E$13)</f>
        <v>0</v>
      </c>
      <c r="AM92">
        <f>$B$11*BK92+$C$11*BL92+$F$11*BW92*(1-BZ92)</f>
        <v>0</v>
      </c>
      <c r="AN92">
        <f>AM92*AO92</f>
        <v>0</v>
      </c>
      <c r="AO92">
        <f>($B$11*$D$9+$C$11*$D$9+$F$11*((CJ92+CB92)/MAX(CJ92+CB92+CK92, 0.1)*$I$9+CK92/MAX(CJ92+CB92+CK92, 0.1)*$J$9))/($B$11+$C$11+$F$11)</f>
        <v>0</v>
      </c>
      <c r="AP92">
        <f>($B$11*$K$9+$C$11*$K$9+$F$11*((CJ92+CB92)/MAX(CJ92+CB92+CK92, 0.1)*$P$9+CK92/MAX(CJ92+CB92+CK92, 0.1)*$Q$9))/($B$11+$C$11+$F$11)</f>
        <v>0</v>
      </c>
      <c r="AQ92">
        <v>6</v>
      </c>
      <c r="AR92">
        <v>0.5</v>
      </c>
      <c r="AS92" t="s">
        <v>347</v>
      </c>
      <c r="AT92">
        <v>2</v>
      </c>
      <c r="AU92">
        <v>1693588178.1</v>
      </c>
      <c r="AV92">
        <v>406.114</v>
      </c>
      <c r="AW92">
        <v>420.017</v>
      </c>
      <c r="AX92">
        <v>13.6661</v>
      </c>
      <c r="AY92">
        <v>9.69829</v>
      </c>
      <c r="AZ92">
        <v>404.31</v>
      </c>
      <c r="BA92">
        <v>13.5859</v>
      </c>
      <c r="BB92">
        <v>500.184</v>
      </c>
      <c r="BC92">
        <v>100.541</v>
      </c>
      <c r="BD92">
        <v>0.0332176</v>
      </c>
      <c r="BE92">
        <v>22.6989</v>
      </c>
      <c r="BF92">
        <v>999.9</v>
      </c>
      <c r="BG92">
        <v>999.9</v>
      </c>
      <c r="BH92">
        <v>0</v>
      </c>
      <c r="BI92">
        <v>0</v>
      </c>
      <c r="BJ92">
        <v>10008.8</v>
      </c>
      <c r="BK92">
        <v>0</v>
      </c>
      <c r="BL92">
        <v>478.684</v>
      </c>
      <c r="BM92">
        <v>-13.9029</v>
      </c>
      <c r="BN92">
        <v>411.741</v>
      </c>
      <c r="BO92">
        <v>424.131</v>
      </c>
      <c r="BP92">
        <v>3.96782</v>
      </c>
      <c r="BQ92">
        <v>420.017</v>
      </c>
      <c r="BR92">
        <v>9.69829</v>
      </c>
      <c r="BS92">
        <v>1.37401</v>
      </c>
      <c r="BT92">
        <v>0.975077</v>
      </c>
      <c r="BU92">
        <v>11.6338</v>
      </c>
      <c r="BV92">
        <v>6.54919</v>
      </c>
      <c r="BW92">
        <v>2500</v>
      </c>
      <c r="BX92">
        <v>0.899999</v>
      </c>
      <c r="BY92">
        <v>0.100001</v>
      </c>
      <c r="BZ92">
        <v>0</v>
      </c>
      <c r="CA92">
        <v>2.6069</v>
      </c>
      <c r="CB92">
        <v>0</v>
      </c>
      <c r="CC92">
        <v>32171.8</v>
      </c>
      <c r="CD92">
        <v>22323.7</v>
      </c>
      <c r="CE92">
        <v>39.5</v>
      </c>
      <c r="CF92">
        <v>39</v>
      </c>
      <c r="CG92">
        <v>39.25</v>
      </c>
      <c r="CH92">
        <v>37.375</v>
      </c>
      <c r="CI92">
        <v>38.25</v>
      </c>
      <c r="CJ92">
        <v>2250</v>
      </c>
      <c r="CK92">
        <v>250</v>
      </c>
      <c r="CL92">
        <v>0</v>
      </c>
      <c r="CM92">
        <v>1693588171.3</v>
      </c>
      <c r="CN92">
        <v>0</v>
      </c>
      <c r="CO92">
        <v>1693586689.5</v>
      </c>
      <c r="CP92" t="s">
        <v>474</v>
      </c>
      <c r="CQ92">
        <v>1693586681.5</v>
      </c>
      <c r="CR92">
        <v>1693586689.5</v>
      </c>
      <c r="CS92">
        <v>3</v>
      </c>
      <c r="CT92">
        <v>0.276</v>
      </c>
      <c r="CU92">
        <v>0.005</v>
      </c>
      <c r="CV92">
        <v>1.836</v>
      </c>
      <c r="CW92">
        <v>0.07199999999999999</v>
      </c>
      <c r="CX92">
        <v>420</v>
      </c>
      <c r="CY92">
        <v>12</v>
      </c>
      <c r="CZ92">
        <v>0.16</v>
      </c>
      <c r="DA92">
        <v>0.01</v>
      </c>
      <c r="DB92">
        <v>10.192343555639</v>
      </c>
      <c r="DC92">
        <v>-0.01144092019865514</v>
      </c>
      <c r="DD92">
        <v>0.0111832333589384</v>
      </c>
      <c r="DE92">
        <v>1</v>
      </c>
      <c r="DF92">
        <v>0.003328495205099762</v>
      </c>
      <c r="DG92">
        <v>0.0002070131353824055</v>
      </c>
      <c r="DH92">
        <v>1.505021519184096E-05</v>
      </c>
      <c r="DI92">
        <v>1</v>
      </c>
      <c r="DJ92">
        <v>0.2034266161244467</v>
      </c>
      <c r="DK92">
        <v>0.0166857671199987</v>
      </c>
      <c r="DL92">
        <v>0.001213620786598054</v>
      </c>
      <c r="DM92">
        <v>1</v>
      </c>
      <c r="DN92">
        <v>3</v>
      </c>
      <c r="DO92">
        <v>3</v>
      </c>
      <c r="DP92" t="s">
        <v>349</v>
      </c>
      <c r="DQ92">
        <v>3.10248</v>
      </c>
      <c r="DR92">
        <v>2.66693</v>
      </c>
      <c r="DS92">
        <v>0.0983077</v>
      </c>
      <c r="DT92">
        <v>0.101904</v>
      </c>
      <c r="DU92">
        <v>0.0701678</v>
      </c>
      <c r="DV92">
        <v>0.0555326</v>
      </c>
      <c r="DW92">
        <v>26288.3</v>
      </c>
      <c r="DX92">
        <v>28532</v>
      </c>
      <c r="DY92">
        <v>27595.1</v>
      </c>
      <c r="DZ92">
        <v>29855.5</v>
      </c>
      <c r="EA92">
        <v>32138.2</v>
      </c>
      <c r="EB92">
        <v>34829.9</v>
      </c>
      <c r="EC92">
        <v>37864.8</v>
      </c>
      <c r="ED92">
        <v>40987.7</v>
      </c>
      <c r="EE92">
        <v>2.20878</v>
      </c>
      <c r="EF92">
        <v>2.17878</v>
      </c>
      <c r="EG92">
        <v>0</v>
      </c>
      <c r="EH92">
        <v>0</v>
      </c>
      <c r="EI92">
        <v>20.7959</v>
      </c>
      <c r="EJ92">
        <v>999.9</v>
      </c>
      <c r="EK92">
        <v>43.3</v>
      </c>
      <c r="EL92">
        <v>28.7</v>
      </c>
      <c r="EM92">
        <v>17.0233</v>
      </c>
      <c r="EN92">
        <v>64.7533</v>
      </c>
      <c r="EO92">
        <v>9.579330000000001</v>
      </c>
      <c r="EP92">
        <v>1</v>
      </c>
      <c r="EQ92">
        <v>-0.350239</v>
      </c>
      <c r="ER92">
        <v>0.8568440000000001</v>
      </c>
      <c r="ES92">
        <v>20.2012</v>
      </c>
      <c r="ET92">
        <v>5.25443</v>
      </c>
      <c r="EU92">
        <v>12.0571</v>
      </c>
      <c r="EV92">
        <v>4.972</v>
      </c>
      <c r="EW92">
        <v>3.29225</v>
      </c>
      <c r="EX92">
        <v>9999</v>
      </c>
      <c r="EY92">
        <v>9999</v>
      </c>
      <c r="EZ92">
        <v>9999</v>
      </c>
      <c r="FA92">
        <v>166.4</v>
      </c>
      <c r="FB92">
        <v>4.97203</v>
      </c>
      <c r="FC92">
        <v>1.87057</v>
      </c>
      <c r="FD92">
        <v>1.87681</v>
      </c>
      <c r="FE92">
        <v>1.86983</v>
      </c>
      <c r="FF92">
        <v>1.87302</v>
      </c>
      <c r="FG92">
        <v>1.87454</v>
      </c>
      <c r="FH92">
        <v>1.87393</v>
      </c>
      <c r="FI92">
        <v>1.87534</v>
      </c>
      <c r="FJ92">
        <v>0</v>
      </c>
      <c r="FK92">
        <v>0</v>
      </c>
      <c r="FL92">
        <v>0</v>
      </c>
      <c r="FM92">
        <v>0</v>
      </c>
      <c r="FN92" t="s">
        <v>350</v>
      </c>
      <c r="FO92" t="s">
        <v>351</v>
      </c>
      <c r="FP92" t="s">
        <v>352</v>
      </c>
      <c r="FQ92" t="s">
        <v>352</v>
      </c>
      <c r="FR92" t="s">
        <v>352</v>
      </c>
      <c r="FS92" t="s">
        <v>352</v>
      </c>
      <c r="FT92">
        <v>0</v>
      </c>
      <c r="FU92">
        <v>100</v>
      </c>
      <c r="FV92">
        <v>100</v>
      </c>
      <c r="FW92">
        <v>1.804</v>
      </c>
      <c r="FX92">
        <v>0.08019999999999999</v>
      </c>
      <c r="FY92">
        <v>0.8199371346353762</v>
      </c>
      <c r="FZ92">
        <v>0.002616612134532941</v>
      </c>
      <c r="GA92">
        <v>-4.519413631873513E-07</v>
      </c>
      <c r="GB92">
        <v>9.831233035137328E-12</v>
      </c>
      <c r="GC92">
        <v>-0.01552211103305004</v>
      </c>
      <c r="GD92">
        <v>0.01128715920374445</v>
      </c>
      <c r="GE92">
        <v>-0.0004913425133041084</v>
      </c>
      <c r="GF92">
        <v>1.320148971478439E-05</v>
      </c>
      <c r="GG92">
        <v>-1</v>
      </c>
      <c r="GH92">
        <v>2093</v>
      </c>
      <c r="GI92">
        <v>1</v>
      </c>
      <c r="GJ92">
        <v>22</v>
      </c>
      <c r="GK92">
        <v>24.9</v>
      </c>
      <c r="GL92">
        <v>24.8</v>
      </c>
      <c r="GM92">
        <v>1.07666</v>
      </c>
      <c r="GN92">
        <v>2.54639</v>
      </c>
      <c r="GO92">
        <v>1.39893</v>
      </c>
      <c r="GP92">
        <v>2.2876</v>
      </c>
      <c r="GQ92">
        <v>1.44897</v>
      </c>
      <c r="GR92">
        <v>2.46826</v>
      </c>
      <c r="GS92">
        <v>31.107</v>
      </c>
      <c r="GT92">
        <v>14.4035</v>
      </c>
      <c r="GU92">
        <v>18</v>
      </c>
      <c r="GV92">
        <v>477.792</v>
      </c>
      <c r="GW92">
        <v>526.105</v>
      </c>
      <c r="GX92">
        <v>20.0023</v>
      </c>
      <c r="GY92">
        <v>22.5402</v>
      </c>
      <c r="GZ92">
        <v>30.0003</v>
      </c>
      <c r="HA92">
        <v>22.5654</v>
      </c>
      <c r="HB92">
        <v>22.5598</v>
      </c>
      <c r="HC92">
        <v>21.5085</v>
      </c>
      <c r="HD92">
        <v>42.0499</v>
      </c>
      <c r="HE92">
        <v>0</v>
      </c>
      <c r="HF92">
        <v>20</v>
      </c>
      <c r="HG92">
        <v>420</v>
      </c>
      <c r="HH92">
        <v>9.75427</v>
      </c>
      <c r="HI92">
        <v>102.132</v>
      </c>
      <c r="HJ92">
        <v>102.385</v>
      </c>
    </row>
    <row r="93" spans="1:218">
      <c r="A93">
        <v>75</v>
      </c>
      <c r="B93">
        <v>1693588240.6</v>
      </c>
      <c r="C93">
        <v>9109.099999904633</v>
      </c>
      <c r="D93" t="s">
        <v>499</v>
      </c>
      <c r="E93" t="s">
        <v>500</v>
      </c>
      <c r="F93" t="s">
        <v>346</v>
      </c>
      <c r="J93">
        <v>1693588240.6</v>
      </c>
      <c r="K93">
        <f>(L93)/1000</f>
        <v>0</v>
      </c>
      <c r="L93">
        <f>1000*BB93*AJ93*(AX93-AY93)/(100*AQ93*(1000-AJ93*AX93))</f>
        <v>0</v>
      </c>
      <c r="M93">
        <f>BB93*AJ93*(AW93-AV93*(1000-AJ93*AY93)/(1000-AJ93*AX93))/(100*AQ93)</f>
        <v>0</v>
      </c>
      <c r="N93">
        <f>AV93 - IF(AJ93&gt;1, M93*AQ93*100.0/(AL93*BJ93), 0)</f>
        <v>0</v>
      </c>
      <c r="O93">
        <f>((U93-K93/2)*N93-M93)/(U93+K93/2)</f>
        <v>0</v>
      </c>
      <c r="P93">
        <f>O93*(BC93+BD93)/1000.0</f>
        <v>0</v>
      </c>
      <c r="Q93">
        <f>(AV93 - IF(AJ93&gt;1, M93*AQ93*100.0/(AL93*BJ93), 0))*(BC93+BD93)/1000.0</f>
        <v>0</v>
      </c>
      <c r="R93">
        <f>2.0/((1/T93-1/S93)+SIGN(T93)*SQRT((1/T93-1/S93)*(1/T93-1/S93) + 4*AR93/((AR93+1)*(AR93+1))*(2*1/T93*1/S93-1/S93*1/S93)))</f>
        <v>0</v>
      </c>
      <c r="S93">
        <f>IF(LEFT(AS93,1)&lt;&gt;"0",IF(LEFT(AS93,1)="1",3.0,AT93),$D$5+$E$5*(BJ93*BC93/($K$5*1000))+$F$5*(BJ93*BC93/($K$5*1000))*MAX(MIN(AQ93,$J$5),$I$5)*MAX(MIN(AQ93,$J$5),$I$5)+$G$5*MAX(MIN(AQ93,$J$5),$I$5)*(BJ93*BC93/($K$5*1000))+$H$5*(BJ93*BC93/($K$5*1000))*(BJ93*BC93/($K$5*1000)))</f>
        <v>0</v>
      </c>
      <c r="T93">
        <f>K93*(1000-(1000*0.61365*exp(17.502*X93/(240.97+X93))/(BC93+BD93)+AX93)/2)/(1000*0.61365*exp(17.502*X93/(240.97+X93))/(BC93+BD93)-AX93)</f>
        <v>0</v>
      </c>
      <c r="U93">
        <f>1/((AR93+1)/(R93/1.6)+1/(S93/1.37)) + AR93/((AR93+1)/(R93/1.6) + AR93/(S93/1.37))</f>
        <v>0</v>
      </c>
      <c r="V93">
        <f>(AM93*AP93)</f>
        <v>0</v>
      </c>
      <c r="W93">
        <f>(BE93+(V93+2*0.95*5.67E-8*(((BE93+$B$7)+273)^4-(BE93+273)^4)-44100*K93)/(1.84*29.3*S93+8*0.95*5.67E-8*(BE93+273)^3))</f>
        <v>0</v>
      </c>
      <c r="X93">
        <f>($B$66*BF93+$D$7*BG93+$C$66*W93)</f>
        <v>0</v>
      </c>
      <c r="Y93">
        <f>0.61365*exp(17.502*X93/(240.97+X93))</f>
        <v>0</v>
      </c>
      <c r="Z93">
        <f>(AA93/AB93*100)</f>
        <v>0</v>
      </c>
      <c r="AA93">
        <f>AX93*(BC93+BD93)/1000</f>
        <v>0</v>
      </c>
      <c r="AB93">
        <f>0.61365*exp(17.502*BE93/(240.97+BE93))</f>
        <v>0</v>
      </c>
      <c r="AC93">
        <f>(Y93-AX93*(BC93+BD93)/1000)</f>
        <v>0</v>
      </c>
      <c r="AD93">
        <f>(-K93*44100)</f>
        <v>0</v>
      </c>
      <c r="AE93">
        <f>2*29.3*S93*0.92*(BE93-X93)</f>
        <v>0</v>
      </c>
      <c r="AF93">
        <f>2*0.95*5.67E-8*(((BE93+$B$7)+273)^4-(X93+273)^4)</f>
        <v>0</v>
      </c>
      <c r="AG93">
        <f>V93+AF93+AD93+AE93</f>
        <v>0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MAX(0,($B$13+$C$13*BJ93)/(1+$D$13*BJ93)*BC93/(BE93+273)*$E$13)</f>
        <v>0</v>
      </c>
      <c r="AM93">
        <f>$B$11*BK93+$C$11*BL93+$F$11*BW93*(1-BZ93)</f>
        <v>0</v>
      </c>
      <c r="AN93">
        <f>AM93*AO93</f>
        <v>0</v>
      </c>
      <c r="AO93">
        <f>($B$11*$D$9+$C$11*$D$9+$F$11*((CJ93+CB93)/MAX(CJ93+CB93+CK93, 0.1)*$I$9+CK93/MAX(CJ93+CB93+CK93, 0.1)*$J$9))/($B$11+$C$11+$F$11)</f>
        <v>0</v>
      </c>
      <c r="AP93">
        <f>($B$11*$K$9+$C$11*$K$9+$F$11*((CJ93+CB93)/MAX(CJ93+CB93+CK93, 0.1)*$P$9+CK93/MAX(CJ93+CB93+CK93, 0.1)*$Q$9))/($B$11+$C$11+$F$11)</f>
        <v>0</v>
      </c>
      <c r="AQ93">
        <v>6</v>
      </c>
      <c r="AR93">
        <v>0.5</v>
      </c>
      <c r="AS93" t="s">
        <v>347</v>
      </c>
      <c r="AT93">
        <v>2</v>
      </c>
      <c r="AU93">
        <v>1693588240.6</v>
      </c>
      <c r="AV93">
        <v>412.01</v>
      </c>
      <c r="AW93">
        <v>419.922</v>
      </c>
      <c r="AX93">
        <v>12.929</v>
      </c>
      <c r="AY93">
        <v>11.7489</v>
      </c>
      <c r="AZ93">
        <v>410.192</v>
      </c>
      <c r="BA93">
        <v>12.8526</v>
      </c>
      <c r="BB93">
        <v>499.968</v>
      </c>
      <c r="BC93">
        <v>100.537</v>
      </c>
      <c r="BD93">
        <v>0.0309338</v>
      </c>
      <c r="BE93">
        <v>22.6786</v>
      </c>
      <c r="BF93">
        <v>999.9</v>
      </c>
      <c r="BG93">
        <v>999.9</v>
      </c>
      <c r="BH93">
        <v>0</v>
      </c>
      <c r="BI93">
        <v>0</v>
      </c>
      <c r="BJ93">
        <v>10007.5</v>
      </c>
      <c r="BK93">
        <v>0</v>
      </c>
      <c r="BL93">
        <v>483.412</v>
      </c>
      <c r="BM93">
        <v>-7.91193</v>
      </c>
      <c r="BN93">
        <v>417.407</v>
      </c>
      <c r="BO93">
        <v>424.914</v>
      </c>
      <c r="BP93">
        <v>1.18011</v>
      </c>
      <c r="BQ93">
        <v>419.922</v>
      </c>
      <c r="BR93">
        <v>11.7489</v>
      </c>
      <c r="BS93">
        <v>1.29985</v>
      </c>
      <c r="BT93">
        <v>1.1812</v>
      </c>
      <c r="BU93">
        <v>10.7971</v>
      </c>
      <c r="BV93">
        <v>9.36673</v>
      </c>
      <c r="BW93">
        <v>2499.91</v>
      </c>
      <c r="BX93">
        <v>0.899993</v>
      </c>
      <c r="BY93">
        <v>0.100007</v>
      </c>
      <c r="BZ93">
        <v>0</v>
      </c>
      <c r="CA93">
        <v>2.6338</v>
      </c>
      <c r="CB93">
        <v>0</v>
      </c>
      <c r="CC93">
        <v>35114</v>
      </c>
      <c r="CD93">
        <v>22322.9</v>
      </c>
      <c r="CE93">
        <v>38.625</v>
      </c>
      <c r="CF93">
        <v>38.375</v>
      </c>
      <c r="CG93">
        <v>38.375</v>
      </c>
      <c r="CH93">
        <v>36.75</v>
      </c>
      <c r="CI93">
        <v>37.437</v>
      </c>
      <c r="CJ93">
        <v>2249.9</v>
      </c>
      <c r="CK93">
        <v>250.01</v>
      </c>
      <c r="CL93">
        <v>0</v>
      </c>
      <c r="CM93">
        <v>1693588233.7</v>
      </c>
      <c r="CN93">
        <v>0</v>
      </c>
      <c r="CO93">
        <v>1693586689.5</v>
      </c>
      <c r="CP93" t="s">
        <v>474</v>
      </c>
      <c r="CQ93">
        <v>1693586681.5</v>
      </c>
      <c r="CR93">
        <v>1693586689.5</v>
      </c>
      <c r="CS93">
        <v>3</v>
      </c>
      <c r="CT93">
        <v>0.276</v>
      </c>
      <c r="CU93">
        <v>0.005</v>
      </c>
      <c r="CV93">
        <v>1.836</v>
      </c>
      <c r="CW93">
        <v>0.07199999999999999</v>
      </c>
      <c r="CX93">
        <v>420</v>
      </c>
      <c r="CY93">
        <v>12</v>
      </c>
      <c r="CZ93">
        <v>0.16</v>
      </c>
      <c r="DA93">
        <v>0.01</v>
      </c>
      <c r="DB93">
        <v>6.179936884936784</v>
      </c>
      <c r="DC93">
        <v>0.1294952710312445</v>
      </c>
      <c r="DD93">
        <v>0.02895330170122968</v>
      </c>
      <c r="DE93">
        <v>1</v>
      </c>
      <c r="DF93">
        <v>0.001177672558222429</v>
      </c>
      <c r="DG93">
        <v>-0.002169650324890213</v>
      </c>
      <c r="DH93">
        <v>0.0001665853490008517</v>
      </c>
      <c r="DI93">
        <v>1</v>
      </c>
      <c r="DJ93">
        <v>0.0628187016178621</v>
      </c>
      <c r="DK93">
        <v>-0.1168936270509378</v>
      </c>
      <c r="DL93">
        <v>0.009039142644414397</v>
      </c>
      <c r="DM93">
        <v>1</v>
      </c>
      <c r="DN93">
        <v>3</v>
      </c>
      <c r="DO93">
        <v>3</v>
      </c>
      <c r="DP93" t="s">
        <v>349</v>
      </c>
      <c r="DQ93">
        <v>3.10271</v>
      </c>
      <c r="DR93">
        <v>2.66463</v>
      </c>
      <c r="DS93">
        <v>0.09936399999999999</v>
      </c>
      <c r="DT93">
        <v>0.101884</v>
      </c>
      <c r="DU93">
        <v>0.06725929999999999</v>
      </c>
      <c r="DV93">
        <v>0.06440990000000001</v>
      </c>
      <c r="DW93">
        <v>26260.5</v>
      </c>
      <c r="DX93">
        <v>28530</v>
      </c>
      <c r="DY93">
        <v>27598.4</v>
      </c>
      <c r="DZ93">
        <v>29852.9</v>
      </c>
      <c r="EA93">
        <v>32243.1</v>
      </c>
      <c r="EB93">
        <v>34501.3</v>
      </c>
      <c r="EC93">
        <v>37870.3</v>
      </c>
      <c r="ED93">
        <v>40985.8</v>
      </c>
      <c r="EE93">
        <v>2.19963</v>
      </c>
      <c r="EF93">
        <v>2.186</v>
      </c>
      <c r="EG93">
        <v>0</v>
      </c>
      <c r="EH93">
        <v>0</v>
      </c>
      <c r="EI93">
        <v>20.8284</v>
      </c>
      <c r="EJ93">
        <v>999.9</v>
      </c>
      <c r="EK93">
        <v>43.3</v>
      </c>
      <c r="EL93">
        <v>28.7</v>
      </c>
      <c r="EM93">
        <v>17.0222</v>
      </c>
      <c r="EN93">
        <v>64.8832</v>
      </c>
      <c r="EO93">
        <v>9.67548</v>
      </c>
      <c r="EP93">
        <v>1</v>
      </c>
      <c r="EQ93">
        <v>-0.344439</v>
      </c>
      <c r="ER93">
        <v>0.920686</v>
      </c>
      <c r="ES93">
        <v>20.2013</v>
      </c>
      <c r="ET93">
        <v>5.25757</v>
      </c>
      <c r="EU93">
        <v>12.0574</v>
      </c>
      <c r="EV93">
        <v>4.97275</v>
      </c>
      <c r="EW93">
        <v>3.293</v>
      </c>
      <c r="EX93">
        <v>9999</v>
      </c>
      <c r="EY93">
        <v>9999</v>
      </c>
      <c r="EZ93">
        <v>9999</v>
      </c>
      <c r="FA93">
        <v>166.4</v>
      </c>
      <c r="FB93">
        <v>4.97202</v>
      </c>
      <c r="FC93">
        <v>1.87057</v>
      </c>
      <c r="FD93">
        <v>1.8768</v>
      </c>
      <c r="FE93">
        <v>1.86984</v>
      </c>
      <c r="FF93">
        <v>1.87302</v>
      </c>
      <c r="FG93">
        <v>1.87454</v>
      </c>
      <c r="FH93">
        <v>1.87393</v>
      </c>
      <c r="FI93">
        <v>1.87536</v>
      </c>
      <c r="FJ93">
        <v>0</v>
      </c>
      <c r="FK93">
        <v>0</v>
      </c>
      <c r="FL93">
        <v>0</v>
      </c>
      <c r="FM93">
        <v>0</v>
      </c>
      <c r="FN93" t="s">
        <v>350</v>
      </c>
      <c r="FO93" t="s">
        <v>351</v>
      </c>
      <c r="FP93" t="s">
        <v>352</v>
      </c>
      <c r="FQ93" t="s">
        <v>352</v>
      </c>
      <c r="FR93" t="s">
        <v>352</v>
      </c>
      <c r="FS93" t="s">
        <v>352</v>
      </c>
      <c r="FT93">
        <v>0</v>
      </c>
      <c r="FU93">
        <v>100</v>
      </c>
      <c r="FV93">
        <v>100</v>
      </c>
      <c r="FW93">
        <v>1.818</v>
      </c>
      <c r="FX93">
        <v>0.0764</v>
      </c>
      <c r="FY93">
        <v>0.8199371346353762</v>
      </c>
      <c r="FZ93">
        <v>0.002616612134532941</v>
      </c>
      <c r="GA93">
        <v>-4.519413631873513E-07</v>
      </c>
      <c r="GB93">
        <v>9.831233035137328E-12</v>
      </c>
      <c r="GC93">
        <v>-0.01552211103305004</v>
      </c>
      <c r="GD93">
        <v>0.01128715920374445</v>
      </c>
      <c r="GE93">
        <v>-0.0004913425133041084</v>
      </c>
      <c r="GF93">
        <v>1.320148971478439E-05</v>
      </c>
      <c r="GG93">
        <v>-1</v>
      </c>
      <c r="GH93">
        <v>2093</v>
      </c>
      <c r="GI93">
        <v>1</v>
      </c>
      <c r="GJ93">
        <v>22</v>
      </c>
      <c r="GK93">
        <v>26</v>
      </c>
      <c r="GL93">
        <v>25.9</v>
      </c>
      <c r="GM93">
        <v>1.07788</v>
      </c>
      <c r="GN93">
        <v>2.55127</v>
      </c>
      <c r="GO93">
        <v>1.39893</v>
      </c>
      <c r="GP93">
        <v>2.28882</v>
      </c>
      <c r="GQ93">
        <v>1.44897</v>
      </c>
      <c r="GR93">
        <v>2.34863</v>
      </c>
      <c r="GS93">
        <v>31.107</v>
      </c>
      <c r="GT93">
        <v>14.3772</v>
      </c>
      <c r="GU93">
        <v>18</v>
      </c>
      <c r="GV93">
        <v>473.022</v>
      </c>
      <c r="GW93">
        <v>531.972</v>
      </c>
      <c r="GX93">
        <v>20.0014</v>
      </c>
      <c r="GY93">
        <v>22.6143</v>
      </c>
      <c r="GZ93">
        <v>30.0005</v>
      </c>
      <c r="HA93">
        <v>22.6374</v>
      </c>
      <c r="HB93">
        <v>22.6352</v>
      </c>
      <c r="HC93">
        <v>21.5374</v>
      </c>
      <c r="HD93">
        <v>30.6266</v>
      </c>
      <c r="HE93">
        <v>0</v>
      </c>
      <c r="HF93">
        <v>20</v>
      </c>
      <c r="HG93">
        <v>420</v>
      </c>
      <c r="HH93">
        <v>12.0035</v>
      </c>
      <c r="HI93">
        <v>102.146</v>
      </c>
      <c r="HJ93">
        <v>102.378</v>
      </c>
    </row>
    <row r="94" spans="1:218">
      <c r="A94">
        <v>76</v>
      </c>
      <c r="B94">
        <v>1693588280.6</v>
      </c>
      <c r="C94">
        <v>9149.099999904633</v>
      </c>
      <c r="D94" t="s">
        <v>501</v>
      </c>
      <c r="E94" t="s">
        <v>502</v>
      </c>
      <c r="F94" t="s">
        <v>346</v>
      </c>
      <c r="J94">
        <v>1693588280.6</v>
      </c>
      <c r="K94">
        <f>(L94)/1000</f>
        <v>0</v>
      </c>
      <c r="L94">
        <f>1000*BB94*AJ94*(AX94-AY94)/(100*AQ94*(1000-AJ94*AX94))</f>
        <v>0</v>
      </c>
      <c r="M94">
        <f>BB94*AJ94*(AW94-AV94*(1000-AJ94*AY94)/(1000-AJ94*AX94))/(100*AQ94)</f>
        <v>0</v>
      </c>
      <c r="N94">
        <f>AV94 - IF(AJ94&gt;1, M94*AQ94*100.0/(AL94*BJ94), 0)</f>
        <v>0</v>
      </c>
      <c r="O94">
        <f>((U94-K94/2)*N94-M94)/(U94+K94/2)</f>
        <v>0</v>
      </c>
      <c r="P94">
        <f>O94*(BC94+BD94)/1000.0</f>
        <v>0</v>
      </c>
      <c r="Q94">
        <f>(AV94 - IF(AJ94&gt;1, M94*AQ94*100.0/(AL94*BJ94), 0))*(BC94+BD94)/1000.0</f>
        <v>0</v>
      </c>
      <c r="R94">
        <f>2.0/((1/T94-1/S94)+SIGN(T94)*SQRT((1/T94-1/S94)*(1/T94-1/S94) + 4*AR94/((AR94+1)*(AR94+1))*(2*1/T94*1/S94-1/S94*1/S94)))</f>
        <v>0</v>
      </c>
      <c r="S94">
        <f>IF(LEFT(AS94,1)&lt;&gt;"0",IF(LEFT(AS94,1)="1",3.0,AT94),$D$5+$E$5*(BJ94*BC94/($K$5*1000))+$F$5*(BJ94*BC94/($K$5*1000))*MAX(MIN(AQ94,$J$5),$I$5)*MAX(MIN(AQ94,$J$5),$I$5)+$G$5*MAX(MIN(AQ94,$J$5),$I$5)*(BJ94*BC94/($K$5*1000))+$H$5*(BJ94*BC94/($K$5*1000))*(BJ94*BC94/($K$5*1000)))</f>
        <v>0</v>
      </c>
      <c r="T94">
        <f>K94*(1000-(1000*0.61365*exp(17.502*X94/(240.97+X94))/(BC94+BD94)+AX94)/2)/(1000*0.61365*exp(17.502*X94/(240.97+X94))/(BC94+BD94)-AX94)</f>
        <v>0</v>
      </c>
      <c r="U94">
        <f>1/((AR94+1)/(R94/1.6)+1/(S94/1.37)) + AR94/((AR94+1)/(R94/1.6) + AR94/(S94/1.37))</f>
        <v>0</v>
      </c>
      <c r="V94">
        <f>(AM94*AP94)</f>
        <v>0</v>
      </c>
      <c r="W94">
        <f>(BE94+(V94+2*0.95*5.67E-8*(((BE94+$B$7)+273)^4-(BE94+273)^4)-44100*K94)/(1.84*29.3*S94+8*0.95*5.67E-8*(BE94+273)^3))</f>
        <v>0</v>
      </c>
      <c r="X94">
        <f>($B$66*BF94+$D$7*BG94+$C$66*W94)</f>
        <v>0</v>
      </c>
      <c r="Y94">
        <f>0.61365*exp(17.502*X94/(240.97+X94))</f>
        <v>0</v>
      </c>
      <c r="Z94">
        <f>(AA94/AB94*100)</f>
        <v>0</v>
      </c>
      <c r="AA94">
        <f>AX94*(BC94+BD94)/1000</f>
        <v>0</v>
      </c>
      <c r="AB94">
        <f>0.61365*exp(17.502*BE94/(240.97+BE94))</f>
        <v>0</v>
      </c>
      <c r="AC94">
        <f>(Y94-AX94*(BC94+BD94)/1000)</f>
        <v>0</v>
      </c>
      <c r="AD94">
        <f>(-K94*44100)</f>
        <v>0</v>
      </c>
      <c r="AE94">
        <f>2*29.3*S94*0.92*(BE94-X94)</f>
        <v>0</v>
      </c>
      <c r="AF94">
        <f>2*0.95*5.67E-8*(((BE94+$B$7)+273)^4-(X94+273)^4)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MAX(0,($B$13+$C$13*BJ94)/(1+$D$13*BJ94)*BC94/(BE94+273)*$E$13)</f>
        <v>0</v>
      </c>
      <c r="AM94">
        <f>$B$11*BK94+$C$11*BL94+$F$11*BW94*(1-BZ94)</f>
        <v>0</v>
      </c>
      <c r="AN94">
        <f>AM94*AO94</f>
        <v>0</v>
      </c>
      <c r="AO94">
        <f>($B$11*$D$9+$C$11*$D$9+$F$11*((CJ94+CB94)/MAX(CJ94+CB94+CK94, 0.1)*$I$9+CK94/MAX(CJ94+CB94+CK94, 0.1)*$J$9))/($B$11+$C$11+$F$11)</f>
        <v>0</v>
      </c>
      <c r="AP94">
        <f>($B$11*$K$9+$C$11*$K$9+$F$11*((CJ94+CB94)/MAX(CJ94+CB94+CK94, 0.1)*$P$9+CK94/MAX(CJ94+CB94+CK94, 0.1)*$Q$9))/($B$11+$C$11+$F$11)</f>
        <v>0</v>
      </c>
      <c r="AQ94">
        <v>6</v>
      </c>
      <c r="AR94">
        <v>0.5</v>
      </c>
      <c r="AS94" t="s">
        <v>347</v>
      </c>
      <c r="AT94">
        <v>2</v>
      </c>
      <c r="AU94">
        <v>1693588280.6</v>
      </c>
      <c r="AV94">
        <v>407.502</v>
      </c>
      <c r="AW94">
        <v>420.212</v>
      </c>
      <c r="AX94">
        <v>15.146</v>
      </c>
      <c r="AY94">
        <v>10.2176</v>
      </c>
      <c r="AZ94">
        <v>405.695</v>
      </c>
      <c r="BA94">
        <v>15.0579</v>
      </c>
      <c r="BB94">
        <v>500.117</v>
      </c>
      <c r="BC94">
        <v>100.537</v>
      </c>
      <c r="BD94">
        <v>0.0295933</v>
      </c>
      <c r="BE94">
        <v>22.5739</v>
      </c>
      <c r="BF94">
        <v>999.9</v>
      </c>
      <c r="BG94">
        <v>999.9</v>
      </c>
      <c r="BH94">
        <v>0</v>
      </c>
      <c r="BI94">
        <v>0</v>
      </c>
      <c r="BJ94">
        <v>10010.6</v>
      </c>
      <c r="BK94">
        <v>0</v>
      </c>
      <c r="BL94">
        <v>274.397</v>
      </c>
      <c r="BM94">
        <v>-12.7092</v>
      </c>
      <c r="BN94">
        <v>413.769</v>
      </c>
      <c r="BO94">
        <v>424.549</v>
      </c>
      <c r="BP94">
        <v>4.92838</v>
      </c>
      <c r="BQ94">
        <v>420.212</v>
      </c>
      <c r="BR94">
        <v>10.2176</v>
      </c>
      <c r="BS94">
        <v>1.52274</v>
      </c>
      <c r="BT94">
        <v>1.02725</v>
      </c>
      <c r="BU94">
        <v>13.1984</v>
      </c>
      <c r="BV94">
        <v>7.30876</v>
      </c>
      <c r="BW94">
        <v>2500.15</v>
      </c>
      <c r="BX94">
        <v>0.900004</v>
      </c>
      <c r="BY94">
        <v>0.0999961</v>
      </c>
      <c r="BZ94">
        <v>0</v>
      </c>
      <c r="CA94">
        <v>2.787</v>
      </c>
      <c r="CB94">
        <v>0</v>
      </c>
      <c r="CC94">
        <v>36712.3</v>
      </c>
      <c r="CD94">
        <v>22325.1</v>
      </c>
      <c r="CE94">
        <v>38.125</v>
      </c>
      <c r="CF94">
        <v>38.062</v>
      </c>
      <c r="CG94">
        <v>38</v>
      </c>
      <c r="CH94">
        <v>36.437</v>
      </c>
      <c r="CI94">
        <v>37.125</v>
      </c>
      <c r="CJ94">
        <v>2250.15</v>
      </c>
      <c r="CK94">
        <v>250.01</v>
      </c>
      <c r="CL94">
        <v>0</v>
      </c>
      <c r="CM94">
        <v>1693588273.9</v>
      </c>
      <c r="CN94">
        <v>0</v>
      </c>
      <c r="CO94">
        <v>1693586689.5</v>
      </c>
      <c r="CP94" t="s">
        <v>474</v>
      </c>
      <c r="CQ94">
        <v>1693586681.5</v>
      </c>
      <c r="CR94">
        <v>1693586689.5</v>
      </c>
      <c r="CS94">
        <v>3</v>
      </c>
      <c r="CT94">
        <v>0.276</v>
      </c>
      <c r="CU94">
        <v>0.005</v>
      </c>
      <c r="CV94">
        <v>1.836</v>
      </c>
      <c r="CW94">
        <v>0.07199999999999999</v>
      </c>
      <c r="CX94">
        <v>420</v>
      </c>
      <c r="CY94">
        <v>12</v>
      </c>
      <c r="CZ94">
        <v>0.16</v>
      </c>
      <c r="DA94">
        <v>0.01</v>
      </c>
      <c r="DB94">
        <v>9.524929457030488</v>
      </c>
      <c r="DC94">
        <v>-0.8612607682403257</v>
      </c>
      <c r="DD94">
        <v>0.1531142521603603</v>
      </c>
      <c r="DE94">
        <v>1</v>
      </c>
      <c r="DF94">
        <v>0.003332659689255097</v>
      </c>
      <c r="DG94">
        <v>0.002159807359769944</v>
      </c>
      <c r="DH94">
        <v>0.0003245647713066626</v>
      </c>
      <c r="DI94">
        <v>1</v>
      </c>
      <c r="DJ94">
        <v>0.2382844868125109</v>
      </c>
      <c r="DK94">
        <v>0.1167102567463728</v>
      </c>
      <c r="DL94">
        <v>0.02548676062724656</v>
      </c>
      <c r="DM94">
        <v>1</v>
      </c>
      <c r="DN94">
        <v>3</v>
      </c>
      <c r="DO94">
        <v>3</v>
      </c>
      <c r="DP94" t="s">
        <v>349</v>
      </c>
      <c r="DQ94">
        <v>3.10252</v>
      </c>
      <c r="DR94">
        <v>2.66332</v>
      </c>
      <c r="DS94">
        <v>0.0985447</v>
      </c>
      <c r="DT94">
        <v>0.101914</v>
      </c>
      <c r="DU94">
        <v>0.0757845</v>
      </c>
      <c r="DV94">
        <v>0.0578221</v>
      </c>
      <c r="DW94">
        <v>26280.7</v>
      </c>
      <c r="DX94">
        <v>28527.4</v>
      </c>
      <c r="DY94">
        <v>27594.7</v>
      </c>
      <c r="DZ94">
        <v>29851.3</v>
      </c>
      <c r="EA94">
        <v>31945.3</v>
      </c>
      <c r="EB94">
        <v>34742.5</v>
      </c>
      <c r="EC94">
        <v>37866.4</v>
      </c>
      <c r="ED94">
        <v>40984.2</v>
      </c>
      <c r="EE94">
        <v>2.20185</v>
      </c>
      <c r="EF94">
        <v>2.18372</v>
      </c>
      <c r="EG94">
        <v>0</v>
      </c>
      <c r="EH94">
        <v>0</v>
      </c>
      <c r="EI94">
        <v>20.854</v>
      </c>
      <c r="EJ94">
        <v>999.9</v>
      </c>
      <c r="EK94">
        <v>43.3</v>
      </c>
      <c r="EL94">
        <v>28.7</v>
      </c>
      <c r="EM94">
        <v>17.0238</v>
      </c>
      <c r="EN94">
        <v>64.6032</v>
      </c>
      <c r="EO94">
        <v>9.170669999999999</v>
      </c>
      <c r="EP94">
        <v>1</v>
      </c>
      <c r="EQ94">
        <v>-0.340366</v>
      </c>
      <c r="ER94">
        <v>0.927661</v>
      </c>
      <c r="ES94">
        <v>20.2015</v>
      </c>
      <c r="ET94">
        <v>5.25727</v>
      </c>
      <c r="EU94">
        <v>12.0576</v>
      </c>
      <c r="EV94">
        <v>4.97275</v>
      </c>
      <c r="EW94">
        <v>3.293</v>
      </c>
      <c r="EX94">
        <v>9999</v>
      </c>
      <c r="EY94">
        <v>9999</v>
      </c>
      <c r="EZ94">
        <v>9999</v>
      </c>
      <c r="FA94">
        <v>166.4</v>
      </c>
      <c r="FB94">
        <v>4.97205</v>
      </c>
      <c r="FC94">
        <v>1.87057</v>
      </c>
      <c r="FD94">
        <v>1.87681</v>
      </c>
      <c r="FE94">
        <v>1.86982</v>
      </c>
      <c r="FF94">
        <v>1.87302</v>
      </c>
      <c r="FG94">
        <v>1.87454</v>
      </c>
      <c r="FH94">
        <v>1.87393</v>
      </c>
      <c r="FI94">
        <v>1.87535</v>
      </c>
      <c r="FJ94">
        <v>0</v>
      </c>
      <c r="FK94">
        <v>0</v>
      </c>
      <c r="FL94">
        <v>0</v>
      </c>
      <c r="FM94">
        <v>0</v>
      </c>
      <c r="FN94" t="s">
        <v>350</v>
      </c>
      <c r="FO94" t="s">
        <v>351</v>
      </c>
      <c r="FP94" t="s">
        <v>352</v>
      </c>
      <c r="FQ94" t="s">
        <v>352</v>
      </c>
      <c r="FR94" t="s">
        <v>352</v>
      </c>
      <c r="FS94" t="s">
        <v>352</v>
      </c>
      <c r="FT94">
        <v>0</v>
      </c>
      <c r="FU94">
        <v>100</v>
      </c>
      <c r="FV94">
        <v>100</v>
      </c>
      <c r="FW94">
        <v>1.807</v>
      </c>
      <c r="FX94">
        <v>0.0881</v>
      </c>
      <c r="FY94">
        <v>0.8199371346353762</v>
      </c>
      <c r="FZ94">
        <v>0.002616612134532941</v>
      </c>
      <c r="GA94">
        <v>-4.519413631873513E-07</v>
      </c>
      <c r="GB94">
        <v>9.831233035137328E-12</v>
      </c>
      <c r="GC94">
        <v>-0.01552211103305004</v>
      </c>
      <c r="GD94">
        <v>0.01128715920374445</v>
      </c>
      <c r="GE94">
        <v>-0.0004913425133041084</v>
      </c>
      <c r="GF94">
        <v>1.320148971478439E-05</v>
      </c>
      <c r="GG94">
        <v>-1</v>
      </c>
      <c r="GH94">
        <v>2093</v>
      </c>
      <c r="GI94">
        <v>1</v>
      </c>
      <c r="GJ94">
        <v>22</v>
      </c>
      <c r="GK94">
        <v>26.7</v>
      </c>
      <c r="GL94">
        <v>26.5</v>
      </c>
      <c r="GM94">
        <v>1.07544</v>
      </c>
      <c r="GN94">
        <v>2.53418</v>
      </c>
      <c r="GO94">
        <v>1.39893</v>
      </c>
      <c r="GP94">
        <v>2.2876</v>
      </c>
      <c r="GQ94">
        <v>1.44897</v>
      </c>
      <c r="GR94">
        <v>2.47314</v>
      </c>
      <c r="GS94">
        <v>31.107</v>
      </c>
      <c r="GT94">
        <v>14.386</v>
      </c>
      <c r="GU94">
        <v>18</v>
      </c>
      <c r="GV94">
        <v>474.801</v>
      </c>
      <c r="GW94">
        <v>530.734</v>
      </c>
      <c r="GX94">
        <v>20.0005</v>
      </c>
      <c r="GY94">
        <v>22.6648</v>
      </c>
      <c r="GZ94">
        <v>30.0006</v>
      </c>
      <c r="HA94">
        <v>22.6831</v>
      </c>
      <c r="HB94">
        <v>22.6669</v>
      </c>
      <c r="HC94">
        <v>21.5081</v>
      </c>
      <c r="HD94">
        <v>41.7078</v>
      </c>
      <c r="HE94">
        <v>0</v>
      </c>
      <c r="HF94">
        <v>20</v>
      </c>
      <c r="HG94">
        <v>420</v>
      </c>
      <c r="HH94">
        <v>9.735480000000001</v>
      </c>
      <c r="HI94">
        <v>102.134</v>
      </c>
      <c r="HJ94">
        <v>102.373</v>
      </c>
    </row>
    <row r="95" spans="1:218">
      <c r="A95">
        <v>77</v>
      </c>
      <c r="B95">
        <v>1693588336.1</v>
      </c>
      <c r="C95">
        <v>9204.599999904633</v>
      </c>
      <c r="D95" t="s">
        <v>503</v>
      </c>
      <c r="E95" t="s">
        <v>504</v>
      </c>
      <c r="F95" t="s">
        <v>346</v>
      </c>
      <c r="J95">
        <v>1693588336.1</v>
      </c>
      <c r="K95">
        <f>(L95)/1000</f>
        <v>0</v>
      </c>
      <c r="L95">
        <f>1000*BB95*AJ95*(AX95-AY95)/(100*AQ95*(1000-AJ95*AX95))</f>
        <v>0</v>
      </c>
      <c r="M95">
        <f>BB95*AJ95*(AW95-AV95*(1000-AJ95*AY95)/(1000-AJ95*AX95))/(100*AQ95)</f>
        <v>0</v>
      </c>
      <c r="N95">
        <f>AV95 - IF(AJ95&gt;1, M95*AQ95*100.0/(AL95*BJ95), 0)</f>
        <v>0</v>
      </c>
      <c r="O95">
        <f>((U95-K95/2)*N95-M95)/(U95+K95/2)</f>
        <v>0</v>
      </c>
      <c r="P95">
        <f>O95*(BC95+BD95)/1000.0</f>
        <v>0</v>
      </c>
      <c r="Q95">
        <f>(AV95 - IF(AJ95&gt;1, M95*AQ95*100.0/(AL95*BJ95), 0))*(BC95+BD95)/1000.0</f>
        <v>0</v>
      </c>
      <c r="R95">
        <f>2.0/((1/T95-1/S95)+SIGN(T95)*SQRT((1/T95-1/S95)*(1/T95-1/S95) + 4*AR95/((AR95+1)*(AR95+1))*(2*1/T95*1/S95-1/S95*1/S95)))</f>
        <v>0</v>
      </c>
      <c r="S95">
        <f>IF(LEFT(AS95,1)&lt;&gt;"0",IF(LEFT(AS95,1)="1",3.0,AT95),$D$5+$E$5*(BJ95*BC95/($K$5*1000))+$F$5*(BJ95*BC95/($K$5*1000))*MAX(MIN(AQ95,$J$5),$I$5)*MAX(MIN(AQ95,$J$5),$I$5)+$G$5*MAX(MIN(AQ95,$J$5),$I$5)*(BJ95*BC95/($K$5*1000))+$H$5*(BJ95*BC95/($K$5*1000))*(BJ95*BC95/($K$5*1000)))</f>
        <v>0</v>
      </c>
      <c r="T95">
        <f>K95*(1000-(1000*0.61365*exp(17.502*X95/(240.97+X95))/(BC95+BD95)+AX95)/2)/(1000*0.61365*exp(17.502*X95/(240.97+X95))/(BC95+BD95)-AX95)</f>
        <v>0</v>
      </c>
      <c r="U95">
        <f>1/((AR95+1)/(R95/1.6)+1/(S95/1.37)) + AR95/((AR95+1)/(R95/1.6) + AR95/(S95/1.37))</f>
        <v>0</v>
      </c>
      <c r="V95">
        <f>(AM95*AP95)</f>
        <v>0</v>
      </c>
      <c r="W95">
        <f>(BE95+(V95+2*0.95*5.67E-8*(((BE95+$B$7)+273)^4-(BE95+273)^4)-44100*K95)/(1.84*29.3*S95+8*0.95*5.67E-8*(BE95+273)^3))</f>
        <v>0</v>
      </c>
      <c r="X95">
        <f>($B$66*BF95+$D$7*BG95+$C$66*W95)</f>
        <v>0</v>
      </c>
      <c r="Y95">
        <f>0.61365*exp(17.502*X95/(240.97+X95))</f>
        <v>0</v>
      </c>
      <c r="Z95">
        <f>(AA95/AB95*100)</f>
        <v>0</v>
      </c>
      <c r="AA95">
        <f>AX95*(BC95+BD95)/1000</f>
        <v>0</v>
      </c>
      <c r="AB95">
        <f>0.61365*exp(17.502*BE95/(240.97+BE95))</f>
        <v>0</v>
      </c>
      <c r="AC95">
        <f>(Y95-AX95*(BC95+BD95)/1000)</f>
        <v>0</v>
      </c>
      <c r="AD95">
        <f>(-K95*44100)</f>
        <v>0</v>
      </c>
      <c r="AE95">
        <f>2*29.3*S95*0.92*(BE95-X95)</f>
        <v>0</v>
      </c>
      <c r="AF95">
        <f>2*0.95*5.67E-8*(((BE95+$B$7)+273)^4-(X95+273)^4)</f>
        <v>0</v>
      </c>
      <c r="AG95">
        <f>V95+AF95+AD95+AE95</f>
        <v>0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MAX(0,($B$13+$C$13*BJ95)/(1+$D$13*BJ95)*BC95/(BE95+273)*$E$13)</f>
        <v>0</v>
      </c>
      <c r="AM95">
        <f>$B$11*BK95+$C$11*BL95+$F$11*BW95*(1-BZ95)</f>
        <v>0</v>
      </c>
      <c r="AN95">
        <f>AM95*AO95</f>
        <v>0</v>
      </c>
      <c r="AO95">
        <f>($B$11*$D$9+$C$11*$D$9+$F$11*((CJ95+CB95)/MAX(CJ95+CB95+CK95, 0.1)*$I$9+CK95/MAX(CJ95+CB95+CK95, 0.1)*$J$9))/($B$11+$C$11+$F$11)</f>
        <v>0</v>
      </c>
      <c r="AP95">
        <f>($B$11*$K$9+$C$11*$K$9+$F$11*((CJ95+CB95)/MAX(CJ95+CB95+CK95, 0.1)*$P$9+CK95/MAX(CJ95+CB95+CK95, 0.1)*$Q$9))/($B$11+$C$11+$F$11)</f>
        <v>0</v>
      </c>
      <c r="AQ95">
        <v>6</v>
      </c>
      <c r="AR95">
        <v>0.5</v>
      </c>
      <c r="AS95" t="s">
        <v>347</v>
      </c>
      <c r="AT95">
        <v>2</v>
      </c>
      <c r="AU95">
        <v>1693588336.1</v>
      </c>
      <c r="AV95">
        <v>413.712</v>
      </c>
      <c r="AW95">
        <v>419.931</v>
      </c>
      <c r="AX95">
        <v>12.8115</v>
      </c>
      <c r="AY95">
        <v>11.6703</v>
      </c>
      <c r="AZ95">
        <v>411.89</v>
      </c>
      <c r="BA95">
        <v>12.7357</v>
      </c>
      <c r="BB95">
        <v>500.013</v>
      </c>
      <c r="BC95">
        <v>100.535</v>
      </c>
      <c r="BD95">
        <v>0.0308875</v>
      </c>
      <c r="BE95">
        <v>22.4821</v>
      </c>
      <c r="BF95">
        <v>999.9</v>
      </c>
      <c r="BG95">
        <v>999.9</v>
      </c>
      <c r="BH95">
        <v>0</v>
      </c>
      <c r="BI95">
        <v>0</v>
      </c>
      <c r="BJ95">
        <v>10006.2</v>
      </c>
      <c r="BK95">
        <v>0</v>
      </c>
      <c r="BL95">
        <v>449.471</v>
      </c>
      <c r="BM95">
        <v>-6.21899</v>
      </c>
      <c r="BN95">
        <v>419.081</v>
      </c>
      <c r="BO95">
        <v>424.889</v>
      </c>
      <c r="BP95">
        <v>1.14116</v>
      </c>
      <c r="BQ95">
        <v>419.931</v>
      </c>
      <c r="BR95">
        <v>11.6703</v>
      </c>
      <c r="BS95">
        <v>1.288</v>
      </c>
      <c r="BT95">
        <v>1.17327</v>
      </c>
      <c r="BU95">
        <v>10.6595</v>
      </c>
      <c r="BV95">
        <v>9.26667</v>
      </c>
      <c r="BW95">
        <v>2500.16</v>
      </c>
      <c r="BX95">
        <v>0.900002</v>
      </c>
      <c r="BY95">
        <v>0.09999769999999999</v>
      </c>
      <c r="BZ95">
        <v>0</v>
      </c>
      <c r="CA95">
        <v>2.6403</v>
      </c>
      <c r="CB95">
        <v>0</v>
      </c>
      <c r="CC95">
        <v>16162.8</v>
      </c>
      <c r="CD95">
        <v>22325.2</v>
      </c>
      <c r="CE95">
        <v>38.875</v>
      </c>
      <c r="CF95">
        <v>39.187</v>
      </c>
      <c r="CG95">
        <v>38.687</v>
      </c>
      <c r="CH95">
        <v>37.375</v>
      </c>
      <c r="CI95">
        <v>37.937</v>
      </c>
      <c r="CJ95">
        <v>2250.15</v>
      </c>
      <c r="CK95">
        <v>250.01</v>
      </c>
      <c r="CL95">
        <v>0</v>
      </c>
      <c r="CM95">
        <v>1693588329.1</v>
      </c>
      <c r="CN95">
        <v>0</v>
      </c>
      <c r="CO95">
        <v>1693586689.5</v>
      </c>
      <c r="CP95" t="s">
        <v>474</v>
      </c>
      <c r="CQ95">
        <v>1693586681.5</v>
      </c>
      <c r="CR95">
        <v>1693586689.5</v>
      </c>
      <c r="CS95">
        <v>3</v>
      </c>
      <c r="CT95">
        <v>0.276</v>
      </c>
      <c r="CU95">
        <v>0.005</v>
      </c>
      <c r="CV95">
        <v>1.836</v>
      </c>
      <c r="CW95">
        <v>0.07199999999999999</v>
      </c>
      <c r="CX95">
        <v>420</v>
      </c>
      <c r="CY95">
        <v>12</v>
      </c>
      <c r="CZ95">
        <v>0.16</v>
      </c>
      <c r="DA95">
        <v>0.01</v>
      </c>
      <c r="DB95">
        <v>4.836853487262321</v>
      </c>
      <c r="DC95">
        <v>0.1717497421093419</v>
      </c>
      <c r="DD95">
        <v>0.05768451239025422</v>
      </c>
      <c r="DE95">
        <v>1</v>
      </c>
      <c r="DF95">
        <v>0.001385615613096252</v>
      </c>
      <c r="DG95">
        <v>-0.005325378566412491</v>
      </c>
      <c r="DH95">
        <v>0.0004264400121332072</v>
      </c>
      <c r="DI95">
        <v>1</v>
      </c>
      <c r="DJ95">
        <v>0.0762741167047227</v>
      </c>
      <c r="DK95">
        <v>-0.3110986744849046</v>
      </c>
      <c r="DL95">
        <v>0.02517678413146322</v>
      </c>
      <c r="DM95">
        <v>1</v>
      </c>
      <c r="DN95">
        <v>3</v>
      </c>
      <c r="DO95">
        <v>3</v>
      </c>
      <c r="DP95" t="s">
        <v>349</v>
      </c>
      <c r="DQ95">
        <v>3.10274</v>
      </c>
      <c r="DR95">
        <v>2.66458</v>
      </c>
      <c r="DS95">
        <v>0.0996489</v>
      </c>
      <c r="DT95">
        <v>0.101861</v>
      </c>
      <c r="DU95">
        <v>0.06677520000000001</v>
      </c>
      <c r="DV95">
        <v>0.0640647</v>
      </c>
      <c r="DW95">
        <v>26249.6</v>
      </c>
      <c r="DX95">
        <v>28526.8</v>
      </c>
      <c r="DY95">
        <v>27596.1</v>
      </c>
      <c r="DZ95">
        <v>29849.1</v>
      </c>
      <c r="EA95">
        <v>32256.9</v>
      </c>
      <c r="EB95">
        <v>34508.9</v>
      </c>
      <c r="EC95">
        <v>37867.1</v>
      </c>
      <c r="ED95">
        <v>40980</v>
      </c>
      <c r="EE95">
        <v>2.19675</v>
      </c>
      <c r="EF95">
        <v>2.18455</v>
      </c>
      <c r="EG95">
        <v>0</v>
      </c>
      <c r="EH95">
        <v>0</v>
      </c>
      <c r="EI95">
        <v>20.8139</v>
      </c>
      <c r="EJ95">
        <v>999.9</v>
      </c>
      <c r="EK95">
        <v>43.3</v>
      </c>
      <c r="EL95">
        <v>28.7</v>
      </c>
      <c r="EM95">
        <v>17.0226</v>
      </c>
      <c r="EN95">
        <v>65.03319999999999</v>
      </c>
      <c r="EO95">
        <v>9.038460000000001</v>
      </c>
      <c r="EP95">
        <v>1</v>
      </c>
      <c r="EQ95">
        <v>-0.336265</v>
      </c>
      <c r="ER95">
        <v>0.88241</v>
      </c>
      <c r="ES95">
        <v>20.2039</v>
      </c>
      <c r="ET95">
        <v>5.25712</v>
      </c>
      <c r="EU95">
        <v>12.0577</v>
      </c>
      <c r="EV95">
        <v>4.97275</v>
      </c>
      <c r="EW95">
        <v>3.293</v>
      </c>
      <c r="EX95">
        <v>9999</v>
      </c>
      <c r="EY95">
        <v>9999</v>
      </c>
      <c r="EZ95">
        <v>9999</v>
      </c>
      <c r="FA95">
        <v>166.4</v>
      </c>
      <c r="FB95">
        <v>4.97206</v>
      </c>
      <c r="FC95">
        <v>1.87057</v>
      </c>
      <c r="FD95">
        <v>1.87682</v>
      </c>
      <c r="FE95">
        <v>1.86983</v>
      </c>
      <c r="FF95">
        <v>1.87302</v>
      </c>
      <c r="FG95">
        <v>1.87454</v>
      </c>
      <c r="FH95">
        <v>1.87394</v>
      </c>
      <c r="FI95">
        <v>1.87541</v>
      </c>
      <c r="FJ95">
        <v>0</v>
      </c>
      <c r="FK95">
        <v>0</v>
      </c>
      <c r="FL95">
        <v>0</v>
      </c>
      <c r="FM95">
        <v>0</v>
      </c>
      <c r="FN95" t="s">
        <v>350</v>
      </c>
      <c r="FO95" t="s">
        <v>351</v>
      </c>
      <c r="FP95" t="s">
        <v>352</v>
      </c>
      <c r="FQ95" t="s">
        <v>352</v>
      </c>
      <c r="FR95" t="s">
        <v>352</v>
      </c>
      <c r="FS95" t="s">
        <v>352</v>
      </c>
      <c r="FT95">
        <v>0</v>
      </c>
      <c r="FU95">
        <v>100</v>
      </c>
      <c r="FV95">
        <v>100</v>
      </c>
      <c r="FW95">
        <v>1.822</v>
      </c>
      <c r="FX95">
        <v>0.07580000000000001</v>
      </c>
      <c r="FY95">
        <v>0.8199371346353762</v>
      </c>
      <c r="FZ95">
        <v>0.002616612134532941</v>
      </c>
      <c r="GA95">
        <v>-4.519413631873513E-07</v>
      </c>
      <c r="GB95">
        <v>9.831233035137328E-12</v>
      </c>
      <c r="GC95">
        <v>-0.01552211103305004</v>
      </c>
      <c r="GD95">
        <v>0.01128715920374445</v>
      </c>
      <c r="GE95">
        <v>-0.0004913425133041084</v>
      </c>
      <c r="GF95">
        <v>1.320148971478439E-05</v>
      </c>
      <c r="GG95">
        <v>-1</v>
      </c>
      <c r="GH95">
        <v>2093</v>
      </c>
      <c r="GI95">
        <v>1</v>
      </c>
      <c r="GJ95">
        <v>22</v>
      </c>
      <c r="GK95">
        <v>27.6</v>
      </c>
      <c r="GL95">
        <v>27.4</v>
      </c>
      <c r="GM95">
        <v>1.07666</v>
      </c>
      <c r="GN95">
        <v>2.53784</v>
      </c>
      <c r="GO95">
        <v>1.39893</v>
      </c>
      <c r="GP95">
        <v>2.28882</v>
      </c>
      <c r="GQ95">
        <v>1.44897</v>
      </c>
      <c r="GR95">
        <v>2.44873</v>
      </c>
      <c r="GS95">
        <v>31.107</v>
      </c>
      <c r="GT95">
        <v>14.3772</v>
      </c>
      <c r="GU95">
        <v>18</v>
      </c>
      <c r="GV95">
        <v>472.198</v>
      </c>
      <c r="GW95">
        <v>531.859</v>
      </c>
      <c r="GX95">
        <v>19.9987</v>
      </c>
      <c r="GY95">
        <v>22.7204</v>
      </c>
      <c r="GZ95">
        <v>30.0003</v>
      </c>
      <c r="HA95">
        <v>22.7283</v>
      </c>
      <c r="HB95">
        <v>22.7164</v>
      </c>
      <c r="HC95">
        <v>21.5353</v>
      </c>
      <c r="HD95">
        <v>30.8932</v>
      </c>
      <c r="HE95">
        <v>0</v>
      </c>
      <c r="HF95">
        <v>20</v>
      </c>
      <c r="HG95">
        <v>420</v>
      </c>
      <c r="HH95">
        <v>11.9606</v>
      </c>
      <c r="HI95">
        <v>102.137</v>
      </c>
      <c r="HJ95">
        <v>102.364</v>
      </c>
    </row>
    <row r="96" spans="1:218">
      <c r="A96">
        <v>78</v>
      </c>
      <c r="B96">
        <v>1693588476.6</v>
      </c>
      <c r="C96">
        <v>9345.099999904633</v>
      </c>
      <c r="D96" t="s">
        <v>505</v>
      </c>
      <c r="E96" t="s">
        <v>506</v>
      </c>
      <c r="F96" t="s">
        <v>346</v>
      </c>
      <c r="J96">
        <v>1693588476.6</v>
      </c>
      <c r="K96">
        <f>(L96)/1000</f>
        <v>0</v>
      </c>
      <c r="L96">
        <f>1000*BB96*AJ96*(AX96-AY96)/(100*AQ96*(1000-AJ96*AX96))</f>
        <v>0</v>
      </c>
      <c r="M96">
        <f>BB96*AJ96*(AW96-AV96*(1000-AJ96*AY96)/(1000-AJ96*AX96))/(100*AQ96)</f>
        <v>0</v>
      </c>
      <c r="N96">
        <f>AV96 - IF(AJ96&gt;1, M96*AQ96*100.0/(AL96*BJ96), 0)</f>
        <v>0</v>
      </c>
      <c r="O96">
        <f>((U96-K96/2)*N96-M96)/(U96+K96/2)</f>
        <v>0</v>
      </c>
      <c r="P96">
        <f>O96*(BC96+BD96)/1000.0</f>
        <v>0</v>
      </c>
      <c r="Q96">
        <f>(AV96 - IF(AJ96&gt;1, M96*AQ96*100.0/(AL96*BJ96), 0))*(BC96+BD96)/1000.0</f>
        <v>0</v>
      </c>
      <c r="R96">
        <f>2.0/((1/T96-1/S96)+SIGN(T96)*SQRT((1/T96-1/S96)*(1/T96-1/S96) + 4*AR96/((AR96+1)*(AR96+1))*(2*1/T96*1/S96-1/S96*1/S96)))</f>
        <v>0</v>
      </c>
      <c r="S96">
        <f>IF(LEFT(AS96,1)&lt;&gt;"0",IF(LEFT(AS96,1)="1",3.0,AT96),$D$5+$E$5*(BJ96*BC96/($K$5*1000))+$F$5*(BJ96*BC96/($K$5*1000))*MAX(MIN(AQ96,$J$5),$I$5)*MAX(MIN(AQ96,$J$5),$I$5)+$G$5*MAX(MIN(AQ96,$J$5),$I$5)*(BJ96*BC96/($K$5*1000))+$H$5*(BJ96*BC96/($K$5*1000))*(BJ96*BC96/($K$5*1000)))</f>
        <v>0</v>
      </c>
      <c r="T96">
        <f>K96*(1000-(1000*0.61365*exp(17.502*X96/(240.97+X96))/(BC96+BD96)+AX96)/2)/(1000*0.61365*exp(17.502*X96/(240.97+X96))/(BC96+BD96)-AX96)</f>
        <v>0</v>
      </c>
      <c r="U96">
        <f>1/((AR96+1)/(R96/1.6)+1/(S96/1.37)) + AR96/((AR96+1)/(R96/1.6) + AR96/(S96/1.37))</f>
        <v>0</v>
      </c>
      <c r="V96">
        <f>(AM96*AP96)</f>
        <v>0</v>
      </c>
      <c r="W96">
        <f>(BE96+(V96+2*0.95*5.67E-8*(((BE96+$B$7)+273)^4-(BE96+273)^4)-44100*K96)/(1.84*29.3*S96+8*0.95*5.67E-8*(BE96+273)^3))</f>
        <v>0</v>
      </c>
      <c r="X96">
        <f>($B$66*BF96+$D$7*BG96+$C$66*W96)</f>
        <v>0</v>
      </c>
      <c r="Y96">
        <f>0.61365*exp(17.502*X96/(240.97+X96))</f>
        <v>0</v>
      </c>
      <c r="Z96">
        <f>(AA96/AB96*100)</f>
        <v>0</v>
      </c>
      <c r="AA96">
        <f>AX96*(BC96+BD96)/1000</f>
        <v>0</v>
      </c>
      <c r="AB96">
        <f>0.61365*exp(17.502*BE96/(240.97+BE96))</f>
        <v>0</v>
      </c>
      <c r="AC96">
        <f>(Y96-AX96*(BC96+BD96)/1000)</f>
        <v>0</v>
      </c>
      <c r="AD96">
        <f>(-K96*44100)</f>
        <v>0</v>
      </c>
      <c r="AE96">
        <f>2*29.3*S96*0.92*(BE96-X96)</f>
        <v>0</v>
      </c>
      <c r="AF96">
        <f>2*0.95*5.67E-8*(((BE96+$B$7)+273)^4-(X96+273)^4)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MAX(0,($B$13+$C$13*BJ96)/(1+$D$13*BJ96)*BC96/(BE96+273)*$E$13)</f>
        <v>0</v>
      </c>
      <c r="AM96">
        <f>$B$11*BK96+$C$11*BL96+$F$11*BW96*(1-BZ96)</f>
        <v>0</v>
      </c>
      <c r="AN96">
        <f>AM96*AO96</f>
        <v>0</v>
      </c>
      <c r="AO96">
        <f>($B$11*$D$9+$C$11*$D$9+$F$11*((CJ96+CB96)/MAX(CJ96+CB96+CK96, 0.1)*$I$9+CK96/MAX(CJ96+CB96+CK96, 0.1)*$J$9))/($B$11+$C$11+$F$11)</f>
        <v>0</v>
      </c>
      <c r="AP96">
        <f>($B$11*$K$9+$C$11*$K$9+$F$11*((CJ96+CB96)/MAX(CJ96+CB96+CK96, 0.1)*$P$9+CK96/MAX(CJ96+CB96+CK96, 0.1)*$Q$9))/($B$11+$C$11+$F$11)</f>
        <v>0</v>
      </c>
      <c r="AQ96">
        <v>6</v>
      </c>
      <c r="AR96">
        <v>0.5</v>
      </c>
      <c r="AS96" t="s">
        <v>347</v>
      </c>
      <c r="AT96">
        <v>2</v>
      </c>
      <c r="AU96">
        <v>1693588476.6</v>
      </c>
      <c r="AV96">
        <v>409.186</v>
      </c>
      <c r="AW96">
        <v>419.957</v>
      </c>
      <c r="AX96">
        <v>13.5177</v>
      </c>
      <c r="AY96">
        <v>9.550990000000001</v>
      </c>
      <c r="AZ96">
        <v>407.375</v>
      </c>
      <c r="BA96">
        <v>13.4383</v>
      </c>
      <c r="BB96">
        <v>499.913</v>
      </c>
      <c r="BC96">
        <v>100.532</v>
      </c>
      <c r="BD96">
        <v>0.0349163</v>
      </c>
      <c r="BE96">
        <v>22.516</v>
      </c>
      <c r="BF96">
        <v>999.9</v>
      </c>
      <c r="BG96">
        <v>999.9</v>
      </c>
      <c r="BH96">
        <v>0</v>
      </c>
      <c r="BI96">
        <v>0</v>
      </c>
      <c r="BJ96">
        <v>10011.2</v>
      </c>
      <c r="BK96">
        <v>0</v>
      </c>
      <c r="BL96">
        <v>338.913</v>
      </c>
      <c r="BM96">
        <v>-10.771</v>
      </c>
      <c r="BN96">
        <v>414.793</v>
      </c>
      <c r="BO96">
        <v>424.007</v>
      </c>
      <c r="BP96">
        <v>3.96675</v>
      </c>
      <c r="BQ96">
        <v>419.957</v>
      </c>
      <c r="BR96">
        <v>9.550990000000001</v>
      </c>
      <c r="BS96">
        <v>1.35897</v>
      </c>
      <c r="BT96">
        <v>0.960184</v>
      </c>
      <c r="BU96">
        <v>11.4674</v>
      </c>
      <c r="BV96">
        <v>6.32581</v>
      </c>
      <c r="BW96">
        <v>2500</v>
      </c>
      <c r="BX96">
        <v>0.899994</v>
      </c>
      <c r="BY96">
        <v>0.100006</v>
      </c>
      <c r="BZ96">
        <v>0</v>
      </c>
      <c r="CA96">
        <v>2.9131</v>
      </c>
      <c r="CB96">
        <v>0</v>
      </c>
      <c r="CC96">
        <v>31113.1</v>
      </c>
      <c r="CD96">
        <v>22323.7</v>
      </c>
      <c r="CE96">
        <v>41.937</v>
      </c>
      <c r="CF96">
        <v>41.562</v>
      </c>
      <c r="CG96">
        <v>41.187</v>
      </c>
      <c r="CH96">
        <v>40.375</v>
      </c>
      <c r="CI96">
        <v>40.437</v>
      </c>
      <c r="CJ96">
        <v>2249.99</v>
      </c>
      <c r="CK96">
        <v>250.01</v>
      </c>
      <c r="CL96">
        <v>0</v>
      </c>
      <c r="CM96">
        <v>1693588469.5</v>
      </c>
      <c r="CN96">
        <v>0</v>
      </c>
      <c r="CO96">
        <v>1693586689.5</v>
      </c>
      <c r="CP96" t="s">
        <v>474</v>
      </c>
      <c r="CQ96">
        <v>1693586681.5</v>
      </c>
      <c r="CR96">
        <v>1693586689.5</v>
      </c>
      <c r="CS96">
        <v>3</v>
      </c>
      <c r="CT96">
        <v>0.276</v>
      </c>
      <c r="CU96">
        <v>0.005</v>
      </c>
      <c r="CV96">
        <v>1.836</v>
      </c>
      <c r="CW96">
        <v>0.07199999999999999</v>
      </c>
      <c r="CX96">
        <v>420</v>
      </c>
      <c r="CY96">
        <v>12</v>
      </c>
      <c r="CZ96">
        <v>0.16</v>
      </c>
      <c r="DA96">
        <v>0.01</v>
      </c>
      <c r="DB96">
        <v>7.564219621618816</v>
      </c>
      <c r="DC96">
        <v>0.7132128414822633</v>
      </c>
      <c r="DD96">
        <v>0.05895833125463566</v>
      </c>
      <c r="DE96">
        <v>1</v>
      </c>
      <c r="DF96">
        <v>0.003577594090649241</v>
      </c>
      <c r="DG96">
        <v>-0.002134385624309596</v>
      </c>
      <c r="DH96">
        <v>0.0001606026210788481</v>
      </c>
      <c r="DI96">
        <v>1</v>
      </c>
      <c r="DJ96">
        <v>0.2268805067151336</v>
      </c>
      <c r="DK96">
        <v>-0.1856106409979981</v>
      </c>
      <c r="DL96">
        <v>0.01401224637584413</v>
      </c>
      <c r="DM96">
        <v>1</v>
      </c>
      <c r="DN96">
        <v>3</v>
      </c>
      <c r="DO96">
        <v>3</v>
      </c>
      <c r="DP96" t="s">
        <v>349</v>
      </c>
      <c r="DQ96">
        <v>3.10212</v>
      </c>
      <c r="DR96">
        <v>2.66865</v>
      </c>
      <c r="DS96">
        <v>0.09879640000000001</v>
      </c>
      <c r="DT96">
        <v>0.101818</v>
      </c>
      <c r="DU96">
        <v>0.0695365</v>
      </c>
      <c r="DV96">
        <v>0.0548292</v>
      </c>
      <c r="DW96">
        <v>26265.8</v>
      </c>
      <c r="DX96">
        <v>28521</v>
      </c>
      <c r="DY96">
        <v>27587.5</v>
      </c>
      <c r="DZ96">
        <v>29841.9</v>
      </c>
      <c r="EA96">
        <v>32152.6</v>
      </c>
      <c r="EB96">
        <v>34840</v>
      </c>
      <c r="EC96">
        <v>37856.9</v>
      </c>
      <c r="ED96">
        <v>40969.7</v>
      </c>
      <c r="EE96">
        <v>2.2036</v>
      </c>
      <c r="EF96">
        <v>2.17502</v>
      </c>
      <c r="EG96">
        <v>0</v>
      </c>
      <c r="EH96">
        <v>0</v>
      </c>
      <c r="EI96">
        <v>20.8459</v>
      </c>
      <c r="EJ96">
        <v>999.9</v>
      </c>
      <c r="EK96">
        <v>43.4</v>
      </c>
      <c r="EL96">
        <v>28.7</v>
      </c>
      <c r="EM96">
        <v>17.0623</v>
      </c>
      <c r="EN96">
        <v>64.8032</v>
      </c>
      <c r="EO96">
        <v>9.110580000000001</v>
      </c>
      <c r="EP96">
        <v>1</v>
      </c>
      <c r="EQ96">
        <v>-0.328521</v>
      </c>
      <c r="ER96">
        <v>0.883859</v>
      </c>
      <c r="ES96">
        <v>20.2027</v>
      </c>
      <c r="ET96">
        <v>5.25488</v>
      </c>
      <c r="EU96">
        <v>12.0579</v>
      </c>
      <c r="EV96">
        <v>4.9725</v>
      </c>
      <c r="EW96">
        <v>3.29225</v>
      </c>
      <c r="EX96">
        <v>9999</v>
      </c>
      <c r="EY96">
        <v>9999</v>
      </c>
      <c r="EZ96">
        <v>9999</v>
      </c>
      <c r="FA96">
        <v>166.5</v>
      </c>
      <c r="FB96">
        <v>4.97204</v>
      </c>
      <c r="FC96">
        <v>1.87057</v>
      </c>
      <c r="FD96">
        <v>1.87682</v>
      </c>
      <c r="FE96">
        <v>1.8699</v>
      </c>
      <c r="FF96">
        <v>1.87302</v>
      </c>
      <c r="FG96">
        <v>1.87454</v>
      </c>
      <c r="FH96">
        <v>1.87394</v>
      </c>
      <c r="FI96">
        <v>1.87541</v>
      </c>
      <c r="FJ96">
        <v>0</v>
      </c>
      <c r="FK96">
        <v>0</v>
      </c>
      <c r="FL96">
        <v>0</v>
      </c>
      <c r="FM96">
        <v>0</v>
      </c>
      <c r="FN96" t="s">
        <v>350</v>
      </c>
      <c r="FO96" t="s">
        <v>351</v>
      </c>
      <c r="FP96" t="s">
        <v>352</v>
      </c>
      <c r="FQ96" t="s">
        <v>352</v>
      </c>
      <c r="FR96" t="s">
        <v>352</v>
      </c>
      <c r="FS96" t="s">
        <v>352</v>
      </c>
      <c r="FT96">
        <v>0</v>
      </c>
      <c r="FU96">
        <v>100</v>
      </c>
      <c r="FV96">
        <v>100</v>
      </c>
      <c r="FW96">
        <v>1.811</v>
      </c>
      <c r="FX96">
        <v>0.0794</v>
      </c>
      <c r="FY96">
        <v>0.8199371346353762</v>
      </c>
      <c r="FZ96">
        <v>0.002616612134532941</v>
      </c>
      <c r="GA96">
        <v>-4.519413631873513E-07</v>
      </c>
      <c r="GB96">
        <v>9.831233035137328E-12</v>
      </c>
      <c r="GC96">
        <v>-0.01552211103305004</v>
      </c>
      <c r="GD96">
        <v>0.01128715920374445</v>
      </c>
      <c r="GE96">
        <v>-0.0004913425133041084</v>
      </c>
      <c r="GF96">
        <v>1.320148971478439E-05</v>
      </c>
      <c r="GG96">
        <v>-1</v>
      </c>
      <c r="GH96">
        <v>2093</v>
      </c>
      <c r="GI96">
        <v>1</v>
      </c>
      <c r="GJ96">
        <v>22</v>
      </c>
      <c r="GK96">
        <v>29.9</v>
      </c>
      <c r="GL96">
        <v>29.8</v>
      </c>
      <c r="GM96">
        <v>1.07544</v>
      </c>
      <c r="GN96">
        <v>2.53662</v>
      </c>
      <c r="GO96">
        <v>1.39893</v>
      </c>
      <c r="GP96">
        <v>2.2876</v>
      </c>
      <c r="GQ96">
        <v>1.44897</v>
      </c>
      <c r="GR96">
        <v>2.5061</v>
      </c>
      <c r="GS96">
        <v>31.1504</v>
      </c>
      <c r="GT96">
        <v>14.3597</v>
      </c>
      <c r="GU96">
        <v>18</v>
      </c>
      <c r="GV96">
        <v>477.326</v>
      </c>
      <c r="GW96">
        <v>526.252</v>
      </c>
      <c r="GX96">
        <v>20.0002</v>
      </c>
      <c r="GY96">
        <v>22.838</v>
      </c>
      <c r="GZ96">
        <v>30.0003</v>
      </c>
      <c r="HA96">
        <v>22.8329</v>
      </c>
      <c r="HB96">
        <v>22.8103</v>
      </c>
      <c r="HC96">
        <v>21.5021</v>
      </c>
      <c r="HD96">
        <v>42.7314</v>
      </c>
      <c r="HE96">
        <v>0</v>
      </c>
      <c r="HF96">
        <v>20</v>
      </c>
      <c r="HG96">
        <v>420</v>
      </c>
      <c r="HH96">
        <v>9.661199999999999</v>
      </c>
      <c r="HI96">
        <v>102.108</v>
      </c>
      <c r="HJ96">
        <v>102.339</v>
      </c>
    </row>
    <row r="97" spans="1:218">
      <c r="A97">
        <v>79</v>
      </c>
      <c r="B97">
        <v>1693588533.1</v>
      </c>
      <c r="C97">
        <v>9401.599999904633</v>
      </c>
      <c r="D97" t="s">
        <v>507</v>
      </c>
      <c r="E97" t="s">
        <v>508</v>
      </c>
      <c r="F97" t="s">
        <v>346</v>
      </c>
      <c r="J97">
        <v>1693588533.1</v>
      </c>
      <c r="K97">
        <f>(L97)/1000</f>
        <v>0</v>
      </c>
      <c r="L97">
        <f>1000*BB97*AJ97*(AX97-AY97)/(100*AQ97*(1000-AJ97*AX97))</f>
        <v>0</v>
      </c>
      <c r="M97">
        <f>BB97*AJ97*(AW97-AV97*(1000-AJ97*AY97)/(1000-AJ97*AX97))/(100*AQ97)</f>
        <v>0</v>
      </c>
      <c r="N97">
        <f>AV97 - IF(AJ97&gt;1, M97*AQ97*100.0/(AL97*BJ97), 0)</f>
        <v>0</v>
      </c>
      <c r="O97">
        <f>((U97-K97/2)*N97-M97)/(U97+K97/2)</f>
        <v>0</v>
      </c>
      <c r="P97">
        <f>O97*(BC97+BD97)/1000.0</f>
        <v>0</v>
      </c>
      <c r="Q97">
        <f>(AV97 - IF(AJ97&gt;1, M97*AQ97*100.0/(AL97*BJ97), 0))*(BC97+BD97)/1000.0</f>
        <v>0</v>
      </c>
      <c r="R97">
        <f>2.0/((1/T97-1/S97)+SIGN(T97)*SQRT((1/T97-1/S97)*(1/T97-1/S97) + 4*AR97/((AR97+1)*(AR97+1))*(2*1/T97*1/S97-1/S97*1/S97)))</f>
        <v>0</v>
      </c>
      <c r="S97">
        <f>IF(LEFT(AS97,1)&lt;&gt;"0",IF(LEFT(AS97,1)="1",3.0,AT97),$D$5+$E$5*(BJ97*BC97/($K$5*1000))+$F$5*(BJ97*BC97/($K$5*1000))*MAX(MIN(AQ97,$J$5),$I$5)*MAX(MIN(AQ97,$J$5),$I$5)+$G$5*MAX(MIN(AQ97,$J$5),$I$5)*(BJ97*BC97/($K$5*1000))+$H$5*(BJ97*BC97/($K$5*1000))*(BJ97*BC97/($K$5*1000)))</f>
        <v>0</v>
      </c>
      <c r="T97">
        <f>K97*(1000-(1000*0.61365*exp(17.502*X97/(240.97+X97))/(BC97+BD97)+AX97)/2)/(1000*0.61365*exp(17.502*X97/(240.97+X97))/(BC97+BD97)-AX97)</f>
        <v>0</v>
      </c>
      <c r="U97">
        <f>1/((AR97+1)/(R97/1.6)+1/(S97/1.37)) + AR97/((AR97+1)/(R97/1.6) + AR97/(S97/1.37))</f>
        <v>0</v>
      </c>
      <c r="V97">
        <f>(AM97*AP97)</f>
        <v>0</v>
      </c>
      <c r="W97">
        <f>(BE97+(V97+2*0.95*5.67E-8*(((BE97+$B$7)+273)^4-(BE97+273)^4)-44100*K97)/(1.84*29.3*S97+8*0.95*5.67E-8*(BE97+273)^3))</f>
        <v>0</v>
      </c>
      <c r="X97">
        <f>($B$66*BF97+$D$7*BG97+$C$66*W97)</f>
        <v>0</v>
      </c>
      <c r="Y97">
        <f>0.61365*exp(17.502*X97/(240.97+X97))</f>
        <v>0</v>
      </c>
      <c r="Z97">
        <f>(AA97/AB97*100)</f>
        <v>0</v>
      </c>
      <c r="AA97">
        <f>AX97*(BC97+BD97)/1000</f>
        <v>0</v>
      </c>
      <c r="AB97">
        <f>0.61365*exp(17.502*BE97/(240.97+BE97))</f>
        <v>0</v>
      </c>
      <c r="AC97">
        <f>(Y97-AX97*(BC97+BD97)/1000)</f>
        <v>0</v>
      </c>
      <c r="AD97">
        <f>(-K97*44100)</f>
        <v>0</v>
      </c>
      <c r="AE97">
        <f>2*29.3*S97*0.92*(BE97-X97)</f>
        <v>0</v>
      </c>
      <c r="AF97">
        <f>2*0.95*5.67E-8*(((BE97+$B$7)+273)^4-(X97+273)^4)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MAX(0,($B$13+$C$13*BJ97)/(1+$D$13*BJ97)*BC97/(BE97+273)*$E$13)</f>
        <v>0</v>
      </c>
      <c r="AM97">
        <f>$B$11*BK97+$C$11*BL97+$F$11*BW97*(1-BZ97)</f>
        <v>0</v>
      </c>
      <c r="AN97">
        <f>AM97*AO97</f>
        <v>0</v>
      </c>
      <c r="AO97">
        <f>($B$11*$D$9+$C$11*$D$9+$F$11*((CJ97+CB97)/MAX(CJ97+CB97+CK97, 0.1)*$I$9+CK97/MAX(CJ97+CB97+CK97, 0.1)*$J$9))/($B$11+$C$11+$F$11)</f>
        <v>0</v>
      </c>
      <c r="AP97">
        <f>($B$11*$K$9+$C$11*$K$9+$F$11*((CJ97+CB97)/MAX(CJ97+CB97+CK97, 0.1)*$P$9+CK97/MAX(CJ97+CB97+CK97, 0.1)*$Q$9))/($B$11+$C$11+$F$11)</f>
        <v>0</v>
      </c>
      <c r="AQ97">
        <v>6</v>
      </c>
      <c r="AR97">
        <v>0.5</v>
      </c>
      <c r="AS97" t="s">
        <v>347</v>
      </c>
      <c r="AT97">
        <v>2</v>
      </c>
      <c r="AU97">
        <v>1693588533.1</v>
      </c>
      <c r="AV97">
        <v>399.415</v>
      </c>
      <c r="AW97">
        <v>420.101</v>
      </c>
      <c r="AX97">
        <v>14.291</v>
      </c>
      <c r="AY97">
        <v>7.26454</v>
      </c>
      <c r="AZ97">
        <v>397.625</v>
      </c>
      <c r="BA97">
        <v>14.2075</v>
      </c>
      <c r="BB97">
        <v>500.049</v>
      </c>
      <c r="BC97">
        <v>100.532</v>
      </c>
      <c r="BD97">
        <v>0.0340563</v>
      </c>
      <c r="BE97">
        <v>22.5335</v>
      </c>
      <c r="BF97">
        <v>999.9</v>
      </c>
      <c r="BG97">
        <v>999.9</v>
      </c>
      <c r="BH97">
        <v>0</v>
      </c>
      <c r="BI97">
        <v>0</v>
      </c>
      <c r="BJ97">
        <v>10003.8</v>
      </c>
      <c r="BK97">
        <v>0</v>
      </c>
      <c r="BL97">
        <v>604.309</v>
      </c>
      <c r="BM97">
        <v>-20.6859</v>
      </c>
      <c r="BN97">
        <v>405.206</v>
      </c>
      <c r="BO97">
        <v>423.175</v>
      </c>
      <c r="BP97">
        <v>7.02648</v>
      </c>
      <c r="BQ97">
        <v>420.101</v>
      </c>
      <c r="BR97">
        <v>7.26454</v>
      </c>
      <c r="BS97">
        <v>1.43671</v>
      </c>
      <c r="BT97">
        <v>0.730322</v>
      </c>
      <c r="BU97">
        <v>12.3108</v>
      </c>
      <c r="BV97">
        <v>2.42057</v>
      </c>
      <c r="BW97">
        <v>2499.82</v>
      </c>
      <c r="BX97">
        <v>0.899995</v>
      </c>
      <c r="BY97">
        <v>0.100005</v>
      </c>
      <c r="BZ97">
        <v>0</v>
      </c>
      <c r="CA97">
        <v>2.3572</v>
      </c>
      <c r="CB97">
        <v>0</v>
      </c>
      <c r="CC97">
        <v>40072.7</v>
      </c>
      <c r="CD97">
        <v>22322.1</v>
      </c>
      <c r="CE97">
        <v>40.812</v>
      </c>
      <c r="CF97">
        <v>40.125</v>
      </c>
      <c r="CG97">
        <v>40.437</v>
      </c>
      <c r="CH97">
        <v>38.687</v>
      </c>
      <c r="CI97">
        <v>39.375</v>
      </c>
      <c r="CJ97">
        <v>2249.83</v>
      </c>
      <c r="CK97">
        <v>249.99</v>
      </c>
      <c r="CL97">
        <v>0</v>
      </c>
      <c r="CM97">
        <v>1693588525.9</v>
      </c>
      <c r="CN97">
        <v>0</v>
      </c>
      <c r="CO97">
        <v>1693586689.5</v>
      </c>
      <c r="CP97" t="s">
        <v>474</v>
      </c>
      <c r="CQ97">
        <v>1693586681.5</v>
      </c>
      <c r="CR97">
        <v>1693586689.5</v>
      </c>
      <c r="CS97">
        <v>3</v>
      </c>
      <c r="CT97">
        <v>0.276</v>
      </c>
      <c r="CU97">
        <v>0.005</v>
      </c>
      <c r="CV97">
        <v>1.836</v>
      </c>
      <c r="CW97">
        <v>0.07199999999999999</v>
      </c>
      <c r="CX97">
        <v>420</v>
      </c>
      <c r="CY97">
        <v>12</v>
      </c>
      <c r="CZ97">
        <v>0.16</v>
      </c>
      <c r="DA97">
        <v>0.01</v>
      </c>
      <c r="DB97">
        <v>14.59406294969556</v>
      </c>
      <c r="DC97">
        <v>1.003104510989062</v>
      </c>
      <c r="DD97">
        <v>0.1085083247836708</v>
      </c>
      <c r="DE97">
        <v>0</v>
      </c>
      <c r="DF97">
        <v>0.006203638882778878</v>
      </c>
      <c r="DG97">
        <v>-0.001422425617361784</v>
      </c>
      <c r="DH97">
        <v>0.000125306627986161</v>
      </c>
      <c r="DI97">
        <v>1</v>
      </c>
      <c r="DJ97">
        <v>0.4842608510649845</v>
      </c>
      <c r="DK97">
        <v>-0.350635325429615</v>
      </c>
      <c r="DL97">
        <v>0.02684781353238442</v>
      </c>
      <c r="DM97">
        <v>1</v>
      </c>
      <c r="DN97">
        <v>2</v>
      </c>
      <c r="DO97">
        <v>3</v>
      </c>
      <c r="DP97" t="s">
        <v>375</v>
      </c>
      <c r="DQ97">
        <v>3.10173</v>
      </c>
      <c r="DR97">
        <v>2.66772</v>
      </c>
      <c r="DS97">
        <v>0.0969872</v>
      </c>
      <c r="DT97">
        <v>0.101813</v>
      </c>
      <c r="DU97">
        <v>0.0725145</v>
      </c>
      <c r="DV97">
        <v>0.0440751</v>
      </c>
      <c r="DW97">
        <v>26315.7</v>
      </c>
      <c r="DX97">
        <v>28519.4</v>
      </c>
      <c r="DY97">
        <v>27584.7</v>
      </c>
      <c r="DZ97">
        <v>29840.2</v>
      </c>
      <c r="EA97">
        <v>32046.4</v>
      </c>
      <c r="EB97">
        <v>35233.9</v>
      </c>
      <c r="EC97">
        <v>37853.2</v>
      </c>
      <c r="ED97">
        <v>40967.8</v>
      </c>
      <c r="EE97">
        <v>2.20643</v>
      </c>
      <c r="EF97">
        <v>2.16887</v>
      </c>
      <c r="EG97">
        <v>0</v>
      </c>
      <c r="EH97">
        <v>0</v>
      </c>
      <c r="EI97">
        <v>20.7447</v>
      </c>
      <c r="EJ97">
        <v>999.9</v>
      </c>
      <c r="EK97">
        <v>43.4</v>
      </c>
      <c r="EL97">
        <v>28.7</v>
      </c>
      <c r="EM97">
        <v>17.0637</v>
      </c>
      <c r="EN97">
        <v>64.6832</v>
      </c>
      <c r="EO97">
        <v>9.95593</v>
      </c>
      <c r="EP97">
        <v>1</v>
      </c>
      <c r="EQ97">
        <v>-0.325046</v>
      </c>
      <c r="ER97">
        <v>0.900743</v>
      </c>
      <c r="ES97">
        <v>20.2016</v>
      </c>
      <c r="ET97">
        <v>5.25757</v>
      </c>
      <c r="EU97">
        <v>12.0577</v>
      </c>
      <c r="EV97">
        <v>4.97275</v>
      </c>
      <c r="EW97">
        <v>3.293</v>
      </c>
      <c r="EX97">
        <v>9999</v>
      </c>
      <c r="EY97">
        <v>9999</v>
      </c>
      <c r="EZ97">
        <v>9999</v>
      </c>
      <c r="FA97">
        <v>166.5</v>
      </c>
      <c r="FB97">
        <v>4.97204</v>
      </c>
      <c r="FC97">
        <v>1.87057</v>
      </c>
      <c r="FD97">
        <v>1.87679</v>
      </c>
      <c r="FE97">
        <v>1.86983</v>
      </c>
      <c r="FF97">
        <v>1.87301</v>
      </c>
      <c r="FG97">
        <v>1.87453</v>
      </c>
      <c r="FH97">
        <v>1.87393</v>
      </c>
      <c r="FI97">
        <v>1.87532</v>
      </c>
      <c r="FJ97">
        <v>0</v>
      </c>
      <c r="FK97">
        <v>0</v>
      </c>
      <c r="FL97">
        <v>0</v>
      </c>
      <c r="FM97">
        <v>0</v>
      </c>
      <c r="FN97" t="s">
        <v>350</v>
      </c>
      <c r="FO97" t="s">
        <v>351</v>
      </c>
      <c r="FP97" t="s">
        <v>352</v>
      </c>
      <c r="FQ97" t="s">
        <v>352</v>
      </c>
      <c r="FR97" t="s">
        <v>352</v>
      </c>
      <c r="FS97" t="s">
        <v>352</v>
      </c>
      <c r="FT97">
        <v>0</v>
      </c>
      <c r="FU97">
        <v>100</v>
      </c>
      <c r="FV97">
        <v>100</v>
      </c>
      <c r="FW97">
        <v>1.79</v>
      </c>
      <c r="FX97">
        <v>0.0835</v>
      </c>
      <c r="FY97">
        <v>0.8199371346353762</v>
      </c>
      <c r="FZ97">
        <v>0.002616612134532941</v>
      </c>
      <c r="GA97">
        <v>-4.519413631873513E-07</v>
      </c>
      <c r="GB97">
        <v>9.831233035137328E-12</v>
      </c>
      <c r="GC97">
        <v>-0.01552211103305004</v>
      </c>
      <c r="GD97">
        <v>0.01128715920374445</v>
      </c>
      <c r="GE97">
        <v>-0.0004913425133041084</v>
      </c>
      <c r="GF97">
        <v>1.320148971478439E-05</v>
      </c>
      <c r="GG97">
        <v>-1</v>
      </c>
      <c r="GH97">
        <v>2093</v>
      </c>
      <c r="GI97">
        <v>1</v>
      </c>
      <c r="GJ97">
        <v>22</v>
      </c>
      <c r="GK97">
        <v>30.9</v>
      </c>
      <c r="GL97">
        <v>30.7</v>
      </c>
      <c r="GM97">
        <v>1.07422</v>
      </c>
      <c r="GN97">
        <v>2.54761</v>
      </c>
      <c r="GO97">
        <v>1.39893</v>
      </c>
      <c r="GP97">
        <v>2.28882</v>
      </c>
      <c r="GQ97">
        <v>1.44897</v>
      </c>
      <c r="GR97">
        <v>2.37549</v>
      </c>
      <c r="GS97">
        <v>31.1939</v>
      </c>
      <c r="GT97">
        <v>14.3247</v>
      </c>
      <c r="GU97">
        <v>18</v>
      </c>
      <c r="GV97">
        <v>479.384</v>
      </c>
      <c r="GW97">
        <v>522.34</v>
      </c>
      <c r="GX97">
        <v>19.9986</v>
      </c>
      <c r="GY97">
        <v>22.8738</v>
      </c>
      <c r="GZ97">
        <v>30.0003</v>
      </c>
      <c r="HA97">
        <v>22.869</v>
      </c>
      <c r="HB97">
        <v>22.842</v>
      </c>
      <c r="HC97">
        <v>21.4588</v>
      </c>
      <c r="HD97">
        <v>53.9931</v>
      </c>
      <c r="HE97">
        <v>0</v>
      </c>
      <c r="HF97">
        <v>20</v>
      </c>
      <c r="HG97">
        <v>420</v>
      </c>
      <c r="HH97">
        <v>7.15422</v>
      </c>
      <c r="HI97">
        <v>102.098</v>
      </c>
      <c r="HJ97">
        <v>102.334</v>
      </c>
    </row>
    <row r="98" spans="1:218">
      <c r="A98">
        <v>80</v>
      </c>
      <c r="B98">
        <v>1693588630.5</v>
      </c>
      <c r="C98">
        <v>9499</v>
      </c>
      <c r="D98" t="s">
        <v>509</v>
      </c>
      <c r="E98" t="s">
        <v>510</v>
      </c>
      <c r="F98" t="s">
        <v>346</v>
      </c>
      <c r="J98">
        <v>1693588630.5</v>
      </c>
      <c r="K98">
        <f>(L98)/1000</f>
        <v>0</v>
      </c>
      <c r="L98">
        <f>1000*BB98*AJ98*(AX98-AY98)/(100*AQ98*(1000-AJ98*AX98))</f>
        <v>0</v>
      </c>
      <c r="M98">
        <f>BB98*AJ98*(AW98-AV98*(1000-AJ98*AY98)/(1000-AJ98*AX98))/(100*AQ98)</f>
        <v>0</v>
      </c>
      <c r="N98">
        <f>AV98 - IF(AJ98&gt;1, M98*AQ98*100.0/(AL98*BJ98), 0)</f>
        <v>0</v>
      </c>
      <c r="O98">
        <f>((U98-K98/2)*N98-M98)/(U98+K98/2)</f>
        <v>0</v>
      </c>
      <c r="P98">
        <f>O98*(BC98+BD98)/1000.0</f>
        <v>0</v>
      </c>
      <c r="Q98">
        <f>(AV98 - IF(AJ98&gt;1, M98*AQ98*100.0/(AL98*BJ98), 0))*(BC98+BD98)/1000.0</f>
        <v>0</v>
      </c>
      <c r="R98">
        <f>2.0/((1/T98-1/S98)+SIGN(T98)*SQRT((1/T98-1/S98)*(1/T98-1/S98) + 4*AR98/((AR98+1)*(AR98+1))*(2*1/T98*1/S98-1/S98*1/S98)))</f>
        <v>0</v>
      </c>
      <c r="S98">
        <f>IF(LEFT(AS98,1)&lt;&gt;"0",IF(LEFT(AS98,1)="1",3.0,AT98),$D$5+$E$5*(BJ98*BC98/($K$5*1000))+$F$5*(BJ98*BC98/($K$5*1000))*MAX(MIN(AQ98,$J$5),$I$5)*MAX(MIN(AQ98,$J$5),$I$5)+$G$5*MAX(MIN(AQ98,$J$5),$I$5)*(BJ98*BC98/($K$5*1000))+$H$5*(BJ98*BC98/($K$5*1000))*(BJ98*BC98/($K$5*1000)))</f>
        <v>0</v>
      </c>
      <c r="T98">
        <f>K98*(1000-(1000*0.61365*exp(17.502*X98/(240.97+X98))/(BC98+BD98)+AX98)/2)/(1000*0.61365*exp(17.502*X98/(240.97+X98))/(BC98+BD98)-AX98)</f>
        <v>0</v>
      </c>
      <c r="U98">
        <f>1/((AR98+1)/(R98/1.6)+1/(S98/1.37)) + AR98/((AR98+1)/(R98/1.6) + AR98/(S98/1.37))</f>
        <v>0</v>
      </c>
      <c r="V98">
        <f>(AM98*AP98)</f>
        <v>0</v>
      </c>
      <c r="W98">
        <f>(BE98+(V98+2*0.95*5.67E-8*(((BE98+$B$7)+273)^4-(BE98+273)^4)-44100*K98)/(1.84*29.3*S98+8*0.95*5.67E-8*(BE98+273)^3))</f>
        <v>0</v>
      </c>
      <c r="X98">
        <f>($B$66*BF98+$D$7*BG98+$C$66*W98)</f>
        <v>0</v>
      </c>
      <c r="Y98">
        <f>0.61365*exp(17.502*X98/(240.97+X98))</f>
        <v>0</v>
      </c>
      <c r="Z98">
        <f>(AA98/AB98*100)</f>
        <v>0</v>
      </c>
      <c r="AA98">
        <f>AX98*(BC98+BD98)/1000</f>
        <v>0</v>
      </c>
      <c r="AB98">
        <f>0.61365*exp(17.502*BE98/(240.97+BE98))</f>
        <v>0</v>
      </c>
      <c r="AC98">
        <f>(Y98-AX98*(BC98+BD98)/1000)</f>
        <v>0</v>
      </c>
      <c r="AD98">
        <f>(-K98*44100)</f>
        <v>0</v>
      </c>
      <c r="AE98">
        <f>2*29.3*S98*0.92*(BE98-X98)</f>
        <v>0</v>
      </c>
      <c r="AF98">
        <f>2*0.95*5.67E-8*(((BE98+$B$7)+273)^4-(X98+273)^4)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MAX(0,($B$13+$C$13*BJ98)/(1+$D$13*BJ98)*BC98/(BE98+273)*$E$13)</f>
        <v>0</v>
      </c>
      <c r="AM98">
        <f>$B$11*BK98+$C$11*BL98+$F$11*BW98*(1-BZ98)</f>
        <v>0</v>
      </c>
      <c r="AN98">
        <f>AM98*AO98</f>
        <v>0</v>
      </c>
      <c r="AO98">
        <f>($B$11*$D$9+$C$11*$D$9+$F$11*((CJ98+CB98)/MAX(CJ98+CB98+CK98, 0.1)*$I$9+CK98/MAX(CJ98+CB98+CK98, 0.1)*$J$9))/($B$11+$C$11+$F$11)</f>
        <v>0</v>
      </c>
      <c r="AP98">
        <f>($B$11*$K$9+$C$11*$K$9+$F$11*((CJ98+CB98)/MAX(CJ98+CB98+CK98, 0.1)*$P$9+CK98/MAX(CJ98+CB98+CK98, 0.1)*$Q$9))/($B$11+$C$11+$F$11)</f>
        <v>0</v>
      </c>
      <c r="AQ98">
        <v>6</v>
      </c>
      <c r="AR98">
        <v>0.5</v>
      </c>
      <c r="AS98" t="s">
        <v>347</v>
      </c>
      <c r="AT98">
        <v>2</v>
      </c>
      <c r="AU98">
        <v>1693588630.5</v>
      </c>
      <c r="AV98">
        <v>396.097</v>
      </c>
      <c r="AW98">
        <v>419.992</v>
      </c>
      <c r="AX98">
        <v>13.5071</v>
      </c>
      <c r="AY98">
        <v>8.799340000000001</v>
      </c>
      <c r="AZ98">
        <v>394.315</v>
      </c>
      <c r="BA98">
        <v>13.4277</v>
      </c>
      <c r="BB98">
        <v>500.167</v>
      </c>
      <c r="BC98">
        <v>100.532</v>
      </c>
      <c r="BD98">
        <v>0.0320031</v>
      </c>
      <c r="BE98">
        <v>22.5411</v>
      </c>
      <c r="BF98">
        <v>999.9</v>
      </c>
      <c r="BG98">
        <v>999.9</v>
      </c>
      <c r="BH98">
        <v>0</v>
      </c>
      <c r="BI98">
        <v>0</v>
      </c>
      <c r="BJ98">
        <v>10020</v>
      </c>
      <c r="BK98">
        <v>0</v>
      </c>
      <c r="BL98">
        <v>615.856</v>
      </c>
      <c r="BM98">
        <v>-23.8952</v>
      </c>
      <c r="BN98">
        <v>401.52</v>
      </c>
      <c r="BO98">
        <v>423.72</v>
      </c>
      <c r="BP98">
        <v>4.70775</v>
      </c>
      <c r="BQ98">
        <v>419.992</v>
      </c>
      <c r="BR98">
        <v>8.799340000000001</v>
      </c>
      <c r="BS98">
        <v>1.3579</v>
      </c>
      <c r="BT98">
        <v>0.884617</v>
      </c>
      <c r="BU98">
        <v>11.4555</v>
      </c>
      <c r="BV98">
        <v>5.1429</v>
      </c>
      <c r="BW98">
        <v>2500.03</v>
      </c>
      <c r="BX98">
        <v>0.899997</v>
      </c>
      <c r="BY98">
        <v>0.100004</v>
      </c>
      <c r="BZ98">
        <v>0</v>
      </c>
      <c r="CA98">
        <v>3.0631</v>
      </c>
      <c r="CB98">
        <v>0</v>
      </c>
      <c r="CC98">
        <v>34753.9</v>
      </c>
      <c r="CD98">
        <v>22324</v>
      </c>
      <c r="CE98">
        <v>39.062</v>
      </c>
      <c r="CF98">
        <v>38.75</v>
      </c>
      <c r="CG98">
        <v>38.875</v>
      </c>
      <c r="CH98">
        <v>37.125</v>
      </c>
      <c r="CI98">
        <v>37.937</v>
      </c>
      <c r="CJ98">
        <v>2250.02</v>
      </c>
      <c r="CK98">
        <v>250.01</v>
      </c>
      <c r="CL98">
        <v>0</v>
      </c>
      <c r="CM98">
        <v>1693588623.7</v>
      </c>
      <c r="CN98">
        <v>0</v>
      </c>
      <c r="CO98">
        <v>1693586689.5</v>
      </c>
      <c r="CP98" t="s">
        <v>474</v>
      </c>
      <c r="CQ98">
        <v>1693586681.5</v>
      </c>
      <c r="CR98">
        <v>1693586689.5</v>
      </c>
      <c r="CS98">
        <v>3</v>
      </c>
      <c r="CT98">
        <v>0.276</v>
      </c>
      <c r="CU98">
        <v>0.005</v>
      </c>
      <c r="CV98">
        <v>1.836</v>
      </c>
      <c r="CW98">
        <v>0.07199999999999999</v>
      </c>
      <c r="CX98">
        <v>420</v>
      </c>
      <c r="CY98">
        <v>12</v>
      </c>
      <c r="CZ98">
        <v>0.16</v>
      </c>
      <c r="DA98">
        <v>0.01</v>
      </c>
      <c r="DB98">
        <v>18.27884525078897</v>
      </c>
      <c r="DC98">
        <v>0.3382282549539589</v>
      </c>
      <c r="DD98">
        <v>0.02866167190072381</v>
      </c>
      <c r="DE98">
        <v>1</v>
      </c>
      <c r="DF98">
        <v>0.003977793035754107</v>
      </c>
      <c r="DG98">
        <v>-8.008497760830438E-05</v>
      </c>
      <c r="DH98">
        <v>1.054097857291806E-05</v>
      </c>
      <c r="DI98">
        <v>1</v>
      </c>
      <c r="DJ98">
        <v>0.2507609797264084</v>
      </c>
      <c r="DK98">
        <v>0.004293143525723442</v>
      </c>
      <c r="DL98">
        <v>0.0006880354537800472</v>
      </c>
      <c r="DM98">
        <v>1</v>
      </c>
      <c r="DN98">
        <v>3</v>
      </c>
      <c r="DO98">
        <v>3</v>
      </c>
      <c r="DP98" t="s">
        <v>349</v>
      </c>
      <c r="DQ98">
        <v>3.10222</v>
      </c>
      <c r="DR98">
        <v>2.66582</v>
      </c>
      <c r="DS98">
        <v>0.0963507</v>
      </c>
      <c r="DT98">
        <v>0.101797</v>
      </c>
      <c r="DU98">
        <v>0.0694808</v>
      </c>
      <c r="DV98">
        <v>0.0513867</v>
      </c>
      <c r="DW98">
        <v>26334.7</v>
      </c>
      <c r="DX98">
        <v>28517.7</v>
      </c>
      <c r="DY98">
        <v>27585.3</v>
      </c>
      <c r="DZ98">
        <v>29838.1</v>
      </c>
      <c r="EA98">
        <v>32149.9</v>
      </c>
      <c r="EB98">
        <v>34962.1</v>
      </c>
      <c r="EC98">
        <v>37851.8</v>
      </c>
      <c r="ED98">
        <v>40964.5</v>
      </c>
      <c r="EE98">
        <v>2.20268</v>
      </c>
      <c r="EF98">
        <v>2.17112</v>
      </c>
      <c r="EG98">
        <v>0</v>
      </c>
      <c r="EH98">
        <v>0</v>
      </c>
      <c r="EI98">
        <v>20.7004</v>
      </c>
      <c r="EJ98">
        <v>999.9</v>
      </c>
      <c r="EK98">
        <v>43.6</v>
      </c>
      <c r="EL98">
        <v>28.7</v>
      </c>
      <c r="EM98">
        <v>17.1412</v>
      </c>
      <c r="EN98">
        <v>64.9432</v>
      </c>
      <c r="EO98">
        <v>9.507210000000001</v>
      </c>
      <c r="EP98">
        <v>1</v>
      </c>
      <c r="EQ98">
        <v>-0.322393</v>
      </c>
      <c r="ER98">
        <v>0.971449</v>
      </c>
      <c r="ES98">
        <v>20.2008</v>
      </c>
      <c r="ET98">
        <v>5.25772</v>
      </c>
      <c r="EU98">
        <v>12.0577</v>
      </c>
      <c r="EV98">
        <v>4.9728</v>
      </c>
      <c r="EW98">
        <v>3.293</v>
      </c>
      <c r="EX98">
        <v>9999</v>
      </c>
      <c r="EY98">
        <v>9999</v>
      </c>
      <c r="EZ98">
        <v>9999</v>
      </c>
      <c r="FA98">
        <v>166.5</v>
      </c>
      <c r="FB98">
        <v>4.97205</v>
      </c>
      <c r="FC98">
        <v>1.87058</v>
      </c>
      <c r="FD98">
        <v>1.87683</v>
      </c>
      <c r="FE98">
        <v>1.86984</v>
      </c>
      <c r="FF98">
        <v>1.87302</v>
      </c>
      <c r="FG98">
        <v>1.87454</v>
      </c>
      <c r="FH98">
        <v>1.87394</v>
      </c>
      <c r="FI98">
        <v>1.87539</v>
      </c>
      <c r="FJ98">
        <v>0</v>
      </c>
      <c r="FK98">
        <v>0</v>
      </c>
      <c r="FL98">
        <v>0</v>
      </c>
      <c r="FM98">
        <v>0</v>
      </c>
      <c r="FN98" t="s">
        <v>350</v>
      </c>
      <c r="FO98" t="s">
        <v>351</v>
      </c>
      <c r="FP98" t="s">
        <v>352</v>
      </c>
      <c r="FQ98" t="s">
        <v>352</v>
      </c>
      <c r="FR98" t="s">
        <v>352</v>
      </c>
      <c r="FS98" t="s">
        <v>352</v>
      </c>
      <c r="FT98">
        <v>0</v>
      </c>
      <c r="FU98">
        <v>100</v>
      </c>
      <c r="FV98">
        <v>100</v>
      </c>
      <c r="FW98">
        <v>1.782</v>
      </c>
      <c r="FX98">
        <v>0.0794</v>
      </c>
      <c r="FY98">
        <v>0.8199371346353762</v>
      </c>
      <c r="FZ98">
        <v>0.002616612134532941</v>
      </c>
      <c r="GA98">
        <v>-4.519413631873513E-07</v>
      </c>
      <c r="GB98">
        <v>9.831233035137328E-12</v>
      </c>
      <c r="GC98">
        <v>-0.01552211103305004</v>
      </c>
      <c r="GD98">
        <v>0.01128715920374445</v>
      </c>
      <c r="GE98">
        <v>-0.0004913425133041084</v>
      </c>
      <c r="GF98">
        <v>1.320148971478439E-05</v>
      </c>
      <c r="GG98">
        <v>-1</v>
      </c>
      <c r="GH98">
        <v>2093</v>
      </c>
      <c r="GI98">
        <v>1</v>
      </c>
      <c r="GJ98">
        <v>22</v>
      </c>
      <c r="GK98">
        <v>32.5</v>
      </c>
      <c r="GL98">
        <v>32.4</v>
      </c>
      <c r="GM98">
        <v>1.07422</v>
      </c>
      <c r="GN98">
        <v>2.53174</v>
      </c>
      <c r="GO98">
        <v>1.39893</v>
      </c>
      <c r="GP98">
        <v>2.28882</v>
      </c>
      <c r="GQ98">
        <v>1.44897</v>
      </c>
      <c r="GR98">
        <v>2.53784</v>
      </c>
      <c r="GS98">
        <v>31.2809</v>
      </c>
      <c r="GT98">
        <v>14.3247</v>
      </c>
      <c r="GU98">
        <v>18</v>
      </c>
      <c r="GV98">
        <v>477.548</v>
      </c>
      <c r="GW98">
        <v>524.367</v>
      </c>
      <c r="GX98">
        <v>19.9995</v>
      </c>
      <c r="GY98">
        <v>22.9101</v>
      </c>
      <c r="GZ98">
        <v>30.0001</v>
      </c>
      <c r="HA98">
        <v>22.912</v>
      </c>
      <c r="HB98">
        <v>22.8853</v>
      </c>
      <c r="HC98">
        <v>21.4763</v>
      </c>
      <c r="HD98">
        <v>46.1587</v>
      </c>
      <c r="HE98">
        <v>0</v>
      </c>
      <c r="HF98">
        <v>20</v>
      </c>
      <c r="HG98">
        <v>420</v>
      </c>
      <c r="HH98">
        <v>8.888159999999999</v>
      </c>
      <c r="HI98">
        <v>102.096</v>
      </c>
      <c r="HJ98">
        <v>102.326</v>
      </c>
    </row>
    <row r="99" spans="1:218">
      <c r="A99">
        <v>81</v>
      </c>
      <c r="B99">
        <v>1693588700</v>
      </c>
      <c r="C99">
        <v>9568.5</v>
      </c>
      <c r="D99" t="s">
        <v>511</v>
      </c>
      <c r="E99" t="s">
        <v>512</v>
      </c>
      <c r="F99" t="s">
        <v>346</v>
      </c>
      <c r="J99">
        <v>1693588700</v>
      </c>
      <c r="K99">
        <f>(L99)/1000</f>
        <v>0</v>
      </c>
      <c r="L99">
        <f>1000*BB99*AJ99*(AX99-AY99)/(100*AQ99*(1000-AJ99*AX99))</f>
        <v>0</v>
      </c>
      <c r="M99">
        <f>BB99*AJ99*(AW99-AV99*(1000-AJ99*AY99)/(1000-AJ99*AX99))/(100*AQ99)</f>
        <v>0</v>
      </c>
      <c r="N99">
        <f>AV99 - IF(AJ99&gt;1, M99*AQ99*100.0/(AL99*BJ99), 0)</f>
        <v>0</v>
      </c>
      <c r="O99">
        <f>((U99-K99/2)*N99-M99)/(U99+K99/2)</f>
        <v>0</v>
      </c>
      <c r="P99">
        <f>O99*(BC99+BD99)/1000.0</f>
        <v>0</v>
      </c>
      <c r="Q99">
        <f>(AV99 - IF(AJ99&gt;1, M99*AQ99*100.0/(AL99*BJ99), 0))*(BC99+BD99)/1000.0</f>
        <v>0</v>
      </c>
      <c r="R99">
        <f>2.0/((1/T99-1/S99)+SIGN(T99)*SQRT((1/T99-1/S99)*(1/T99-1/S99) + 4*AR99/((AR99+1)*(AR99+1))*(2*1/T99*1/S99-1/S99*1/S99)))</f>
        <v>0</v>
      </c>
      <c r="S99">
        <f>IF(LEFT(AS99,1)&lt;&gt;"0",IF(LEFT(AS99,1)="1",3.0,AT99),$D$5+$E$5*(BJ99*BC99/($K$5*1000))+$F$5*(BJ99*BC99/($K$5*1000))*MAX(MIN(AQ99,$J$5),$I$5)*MAX(MIN(AQ99,$J$5),$I$5)+$G$5*MAX(MIN(AQ99,$J$5),$I$5)*(BJ99*BC99/($K$5*1000))+$H$5*(BJ99*BC99/($K$5*1000))*(BJ99*BC99/($K$5*1000)))</f>
        <v>0</v>
      </c>
      <c r="T99">
        <f>K99*(1000-(1000*0.61365*exp(17.502*X99/(240.97+X99))/(BC99+BD99)+AX99)/2)/(1000*0.61365*exp(17.502*X99/(240.97+X99))/(BC99+BD99)-AX99)</f>
        <v>0</v>
      </c>
      <c r="U99">
        <f>1/((AR99+1)/(R99/1.6)+1/(S99/1.37)) + AR99/((AR99+1)/(R99/1.6) + AR99/(S99/1.37))</f>
        <v>0</v>
      </c>
      <c r="V99">
        <f>(AM99*AP99)</f>
        <v>0</v>
      </c>
      <c r="W99">
        <f>(BE99+(V99+2*0.95*5.67E-8*(((BE99+$B$7)+273)^4-(BE99+273)^4)-44100*K99)/(1.84*29.3*S99+8*0.95*5.67E-8*(BE99+273)^3))</f>
        <v>0</v>
      </c>
      <c r="X99">
        <f>($B$66*BF99+$D$7*BG99+$C$66*W99)</f>
        <v>0</v>
      </c>
      <c r="Y99">
        <f>0.61365*exp(17.502*X99/(240.97+X99))</f>
        <v>0</v>
      </c>
      <c r="Z99">
        <f>(AA99/AB99*100)</f>
        <v>0</v>
      </c>
      <c r="AA99">
        <f>AX99*(BC99+BD99)/1000</f>
        <v>0</v>
      </c>
      <c r="AB99">
        <f>0.61365*exp(17.502*BE99/(240.97+BE99))</f>
        <v>0</v>
      </c>
      <c r="AC99">
        <f>(Y99-AX99*(BC99+BD99)/1000)</f>
        <v>0</v>
      </c>
      <c r="AD99">
        <f>(-K99*44100)</f>
        <v>0</v>
      </c>
      <c r="AE99">
        <f>2*29.3*S99*0.92*(BE99-X99)</f>
        <v>0</v>
      </c>
      <c r="AF99">
        <f>2*0.95*5.67E-8*(((BE99+$B$7)+273)^4-(X99+273)^4)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MAX(0,($B$13+$C$13*BJ99)/(1+$D$13*BJ99)*BC99/(BE99+273)*$E$13)</f>
        <v>0</v>
      </c>
      <c r="AM99">
        <f>$B$11*BK99+$C$11*BL99+$F$11*BW99*(1-BZ99)</f>
        <v>0</v>
      </c>
      <c r="AN99">
        <f>AM99*AO99</f>
        <v>0</v>
      </c>
      <c r="AO99">
        <f>($B$11*$D$9+$C$11*$D$9+$F$11*((CJ99+CB99)/MAX(CJ99+CB99+CK99, 0.1)*$I$9+CK99/MAX(CJ99+CB99+CK99, 0.1)*$J$9))/($B$11+$C$11+$F$11)</f>
        <v>0</v>
      </c>
      <c r="AP99">
        <f>($B$11*$K$9+$C$11*$K$9+$F$11*((CJ99+CB99)/MAX(CJ99+CB99+CK99, 0.1)*$P$9+CK99/MAX(CJ99+CB99+CK99, 0.1)*$Q$9))/($B$11+$C$11+$F$11)</f>
        <v>0</v>
      </c>
      <c r="AQ99">
        <v>6</v>
      </c>
      <c r="AR99">
        <v>0.5</v>
      </c>
      <c r="AS99" t="s">
        <v>347</v>
      </c>
      <c r="AT99">
        <v>2</v>
      </c>
      <c r="AU99">
        <v>1693588700</v>
      </c>
      <c r="AV99">
        <v>402.107</v>
      </c>
      <c r="AW99">
        <v>419.999</v>
      </c>
      <c r="AX99">
        <v>13.3393</v>
      </c>
      <c r="AY99">
        <v>8.47597</v>
      </c>
      <c r="AZ99">
        <v>400.311</v>
      </c>
      <c r="BA99">
        <v>13.2607</v>
      </c>
      <c r="BB99">
        <v>500.022</v>
      </c>
      <c r="BC99">
        <v>100.533</v>
      </c>
      <c r="BD99">
        <v>0.0367525</v>
      </c>
      <c r="BE99">
        <v>22.4346</v>
      </c>
      <c r="BF99">
        <v>999.9</v>
      </c>
      <c r="BG99">
        <v>999.9</v>
      </c>
      <c r="BH99">
        <v>0</v>
      </c>
      <c r="BI99">
        <v>0</v>
      </c>
      <c r="BJ99">
        <v>9989.379999999999</v>
      </c>
      <c r="BK99">
        <v>0</v>
      </c>
      <c r="BL99">
        <v>762.265</v>
      </c>
      <c r="BM99">
        <v>-17.8922</v>
      </c>
      <c r="BN99">
        <v>407.543</v>
      </c>
      <c r="BO99">
        <v>423.589</v>
      </c>
      <c r="BP99">
        <v>4.8633</v>
      </c>
      <c r="BQ99">
        <v>419.999</v>
      </c>
      <c r="BR99">
        <v>8.47597</v>
      </c>
      <c r="BS99">
        <v>1.34104</v>
      </c>
      <c r="BT99">
        <v>0.852115</v>
      </c>
      <c r="BU99">
        <v>11.2668</v>
      </c>
      <c r="BV99">
        <v>4.60645</v>
      </c>
      <c r="BW99">
        <v>2499.97</v>
      </c>
      <c r="BX99">
        <v>0.899999</v>
      </c>
      <c r="BY99">
        <v>0.100001</v>
      </c>
      <c r="BZ99">
        <v>0</v>
      </c>
      <c r="CA99">
        <v>2.4857</v>
      </c>
      <c r="CB99">
        <v>0</v>
      </c>
      <c r="CC99">
        <v>38314.5</v>
      </c>
      <c r="CD99">
        <v>22323.5</v>
      </c>
      <c r="CE99">
        <v>38.187</v>
      </c>
      <c r="CF99">
        <v>38.187</v>
      </c>
      <c r="CG99">
        <v>38.062</v>
      </c>
      <c r="CH99">
        <v>36.437</v>
      </c>
      <c r="CI99">
        <v>37.062</v>
      </c>
      <c r="CJ99">
        <v>2249.97</v>
      </c>
      <c r="CK99">
        <v>250</v>
      </c>
      <c r="CL99">
        <v>0</v>
      </c>
      <c r="CM99">
        <v>1693588693.3</v>
      </c>
      <c r="CN99">
        <v>0</v>
      </c>
      <c r="CO99">
        <v>1693586689.5</v>
      </c>
      <c r="CP99" t="s">
        <v>474</v>
      </c>
      <c r="CQ99">
        <v>1693586681.5</v>
      </c>
      <c r="CR99">
        <v>1693586689.5</v>
      </c>
      <c r="CS99">
        <v>3</v>
      </c>
      <c r="CT99">
        <v>0.276</v>
      </c>
      <c r="CU99">
        <v>0.005</v>
      </c>
      <c r="CV99">
        <v>1.836</v>
      </c>
      <c r="CW99">
        <v>0.07199999999999999</v>
      </c>
      <c r="CX99">
        <v>420</v>
      </c>
      <c r="CY99">
        <v>12</v>
      </c>
      <c r="CZ99">
        <v>0.16</v>
      </c>
      <c r="DA99">
        <v>0.01</v>
      </c>
      <c r="DB99">
        <v>13.12752528409799</v>
      </c>
      <c r="DC99">
        <v>0.8099698454119535</v>
      </c>
      <c r="DD99">
        <v>0.06422656864348655</v>
      </c>
      <c r="DE99">
        <v>1</v>
      </c>
      <c r="DF99">
        <v>0.004456056357978955</v>
      </c>
      <c r="DG99">
        <v>-0.002255417428534942</v>
      </c>
      <c r="DH99">
        <v>0.0001634490124287307</v>
      </c>
      <c r="DI99">
        <v>1</v>
      </c>
      <c r="DJ99">
        <v>0.2953235648940196</v>
      </c>
      <c r="DK99">
        <v>-0.2385628540080193</v>
      </c>
      <c r="DL99">
        <v>0.01731240546409958</v>
      </c>
      <c r="DM99">
        <v>1</v>
      </c>
      <c r="DN99">
        <v>3</v>
      </c>
      <c r="DO99">
        <v>3</v>
      </c>
      <c r="DP99" t="s">
        <v>349</v>
      </c>
      <c r="DQ99">
        <v>3.10197</v>
      </c>
      <c r="DR99">
        <v>2.67029</v>
      </c>
      <c r="DS99">
        <v>0.09746299999999999</v>
      </c>
      <c r="DT99">
        <v>0.10179</v>
      </c>
      <c r="DU99">
        <v>0.06882190000000001</v>
      </c>
      <c r="DV99">
        <v>0.0498785</v>
      </c>
      <c r="DW99">
        <v>26299.7</v>
      </c>
      <c r="DX99">
        <v>28517.4</v>
      </c>
      <c r="DY99">
        <v>27582.7</v>
      </c>
      <c r="DZ99">
        <v>29837.5</v>
      </c>
      <c r="EA99">
        <v>32172</v>
      </c>
      <c r="EB99">
        <v>35016.7</v>
      </c>
      <c r="EC99">
        <v>37851.1</v>
      </c>
      <c r="ED99">
        <v>40963.6</v>
      </c>
      <c r="EE99">
        <v>2.2056</v>
      </c>
      <c r="EF99">
        <v>2.16745</v>
      </c>
      <c r="EG99">
        <v>0</v>
      </c>
      <c r="EH99">
        <v>0</v>
      </c>
      <c r="EI99">
        <v>20.69</v>
      </c>
      <c r="EJ99">
        <v>999.9</v>
      </c>
      <c r="EK99">
        <v>43.7</v>
      </c>
      <c r="EL99">
        <v>28.7</v>
      </c>
      <c r="EM99">
        <v>17.179</v>
      </c>
      <c r="EN99">
        <v>64.9332</v>
      </c>
      <c r="EO99">
        <v>9.242789999999999</v>
      </c>
      <c r="EP99">
        <v>1</v>
      </c>
      <c r="EQ99">
        <v>-0.321639</v>
      </c>
      <c r="ER99">
        <v>0.925517</v>
      </c>
      <c r="ES99">
        <v>20.2011</v>
      </c>
      <c r="ET99">
        <v>5.25548</v>
      </c>
      <c r="EU99">
        <v>12.0579</v>
      </c>
      <c r="EV99">
        <v>4.9728</v>
      </c>
      <c r="EW99">
        <v>3.293</v>
      </c>
      <c r="EX99">
        <v>9999</v>
      </c>
      <c r="EY99">
        <v>9999</v>
      </c>
      <c r="EZ99">
        <v>9999</v>
      </c>
      <c r="FA99">
        <v>166.5</v>
      </c>
      <c r="FB99">
        <v>4.97202</v>
      </c>
      <c r="FC99">
        <v>1.87057</v>
      </c>
      <c r="FD99">
        <v>1.87682</v>
      </c>
      <c r="FE99">
        <v>1.86986</v>
      </c>
      <c r="FF99">
        <v>1.87302</v>
      </c>
      <c r="FG99">
        <v>1.87454</v>
      </c>
      <c r="FH99">
        <v>1.87393</v>
      </c>
      <c r="FI99">
        <v>1.87536</v>
      </c>
      <c r="FJ99">
        <v>0</v>
      </c>
      <c r="FK99">
        <v>0</v>
      </c>
      <c r="FL99">
        <v>0</v>
      </c>
      <c r="FM99">
        <v>0</v>
      </c>
      <c r="FN99" t="s">
        <v>350</v>
      </c>
      <c r="FO99" t="s">
        <v>351</v>
      </c>
      <c r="FP99" t="s">
        <v>352</v>
      </c>
      <c r="FQ99" t="s">
        <v>352</v>
      </c>
      <c r="FR99" t="s">
        <v>352</v>
      </c>
      <c r="FS99" t="s">
        <v>352</v>
      </c>
      <c r="FT99">
        <v>0</v>
      </c>
      <c r="FU99">
        <v>100</v>
      </c>
      <c r="FV99">
        <v>100</v>
      </c>
      <c r="FW99">
        <v>1.796</v>
      </c>
      <c r="FX99">
        <v>0.0786</v>
      </c>
      <c r="FY99">
        <v>0.8199371346353762</v>
      </c>
      <c r="FZ99">
        <v>0.002616612134532941</v>
      </c>
      <c r="GA99">
        <v>-4.519413631873513E-07</v>
      </c>
      <c r="GB99">
        <v>9.831233035137328E-12</v>
      </c>
      <c r="GC99">
        <v>-0.01552211103305004</v>
      </c>
      <c r="GD99">
        <v>0.01128715920374445</v>
      </c>
      <c r="GE99">
        <v>-0.0004913425133041084</v>
      </c>
      <c r="GF99">
        <v>1.320148971478439E-05</v>
      </c>
      <c r="GG99">
        <v>-1</v>
      </c>
      <c r="GH99">
        <v>2093</v>
      </c>
      <c r="GI99">
        <v>1</v>
      </c>
      <c r="GJ99">
        <v>22</v>
      </c>
      <c r="GK99">
        <v>33.6</v>
      </c>
      <c r="GL99">
        <v>33.5</v>
      </c>
      <c r="GM99">
        <v>1.07422</v>
      </c>
      <c r="GN99">
        <v>2.53784</v>
      </c>
      <c r="GO99">
        <v>1.39893</v>
      </c>
      <c r="GP99">
        <v>2.28882</v>
      </c>
      <c r="GQ99">
        <v>1.44897</v>
      </c>
      <c r="GR99">
        <v>2.51709</v>
      </c>
      <c r="GS99">
        <v>31.3026</v>
      </c>
      <c r="GT99">
        <v>14.3159</v>
      </c>
      <c r="GU99">
        <v>18</v>
      </c>
      <c r="GV99">
        <v>479.506</v>
      </c>
      <c r="GW99">
        <v>522.0700000000001</v>
      </c>
      <c r="GX99">
        <v>19.9999</v>
      </c>
      <c r="GY99">
        <v>22.9232</v>
      </c>
      <c r="GZ99">
        <v>30.0002</v>
      </c>
      <c r="HA99">
        <v>22.9316</v>
      </c>
      <c r="HB99">
        <v>22.9078</v>
      </c>
      <c r="HC99">
        <v>21.468</v>
      </c>
      <c r="HD99">
        <v>47.4806</v>
      </c>
      <c r="HE99">
        <v>0</v>
      </c>
      <c r="HF99">
        <v>20</v>
      </c>
      <c r="HG99">
        <v>420</v>
      </c>
      <c r="HH99">
        <v>8.666079999999999</v>
      </c>
      <c r="HI99">
        <v>102.091</v>
      </c>
      <c r="HJ99">
        <v>102.324</v>
      </c>
    </row>
    <row r="100" spans="1:218">
      <c r="A100">
        <v>82</v>
      </c>
      <c r="B100">
        <v>1693588786</v>
      </c>
      <c r="C100">
        <v>9654.5</v>
      </c>
      <c r="D100" t="s">
        <v>513</v>
      </c>
      <c r="E100" t="s">
        <v>514</v>
      </c>
      <c r="F100" t="s">
        <v>346</v>
      </c>
      <c r="J100">
        <v>1693588786</v>
      </c>
      <c r="K100">
        <f>(L100)/1000</f>
        <v>0</v>
      </c>
      <c r="L100">
        <f>1000*BB100*AJ100*(AX100-AY100)/(100*AQ100*(1000-AJ100*AX100))</f>
        <v>0</v>
      </c>
      <c r="M100">
        <f>BB100*AJ100*(AW100-AV100*(1000-AJ100*AY100)/(1000-AJ100*AX100))/(100*AQ100)</f>
        <v>0</v>
      </c>
      <c r="N100">
        <f>AV100 - IF(AJ100&gt;1, M100*AQ100*100.0/(AL100*BJ100), 0)</f>
        <v>0</v>
      </c>
      <c r="O100">
        <f>((U100-K100/2)*N100-M100)/(U100+K100/2)</f>
        <v>0</v>
      </c>
      <c r="P100">
        <f>O100*(BC100+BD100)/1000.0</f>
        <v>0</v>
      </c>
      <c r="Q100">
        <f>(AV100 - IF(AJ100&gt;1, M100*AQ100*100.0/(AL100*BJ100), 0))*(BC100+BD100)/1000.0</f>
        <v>0</v>
      </c>
      <c r="R100">
        <f>2.0/((1/T100-1/S100)+SIGN(T100)*SQRT((1/T100-1/S100)*(1/T100-1/S100) + 4*AR100/((AR100+1)*(AR100+1))*(2*1/T100*1/S100-1/S100*1/S100)))</f>
        <v>0</v>
      </c>
      <c r="S100">
        <f>IF(LEFT(AS100,1)&lt;&gt;"0",IF(LEFT(AS100,1)="1",3.0,AT100),$D$5+$E$5*(BJ100*BC100/($K$5*1000))+$F$5*(BJ100*BC100/($K$5*1000))*MAX(MIN(AQ100,$J$5),$I$5)*MAX(MIN(AQ100,$J$5),$I$5)+$G$5*MAX(MIN(AQ100,$J$5),$I$5)*(BJ100*BC100/($K$5*1000))+$H$5*(BJ100*BC100/($K$5*1000))*(BJ100*BC100/($K$5*1000)))</f>
        <v>0</v>
      </c>
      <c r="T100">
        <f>K100*(1000-(1000*0.61365*exp(17.502*X100/(240.97+X100))/(BC100+BD100)+AX100)/2)/(1000*0.61365*exp(17.502*X100/(240.97+X100))/(BC100+BD100)-AX100)</f>
        <v>0</v>
      </c>
      <c r="U100">
        <f>1/((AR100+1)/(R100/1.6)+1/(S100/1.37)) + AR100/((AR100+1)/(R100/1.6) + AR100/(S100/1.37))</f>
        <v>0</v>
      </c>
      <c r="V100">
        <f>(AM100*AP100)</f>
        <v>0</v>
      </c>
      <c r="W100">
        <f>(BE100+(V100+2*0.95*5.67E-8*(((BE100+$B$7)+273)^4-(BE100+273)^4)-44100*K100)/(1.84*29.3*S100+8*0.95*5.67E-8*(BE100+273)^3))</f>
        <v>0</v>
      </c>
      <c r="X100">
        <f>($B$66*BF100+$D$7*BG100+$C$66*W100)</f>
        <v>0</v>
      </c>
      <c r="Y100">
        <f>0.61365*exp(17.502*X100/(240.97+X100))</f>
        <v>0</v>
      </c>
      <c r="Z100">
        <f>(AA100/AB100*100)</f>
        <v>0</v>
      </c>
      <c r="AA100">
        <f>AX100*(BC100+BD100)/1000</f>
        <v>0</v>
      </c>
      <c r="AB100">
        <f>0.61365*exp(17.502*BE100/(240.97+BE100))</f>
        <v>0</v>
      </c>
      <c r="AC100">
        <f>(Y100-AX100*(BC100+BD100)/1000)</f>
        <v>0</v>
      </c>
      <c r="AD100">
        <f>(-K100*44100)</f>
        <v>0</v>
      </c>
      <c r="AE100">
        <f>2*29.3*S100*0.92*(BE100-X100)</f>
        <v>0</v>
      </c>
      <c r="AF100">
        <f>2*0.95*5.67E-8*(((BE100+$B$7)+273)^4-(X100+273)^4)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MAX(0,($B$13+$C$13*BJ100)/(1+$D$13*BJ100)*BC100/(BE100+273)*$E$13)</f>
        <v>0</v>
      </c>
      <c r="AM100">
        <f>$B$11*BK100+$C$11*BL100+$F$11*BW100*(1-BZ100)</f>
        <v>0</v>
      </c>
      <c r="AN100">
        <f>AM100*AO100</f>
        <v>0</v>
      </c>
      <c r="AO100">
        <f>($B$11*$D$9+$C$11*$D$9+$F$11*((CJ100+CB100)/MAX(CJ100+CB100+CK100, 0.1)*$I$9+CK100/MAX(CJ100+CB100+CK100, 0.1)*$J$9))/($B$11+$C$11+$F$11)</f>
        <v>0</v>
      </c>
      <c r="AP100">
        <f>($B$11*$K$9+$C$11*$K$9+$F$11*((CJ100+CB100)/MAX(CJ100+CB100+CK100, 0.1)*$P$9+CK100/MAX(CJ100+CB100+CK100, 0.1)*$Q$9))/($B$11+$C$11+$F$11)</f>
        <v>0</v>
      </c>
      <c r="AQ100">
        <v>6</v>
      </c>
      <c r="AR100">
        <v>0.5</v>
      </c>
      <c r="AS100" t="s">
        <v>347</v>
      </c>
      <c r="AT100">
        <v>2</v>
      </c>
      <c r="AU100">
        <v>1693588786</v>
      </c>
      <c r="AV100">
        <v>405.363</v>
      </c>
      <c r="AW100">
        <v>419.97</v>
      </c>
      <c r="AX100">
        <v>13.6205</v>
      </c>
      <c r="AY100">
        <v>7.75027</v>
      </c>
      <c r="AZ100">
        <v>403.56</v>
      </c>
      <c r="BA100">
        <v>13.5405</v>
      </c>
      <c r="BB100">
        <v>500.301</v>
      </c>
      <c r="BC100">
        <v>100.532</v>
      </c>
      <c r="BD100">
        <v>0.0345542</v>
      </c>
      <c r="BE100">
        <v>22.5006</v>
      </c>
      <c r="BF100">
        <v>999.9</v>
      </c>
      <c r="BG100">
        <v>999.9</v>
      </c>
      <c r="BH100">
        <v>0</v>
      </c>
      <c r="BI100">
        <v>0</v>
      </c>
      <c r="BJ100">
        <v>9980</v>
      </c>
      <c r="BK100">
        <v>0</v>
      </c>
      <c r="BL100">
        <v>621.473</v>
      </c>
      <c r="BM100">
        <v>-14.607</v>
      </c>
      <c r="BN100">
        <v>410.961</v>
      </c>
      <c r="BO100">
        <v>423.251</v>
      </c>
      <c r="BP100">
        <v>5.87019</v>
      </c>
      <c r="BQ100">
        <v>419.97</v>
      </c>
      <c r="BR100">
        <v>7.75027</v>
      </c>
      <c r="BS100">
        <v>1.36929</v>
      </c>
      <c r="BT100">
        <v>0.779147</v>
      </c>
      <c r="BU100">
        <v>11.5817</v>
      </c>
      <c r="BV100">
        <v>3.33295</v>
      </c>
      <c r="BW100">
        <v>2499.75</v>
      </c>
      <c r="BX100">
        <v>0.899993</v>
      </c>
      <c r="BY100">
        <v>0.100007</v>
      </c>
      <c r="BZ100">
        <v>0</v>
      </c>
      <c r="CA100">
        <v>2.6035</v>
      </c>
      <c r="CB100">
        <v>0</v>
      </c>
      <c r="CC100">
        <v>42202.8</v>
      </c>
      <c r="CD100">
        <v>22321.5</v>
      </c>
      <c r="CE100">
        <v>39.437</v>
      </c>
      <c r="CF100">
        <v>39.687</v>
      </c>
      <c r="CG100">
        <v>39.062</v>
      </c>
      <c r="CH100">
        <v>37.937</v>
      </c>
      <c r="CI100">
        <v>38.25</v>
      </c>
      <c r="CJ100">
        <v>2249.76</v>
      </c>
      <c r="CK100">
        <v>249.99</v>
      </c>
      <c r="CL100">
        <v>0</v>
      </c>
      <c r="CM100">
        <v>1693588779.1</v>
      </c>
      <c r="CN100">
        <v>0</v>
      </c>
      <c r="CO100">
        <v>1693586689.5</v>
      </c>
      <c r="CP100" t="s">
        <v>474</v>
      </c>
      <c r="CQ100">
        <v>1693586681.5</v>
      </c>
      <c r="CR100">
        <v>1693586689.5</v>
      </c>
      <c r="CS100">
        <v>3</v>
      </c>
      <c r="CT100">
        <v>0.276</v>
      </c>
      <c r="CU100">
        <v>0.005</v>
      </c>
      <c r="CV100">
        <v>1.836</v>
      </c>
      <c r="CW100">
        <v>0.07199999999999999</v>
      </c>
      <c r="CX100">
        <v>420</v>
      </c>
      <c r="CY100">
        <v>12</v>
      </c>
      <c r="CZ100">
        <v>0.16</v>
      </c>
      <c r="DA100">
        <v>0.01</v>
      </c>
      <c r="DB100">
        <v>10.14571572077445</v>
      </c>
      <c r="DC100">
        <v>0.5455859701039589</v>
      </c>
      <c r="DD100">
        <v>0.044060887542489</v>
      </c>
      <c r="DE100">
        <v>1</v>
      </c>
      <c r="DF100">
        <v>0.005093375307652253</v>
      </c>
      <c r="DG100">
        <v>-0.001225236591601162</v>
      </c>
      <c r="DH100">
        <v>8.969594126007646E-05</v>
      </c>
      <c r="DI100">
        <v>1</v>
      </c>
      <c r="DJ100">
        <v>0.3476623361230698</v>
      </c>
      <c r="DK100">
        <v>-0.1458147176436406</v>
      </c>
      <c r="DL100">
        <v>0.01069215045267425</v>
      </c>
      <c r="DM100">
        <v>1</v>
      </c>
      <c r="DN100">
        <v>3</v>
      </c>
      <c r="DO100">
        <v>3</v>
      </c>
      <c r="DP100" t="s">
        <v>349</v>
      </c>
      <c r="DQ100">
        <v>3.10212</v>
      </c>
      <c r="DR100">
        <v>2.66802</v>
      </c>
      <c r="DS100">
        <v>0.09805949999999999</v>
      </c>
      <c r="DT100">
        <v>0.101767</v>
      </c>
      <c r="DU100">
        <v>0.069913</v>
      </c>
      <c r="DV100">
        <v>0.0464264</v>
      </c>
      <c r="DW100">
        <v>26281.4</v>
      </c>
      <c r="DX100">
        <v>28515.4</v>
      </c>
      <c r="DY100">
        <v>27581.8</v>
      </c>
      <c r="DZ100">
        <v>29834.8</v>
      </c>
      <c r="EA100">
        <v>32132.3</v>
      </c>
      <c r="EB100">
        <v>35140.3</v>
      </c>
      <c r="EC100">
        <v>37848.6</v>
      </c>
      <c r="ED100">
        <v>40959.7</v>
      </c>
      <c r="EE100">
        <v>2.20975</v>
      </c>
      <c r="EF100">
        <v>2.1661</v>
      </c>
      <c r="EG100">
        <v>0</v>
      </c>
      <c r="EH100">
        <v>0</v>
      </c>
      <c r="EI100">
        <v>20.9658</v>
      </c>
      <c r="EJ100">
        <v>999.9</v>
      </c>
      <c r="EK100">
        <v>43.9</v>
      </c>
      <c r="EL100">
        <v>28.7</v>
      </c>
      <c r="EM100">
        <v>17.2588</v>
      </c>
      <c r="EN100">
        <v>64.8531</v>
      </c>
      <c r="EO100">
        <v>9.63541</v>
      </c>
      <c r="EP100">
        <v>1</v>
      </c>
      <c r="EQ100">
        <v>-0.319934</v>
      </c>
      <c r="ER100">
        <v>1.00215</v>
      </c>
      <c r="ES100">
        <v>20.2015</v>
      </c>
      <c r="ET100">
        <v>5.25398</v>
      </c>
      <c r="EU100">
        <v>12.0577</v>
      </c>
      <c r="EV100">
        <v>4.97155</v>
      </c>
      <c r="EW100">
        <v>3.29225</v>
      </c>
      <c r="EX100">
        <v>9999</v>
      </c>
      <c r="EY100">
        <v>9999</v>
      </c>
      <c r="EZ100">
        <v>9999</v>
      </c>
      <c r="FA100">
        <v>166.6</v>
      </c>
      <c r="FB100">
        <v>4.97204</v>
      </c>
      <c r="FC100">
        <v>1.87058</v>
      </c>
      <c r="FD100">
        <v>1.87683</v>
      </c>
      <c r="FE100">
        <v>1.86993</v>
      </c>
      <c r="FF100">
        <v>1.87302</v>
      </c>
      <c r="FG100">
        <v>1.87455</v>
      </c>
      <c r="FH100">
        <v>1.87395</v>
      </c>
      <c r="FI100">
        <v>1.87545</v>
      </c>
      <c r="FJ100">
        <v>0</v>
      </c>
      <c r="FK100">
        <v>0</v>
      </c>
      <c r="FL100">
        <v>0</v>
      </c>
      <c r="FM100">
        <v>0</v>
      </c>
      <c r="FN100" t="s">
        <v>350</v>
      </c>
      <c r="FO100" t="s">
        <v>351</v>
      </c>
      <c r="FP100" t="s">
        <v>352</v>
      </c>
      <c r="FQ100" t="s">
        <v>352</v>
      </c>
      <c r="FR100" t="s">
        <v>352</v>
      </c>
      <c r="FS100" t="s">
        <v>352</v>
      </c>
      <c r="FT100">
        <v>0</v>
      </c>
      <c r="FU100">
        <v>100</v>
      </c>
      <c r="FV100">
        <v>100</v>
      </c>
      <c r="FW100">
        <v>1.803</v>
      </c>
      <c r="FX100">
        <v>0.08</v>
      </c>
      <c r="FY100">
        <v>0.8199371346353762</v>
      </c>
      <c r="FZ100">
        <v>0.002616612134532941</v>
      </c>
      <c r="GA100">
        <v>-4.519413631873513E-07</v>
      </c>
      <c r="GB100">
        <v>9.831233035137328E-12</v>
      </c>
      <c r="GC100">
        <v>-0.01552211103305004</v>
      </c>
      <c r="GD100">
        <v>0.01128715920374445</v>
      </c>
      <c r="GE100">
        <v>-0.0004913425133041084</v>
      </c>
      <c r="GF100">
        <v>1.320148971478439E-05</v>
      </c>
      <c r="GG100">
        <v>-1</v>
      </c>
      <c r="GH100">
        <v>2093</v>
      </c>
      <c r="GI100">
        <v>1</v>
      </c>
      <c r="GJ100">
        <v>22</v>
      </c>
      <c r="GK100">
        <v>35.1</v>
      </c>
      <c r="GL100">
        <v>34.9</v>
      </c>
      <c r="GM100">
        <v>1.073</v>
      </c>
      <c r="GN100">
        <v>2.54883</v>
      </c>
      <c r="GO100">
        <v>1.39893</v>
      </c>
      <c r="GP100">
        <v>2.28882</v>
      </c>
      <c r="GQ100">
        <v>1.44897</v>
      </c>
      <c r="GR100">
        <v>2.37915</v>
      </c>
      <c r="GS100">
        <v>31.368</v>
      </c>
      <c r="GT100">
        <v>14.2896</v>
      </c>
      <c r="GU100">
        <v>18</v>
      </c>
      <c r="GV100">
        <v>482.329</v>
      </c>
      <c r="GW100">
        <v>521.506</v>
      </c>
      <c r="GX100">
        <v>19.9999</v>
      </c>
      <c r="GY100">
        <v>22.9465</v>
      </c>
      <c r="GZ100">
        <v>30.0001</v>
      </c>
      <c r="HA100">
        <v>22.9612</v>
      </c>
      <c r="HB100">
        <v>22.9418</v>
      </c>
      <c r="HC100">
        <v>21.4524</v>
      </c>
      <c r="HD100">
        <v>51.6575</v>
      </c>
      <c r="HE100">
        <v>0</v>
      </c>
      <c r="HF100">
        <v>20</v>
      </c>
      <c r="HG100">
        <v>420</v>
      </c>
      <c r="HH100">
        <v>7.80489</v>
      </c>
      <c r="HI100">
        <v>102.086</v>
      </c>
      <c r="HJ100">
        <v>102.314</v>
      </c>
    </row>
    <row r="101" spans="1:218">
      <c r="A101">
        <v>83</v>
      </c>
      <c r="B101">
        <v>1693588902</v>
      </c>
      <c r="C101">
        <v>9770.5</v>
      </c>
      <c r="D101" t="s">
        <v>515</v>
      </c>
      <c r="E101" t="s">
        <v>516</v>
      </c>
      <c r="F101" t="s">
        <v>346</v>
      </c>
      <c r="J101">
        <v>1693588902</v>
      </c>
      <c r="K101">
        <f>(L101)/1000</f>
        <v>0</v>
      </c>
      <c r="L101">
        <f>1000*BB101*AJ101*(AX101-AY101)/(100*AQ101*(1000-AJ101*AX101))</f>
        <v>0</v>
      </c>
      <c r="M101">
        <f>BB101*AJ101*(AW101-AV101*(1000-AJ101*AY101)/(1000-AJ101*AX101))/(100*AQ101)</f>
        <v>0</v>
      </c>
      <c r="N101">
        <f>AV101 - IF(AJ101&gt;1, M101*AQ101*100.0/(AL101*BJ101), 0)</f>
        <v>0</v>
      </c>
      <c r="O101">
        <f>((U101-K101/2)*N101-M101)/(U101+K101/2)</f>
        <v>0</v>
      </c>
      <c r="P101">
        <f>O101*(BC101+BD101)/1000.0</f>
        <v>0</v>
      </c>
      <c r="Q101">
        <f>(AV101 - IF(AJ101&gt;1, M101*AQ101*100.0/(AL101*BJ101), 0))*(BC101+BD101)/1000.0</f>
        <v>0</v>
      </c>
      <c r="R101">
        <f>2.0/((1/T101-1/S101)+SIGN(T101)*SQRT((1/T101-1/S101)*(1/T101-1/S101) + 4*AR101/((AR101+1)*(AR101+1))*(2*1/T101*1/S101-1/S101*1/S101)))</f>
        <v>0</v>
      </c>
      <c r="S101">
        <f>IF(LEFT(AS101,1)&lt;&gt;"0",IF(LEFT(AS101,1)="1",3.0,AT101),$D$5+$E$5*(BJ101*BC101/($K$5*1000))+$F$5*(BJ101*BC101/($K$5*1000))*MAX(MIN(AQ101,$J$5),$I$5)*MAX(MIN(AQ101,$J$5),$I$5)+$G$5*MAX(MIN(AQ101,$J$5),$I$5)*(BJ101*BC101/($K$5*1000))+$H$5*(BJ101*BC101/($K$5*1000))*(BJ101*BC101/($K$5*1000)))</f>
        <v>0</v>
      </c>
      <c r="T101">
        <f>K101*(1000-(1000*0.61365*exp(17.502*X101/(240.97+X101))/(BC101+BD101)+AX101)/2)/(1000*0.61365*exp(17.502*X101/(240.97+X101))/(BC101+BD101)-AX101)</f>
        <v>0</v>
      </c>
      <c r="U101">
        <f>1/((AR101+1)/(R101/1.6)+1/(S101/1.37)) + AR101/((AR101+1)/(R101/1.6) + AR101/(S101/1.37))</f>
        <v>0</v>
      </c>
      <c r="V101">
        <f>(AM101*AP101)</f>
        <v>0</v>
      </c>
      <c r="W101">
        <f>(BE101+(V101+2*0.95*5.67E-8*(((BE101+$B$7)+273)^4-(BE101+273)^4)-44100*K101)/(1.84*29.3*S101+8*0.95*5.67E-8*(BE101+273)^3))</f>
        <v>0</v>
      </c>
      <c r="X101">
        <f>($B$66*BF101+$D$7*BG101+$C$66*W101)</f>
        <v>0</v>
      </c>
      <c r="Y101">
        <f>0.61365*exp(17.502*X101/(240.97+X101))</f>
        <v>0</v>
      </c>
      <c r="Z101">
        <f>(AA101/AB101*100)</f>
        <v>0</v>
      </c>
      <c r="AA101">
        <f>AX101*(BC101+BD101)/1000</f>
        <v>0</v>
      </c>
      <c r="AB101">
        <f>0.61365*exp(17.502*BE101/(240.97+BE101))</f>
        <v>0</v>
      </c>
      <c r="AC101">
        <f>(Y101-AX101*(BC101+BD101)/1000)</f>
        <v>0</v>
      </c>
      <c r="AD101">
        <f>(-K101*44100)</f>
        <v>0</v>
      </c>
      <c r="AE101">
        <f>2*29.3*S101*0.92*(BE101-X101)</f>
        <v>0</v>
      </c>
      <c r="AF101">
        <f>2*0.95*5.67E-8*(((BE101+$B$7)+273)^4-(X101+273)^4)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MAX(0,($B$13+$C$13*BJ101)/(1+$D$13*BJ101)*BC101/(BE101+273)*$E$13)</f>
        <v>0</v>
      </c>
      <c r="AM101">
        <f>$B$11*BK101+$C$11*BL101+$F$11*BW101*(1-BZ101)</f>
        <v>0</v>
      </c>
      <c r="AN101">
        <f>AM101*AO101</f>
        <v>0</v>
      </c>
      <c r="AO101">
        <f>($B$11*$D$9+$C$11*$D$9+$F$11*((CJ101+CB101)/MAX(CJ101+CB101+CK101, 0.1)*$I$9+CK101/MAX(CJ101+CB101+CK101, 0.1)*$J$9))/($B$11+$C$11+$F$11)</f>
        <v>0</v>
      </c>
      <c r="AP101">
        <f>($B$11*$K$9+$C$11*$K$9+$F$11*((CJ101+CB101)/MAX(CJ101+CB101+CK101, 0.1)*$P$9+CK101/MAX(CJ101+CB101+CK101, 0.1)*$Q$9))/($B$11+$C$11+$F$11)</f>
        <v>0</v>
      </c>
      <c r="AQ101">
        <v>6</v>
      </c>
      <c r="AR101">
        <v>0.5</v>
      </c>
      <c r="AS101" t="s">
        <v>347</v>
      </c>
      <c r="AT101">
        <v>2</v>
      </c>
      <c r="AU101">
        <v>1693588902</v>
      </c>
      <c r="AV101">
        <v>405.185</v>
      </c>
      <c r="AW101">
        <v>420</v>
      </c>
      <c r="AX101">
        <v>13.4029</v>
      </c>
      <c r="AY101">
        <v>6.01361</v>
      </c>
      <c r="AZ101">
        <v>403.383</v>
      </c>
      <c r="BA101">
        <v>13.3241</v>
      </c>
      <c r="BB101">
        <v>500.047</v>
      </c>
      <c r="BC101">
        <v>100.532</v>
      </c>
      <c r="BD101">
        <v>0.0341895</v>
      </c>
      <c r="BE101">
        <v>22.3919</v>
      </c>
      <c r="BF101">
        <v>999.9</v>
      </c>
      <c r="BG101">
        <v>999.9</v>
      </c>
      <c r="BH101">
        <v>0</v>
      </c>
      <c r="BI101">
        <v>0</v>
      </c>
      <c r="BJ101">
        <v>9991.879999999999</v>
      </c>
      <c r="BK101">
        <v>0</v>
      </c>
      <c r="BL101">
        <v>466.921</v>
      </c>
      <c r="BM101">
        <v>-14.8152</v>
      </c>
      <c r="BN101">
        <v>410.69</v>
      </c>
      <c r="BO101">
        <v>422.541</v>
      </c>
      <c r="BP101">
        <v>7.38933</v>
      </c>
      <c r="BQ101">
        <v>420</v>
      </c>
      <c r="BR101">
        <v>6.01361</v>
      </c>
      <c r="BS101">
        <v>1.34742</v>
      </c>
      <c r="BT101">
        <v>0.604561</v>
      </c>
      <c r="BU101">
        <v>11.3385</v>
      </c>
      <c r="BV101">
        <v>-0.205286</v>
      </c>
      <c r="BW101">
        <v>2499.87</v>
      </c>
      <c r="BX101">
        <v>0.899999</v>
      </c>
      <c r="BY101">
        <v>0.100001</v>
      </c>
      <c r="BZ101">
        <v>0</v>
      </c>
      <c r="CA101">
        <v>2.8137</v>
      </c>
      <c r="CB101">
        <v>0</v>
      </c>
      <c r="CC101">
        <v>42737.3</v>
      </c>
      <c r="CD101">
        <v>22322.6</v>
      </c>
      <c r="CE101">
        <v>41.875</v>
      </c>
      <c r="CF101">
        <v>41.562</v>
      </c>
      <c r="CG101">
        <v>41.062</v>
      </c>
      <c r="CH101">
        <v>40.312</v>
      </c>
      <c r="CI101">
        <v>40.437</v>
      </c>
      <c r="CJ101">
        <v>2249.88</v>
      </c>
      <c r="CK101">
        <v>249.99</v>
      </c>
      <c r="CL101">
        <v>0</v>
      </c>
      <c r="CM101">
        <v>1693588894.9</v>
      </c>
      <c r="CN101">
        <v>0</v>
      </c>
      <c r="CO101">
        <v>1693586689.5</v>
      </c>
      <c r="CP101" t="s">
        <v>474</v>
      </c>
      <c r="CQ101">
        <v>1693586681.5</v>
      </c>
      <c r="CR101">
        <v>1693586689.5</v>
      </c>
      <c r="CS101">
        <v>3</v>
      </c>
      <c r="CT101">
        <v>0.276</v>
      </c>
      <c r="CU101">
        <v>0.005</v>
      </c>
      <c r="CV101">
        <v>1.836</v>
      </c>
      <c r="CW101">
        <v>0.07199999999999999</v>
      </c>
      <c r="CX101">
        <v>420</v>
      </c>
      <c r="CY101">
        <v>12</v>
      </c>
      <c r="CZ101">
        <v>0.16</v>
      </c>
      <c r="DA101">
        <v>0.01</v>
      </c>
      <c r="DB101">
        <v>9.801436608640797</v>
      </c>
      <c r="DC101">
        <v>0.6209576871893036</v>
      </c>
      <c r="DD101">
        <v>0.05705686907588463</v>
      </c>
      <c r="DE101">
        <v>1</v>
      </c>
      <c r="DF101">
        <v>0.006466278598833386</v>
      </c>
      <c r="DG101">
        <v>-0.001387377959796868</v>
      </c>
      <c r="DH101">
        <v>0.0001036368281870987</v>
      </c>
      <c r="DI101">
        <v>1</v>
      </c>
      <c r="DJ101">
        <v>0.4699832114034614</v>
      </c>
      <c r="DK101">
        <v>-0.192051416175939</v>
      </c>
      <c r="DL101">
        <v>0.01435098123606863</v>
      </c>
      <c r="DM101">
        <v>1</v>
      </c>
      <c r="DN101">
        <v>3</v>
      </c>
      <c r="DO101">
        <v>3</v>
      </c>
      <c r="DP101" t="s">
        <v>349</v>
      </c>
      <c r="DQ101">
        <v>3.10142</v>
      </c>
      <c r="DR101">
        <v>2.66776</v>
      </c>
      <c r="DS101">
        <v>0.0980043</v>
      </c>
      <c r="DT101">
        <v>0.101735</v>
      </c>
      <c r="DU101">
        <v>0.06905070000000001</v>
      </c>
      <c r="DV101">
        <v>0.0377355</v>
      </c>
      <c r="DW101">
        <v>26279.8</v>
      </c>
      <c r="DX101">
        <v>28513</v>
      </c>
      <c r="DY101">
        <v>27578.7</v>
      </c>
      <c r="DZ101">
        <v>29831.4</v>
      </c>
      <c r="EA101">
        <v>32158</v>
      </c>
      <c r="EB101">
        <v>35455.8</v>
      </c>
      <c r="EC101">
        <v>37844.1</v>
      </c>
      <c r="ED101">
        <v>40955.3</v>
      </c>
      <c r="EE101">
        <v>2.19942</v>
      </c>
      <c r="EF101">
        <v>2.1588</v>
      </c>
      <c r="EG101">
        <v>0</v>
      </c>
      <c r="EH101">
        <v>0</v>
      </c>
      <c r="EI101">
        <v>20.7334</v>
      </c>
      <c r="EJ101">
        <v>999.9</v>
      </c>
      <c r="EK101">
        <v>44.1</v>
      </c>
      <c r="EL101">
        <v>28.8</v>
      </c>
      <c r="EM101">
        <v>17.4397</v>
      </c>
      <c r="EN101">
        <v>64.59310000000001</v>
      </c>
      <c r="EO101">
        <v>10.0761</v>
      </c>
      <c r="EP101">
        <v>1</v>
      </c>
      <c r="EQ101">
        <v>-0.312017</v>
      </c>
      <c r="ER101">
        <v>0.938581</v>
      </c>
      <c r="ES101">
        <v>20.2025</v>
      </c>
      <c r="ET101">
        <v>5.25518</v>
      </c>
      <c r="EU101">
        <v>12.0577</v>
      </c>
      <c r="EV101">
        <v>4.9728</v>
      </c>
      <c r="EW101">
        <v>3.2923</v>
      </c>
      <c r="EX101">
        <v>9999</v>
      </c>
      <c r="EY101">
        <v>9999</v>
      </c>
      <c r="EZ101">
        <v>9999</v>
      </c>
      <c r="FA101">
        <v>166.6</v>
      </c>
      <c r="FB101">
        <v>4.97204</v>
      </c>
      <c r="FC101">
        <v>1.87058</v>
      </c>
      <c r="FD101">
        <v>1.87683</v>
      </c>
      <c r="FE101">
        <v>1.86992</v>
      </c>
      <c r="FF101">
        <v>1.87302</v>
      </c>
      <c r="FG101">
        <v>1.87455</v>
      </c>
      <c r="FH101">
        <v>1.87393</v>
      </c>
      <c r="FI101">
        <v>1.87542</v>
      </c>
      <c r="FJ101">
        <v>0</v>
      </c>
      <c r="FK101">
        <v>0</v>
      </c>
      <c r="FL101">
        <v>0</v>
      </c>
      <c r="FM101">
        <v>0</v>
      </c>
      <c r="FN101" t="s">
        <v>350</v>
      </c>
      <c r="FO101" t="s">
        <v>351</v>
      </c>
      <c r="FP101" t="s">
        <v>352</v>
      </c>
      <c r="FQ101" t="s">
        <v>352</v>
      </c>
      <c r="FR101" t="s">
        <v>352</v>
      </c>
      <c r="FS101" t="s">
        <v>352</v>
      </c>
      <c r="FT101">
        <v>0</v>
      </c>
      <c r="FU101">
        <v>100</v>
      </c>
      <c r="FV101">
        <v>100</v>
      </c>
      <c r="FW101">
        <v>1.802</v>
      </c>
      <c r="FX101">
        <v>0.0788</v>
      </c>
      <c r="FY101">
        <v>0.8199371346353762</v>
      </c>
      <c r="FZ101">
        <v>0.002616612134532941</v>
      </c>
      <c r="GA101">
        <v>-4.519413631873513E-07</v>
      </c>
      <c r="GB101">
        <v>9.831233035137328E-12</v>
      </c>
      <c r="GC101">
        <v>-0.01552211103305004</v>
      </c>
      <c r="GD101">
        <v>0.01128715920374445</v>
      </c>
      <c r="GE101">
        <v>-0.0004913425133041084</v>
      </c>
      <c r="GF101">
        <v>1.320148971478439E-05</v>
      </c>
      <c r="GG101">
        <v>-1</v>
      </c>
      <c r="GH101">
        <v>2093</v>
      </c>
      <c r="GI101">
        <v>1</v>
      </c>
      <c r="GJ101">
        <v>22</v>
      </c>
      <c r="GK101">
        <v>37</v>
      </c>
      <c r="GL101">
        <v>36.9</v>
      </c>
      <c r="GM101">
        <v>1.07178</v>
      </c>
      <c r="GN101">
        <v>2.54639</v>
      </c>
      <c r="GO101">
        <v>1.39893</v>
      </c>
      <c r="GP101">
        <v>2.28882</v>
      </c>
      <c r="GQ101">
        <v>1.44897</v>
      </c>
      <c r="GR101">
        <v>2.34497</v>
      </c>
      <c r="GS101">
        <v>31.4552</v>
      </c>
      <c r="GT101">
        <v>14.2809</v>
      </c>
      <c r="GU101">
        <v>18</v>
      </c>
      <c r="GV101">
        <v>476.876</v>
      </c>
      <c r="GW101">
        <v>517.338</v>
      </c>
      <c r="GX101">
        <v>20.0002</v>
      </c>
      <c r="GY101">
        <v>23.0256</v>
      </c>
      <c r="GZ101">
        <v>30.0001</v>
      </c>
      <c r="HA101">
        <v>23.0427</v>
      </c>
      <c r="HB101">
        <v>23.0209</v>
      </c>
      <c r="HC101">
        <v>21.411</v>
      </c>
      <c r="HD101">
        <v>59.2853</v>
      </c>
      <c r="HE101">
        <v>0</v>
      </c>
      <c r="HF101">
        <v>20</v>
      </c>
      <c r="HG101">
        <v>420</v>
      </c>
      <c r="HH101">
        <v>6.14724</v>
      </c>
      <c r="HI101">
        <v>102.074</v>
      </c>
      <c r="HJ101">
        <v>102.303</v>
      </c>
    </row>
    <row r="102" spans="1:218">
      <c r="A102">
        <v>84</v>
      </c>
      <c r="B102">
        <v>1693588965</v>
      </c>
      <c r="C102">
        <v>9833.5</v>
      </c>
      <c r="D102" t="s">
        <v>517</v>
      </c>
      <c r="E102" t="s">
        <v>518</v>
      </c>
      <c r="F102" t="s">
        <v>346</v>
      </c>
      <c r="J102">
        <v>1693588965</v>
      </c>
      <c r="K102">
        <f>(L102)/1000</f>
        <v>0</v>
      </c>
      <c r="L102">
        <f>1000*BB102*AJ102*(AX102-AY102)/(100*AQ102*(1000-AJ102*AX102))</f>
        <v>0</v>
      </c>
      <c r="M102">
        <f>BB102*AJ102*(AW102-AV102*(1000-AJ102*AY102)/(1000-AJ102*AX102))/(100*AQ102)</f>
        <v>0</v>
      </c>
      <c r="N102">
        <f>AV102 - IF(AJ102&gt;1, M102*AQ102*100.0/(AL102*BJ102), 0)</f>
        <v>0</v>
      </c>
      <c r="O102">
        <f>((U102-K102/2)*N102-M102)/(U102+K102/2)</f>
        <v>0</v>
      </c>
      <c r="P102">
        <f>O102*(BC102+BD102)/1000.0</f>
        <v>0</v>
      </c>
      <c r="Q102">
        <f>(AV102 - IF(AJ102&gt;1, M102*AQ102*100.0/(AL102*BJ102), 0))*(BC102+BD102)/1000.0</f>
        <v>0</v>
      </c>
      <c r="R102">
        <f>2.0/((1/T102-1/S102)+SIGN(T102)*SQRT((1/T102-1/S102)*(1/T102-1/S102) + 4*AR102/((AR102+1)*(AR102+1))*(2*1/T102*1/S102-1/S102*1/S102)))</f>
        <v>0</v>
      </c>
      <c r="S102">
        <f>IF(LEFT(AS102,1)&lt;&gt;"0",IF(LEFT(AS102,1)="1",3.0,AT102),$D$5+$E$5*(BJ102*BC102/($K$5*1000))+$F$5*(BJ102*BC102/($K$5*1000))*MAX(MIN(AQ102,$J$5),$I$5)*MAX(MIN(AQ102,$J$5),$I$5)+$G$5*MAX(MIN(AQ102,$J$5),$I$5)*(BJ102*BC102/($K$5*1000))+$H$5*(BJ102*BC102/($K$5*1000))*(BJ102*BC102/($K$5*1000)))</f>
        <v>0</v>
      </c>
      <c r="T102">
        <f>K102*(1000-(1000*0.61365*exp(17.502*X102/(240.97+X102))/(BC102+BD102)+AX102)/2)/(1000*0.61365*exp(17.502*X102/(240.97+X102))/(BC102+BD102)-AX102)</f>
        <v>0</v>
      </c>
      <c r="U102">
        <f>1/((AR102+1)/(R102/1.6)+1/(S102/1.37)) + AR102/((AR102+1)/(R102/1.6) + AR102/(S102/1.37))</f>
        <v>0</v>
      </c>
      <c r="V102">
        <f>(AM102*AP102)</f>
        <v>0</v>
      </c>
      <c r="W102">
        <f>(BE102+(V102+2*0.95*5.67E-8*(((BE102+$B$7)+273)^4-(BE102+273)^4)-44100*K102)/(1.84*29.3*S102+8*0.95*5.67E-8*(BE102+273)^3))</f>
        <v>0</v>
      </c>
      <c r="X102">
        <f>($B$66*BF102+$D$7*BG102+$C$66*W102)</f>
        <v>0</v>
      </c>
      <c r="Y102">
        <f>0.61365*exp(17.502*X102/(240.97+X102))</f>
        <v>0</v>
      </c>
      <c r="Z102">
        <f>(AA102/AB102*100)</f>
        <v>0</v>
      </c>
      <c r="AA102">
        <f>AX102*(BC102+BD102)/1000</f>
        <v>0</v>
      </c>
      <c r="AB102">
        <f>0.61365*exp(17.502*BE102/(240.97+BE102))</f>
        <v>0</v>
      </c>
      <c r="AC102">
        <f>(Y102-AX102*(BC102+BD102)/1000)</f>
        <v>0</v>
      </c>
      <c r="AD102">
        <f>(-K102*44100)</f>
        <v>0</v>
      </c>
      <c r="AE102">
        <f>2*29.3*S102*0.92*(BE102-X102)</f>
        <v>0</v>
      </c>
      <c r="AF102">
        <f>2*0.95*5.67E-8*(((BE102+$B$7)+273)^4-(X102+273)^4)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MAX(0,($B$13+$C$13*BJ102)/(1+$D$13*BJ102)*BC102/(BE102+273)*$E$13)</f>
        <v>0</v>
      </c>
      <c r="AM102">
        <f>$B$11*BK102+$C$11*BL102+$F$11*BW102*(1-BZ102)</f>
        <v>0</v>
      </c>
      <c r="AN102">
        <f>AM102*AO102</f>
        <v>0</v>
      </c>
      <c r="AO102">
        <f>($B$11*$D$9+$C$11*$D$9+$F$11*((CJ102+CB102)/MAX(CJ102+CB102+CK102, 0.1)*$I$9+CK102/MAX(CJ102+CB102+CK102, 0.1)*$J$9))/($B$11+$C$11+$F$11)</f>
        <v>0</v>
      </c>
      <c r="AP102">
        <f>($B$11*$K$9+$C$11*$K$9+$F$11*((CJ102+CB102)/MAX(CJ102+CB102+CK102, 0.1)*$P$9+CK102/MAX(CJ102+CB102+CK102, 0.1)*$Q$9))/($B$11+$C$11+$F$11)</f>
        <v>0</v>
      </c>
      <c r="AQ102">
        <v>6</v>
      </c>
      <c r="AR102">
        <v>0.5</v>
      </c>
      <c r="AS102" t="s">
        <v>347</v>
      </c>
      <c r="AT102">
        <v>2</v>
      </c>
      <c r="AU102">
        <v>1693588965</v>
      </c>
      <c r="AV102">
        <v>406.934</v>
      </c>
      <c r="AW102">
        <v>419.84</v>
      </c>
      <c r="AX102">
        <v>12.5963</v>
      </c>
      <c r="AY102">
        <v>7.20932</v>
      </c>
      <c r="AZ102">
        <v>405.127</v>
      </c>
      <c r="BA102">
        <v>12.5217</v>
      </c>
      <c r="BB102">
        <v>499.97</v>
      </c>
      <c r="BC102">
        <v>100.533</v>
      </c>
      <c r="BD102">
        <v>0.0343196</v>
      </c>
      <c r="BE102">
        <v>22.4618</v>
      </c>
      <c r="BF102">
        <v>999.9</v>
      </c>
      <c r="BG102">
        <v>999.9</v>
      </c>
      <c r="BH102">
        <v>0</v>
      </c>
      <c r="BI102">
        <v>0</v>
      </c>
      <c r="BJ102">
        <v>9971.25</v>
      </c>
      <c r="BK102">
        <v>0</v>
      </c>
      <c r="BL102">
        <v>338.367</v>
      </c>
      <c r="BM102">
        <v>-12.9062</v>
      </c>
      <c r="BN102">
        <v>412.125</v>
      </c>
      <c r="BO102">
        <v>422.889</v>
      </c>
      <c r="BP102">
        <v>5.38703</v>
      </c>
      <c r="BQ102">
        <v>419.84</v>
      </c>
      <c r="BR102">
        <v>7.20932</v>
      </c>
      <c r="BS102">
        <v>1.26635</v>
      </c>
      <c r="BT102">
        <v>0.7247749999999999</v>
      </c>
      <c r="BU102">
        <v>10.4053</v>
      </c>
      <c r="BV102">
        <v>2.31352</v>
      </c>
      <c r="BW102">
        <v>2499.88</v>
      </c>
      <c r="BX102">
        <v>0.9000010000000001</v>
      </c>
      <c r="BY102">
        <v>0.0999992</v>
      </c>
      <c r="BZ102">
        <v>0</v>
      </c>
      <c r="CA102">
        <v>2.7423</v>
      </c>
      <c r="CB102">
        <v>0</v>
      </c>
      <c r="CC102">
        <v>36835.3</v>
      </c>
      <c r="CD102">
        <v>22322.7</v>
      </c>
      <c r="CE102">
        <v>40.875</v>
      </c>
      <c r="CF102">
        <v>40.125</v>
      </c>
      <c r="CG102">
        <v>40.437</v>
      </c>
      <c r="CH102">
        <v>38.75</v>
      </c>
      <c r="CI102">
        <v>39.375</v>
      </c>
      <c r="CJ102">
        <v>2249.89</v>
      </c>
      <c r="CK102">
        <v>249.99</v>
      </c>
      <c r="CL102">
        <v>0</v>
      </c>
      <c r="CM102">
        <v>1693588957.9</v>
      </c>
      <c r="CN102">
        <v>0</v>
      </c>
      <c r="CO102">
        <v>1693586689.5</v>
      </c>
      <c r="CP102" t="s">
        <v>474</v>
      </c>
      <c r="CQ102">
        <v>1693586681.5</v>
      </c>
      <c r="CR102">
        <v>1693586689.5</v>
      </c>
      <c r="CS102">
        <v>3</v>
      </c>
      <c r="CT102">
        <v>0.276</v>
      </c>
      <c r="CU102">
        <v>0.005</v>
      </c>
      <c r="CV102">
        <v>1.836</v>
      </c>
      <c r="CW102">
        <v>0.07199999999999999</v>
      </c>
      <c r="CX102">
        <v>420</v>
      </c>
      <c r="CY102">
        <v>12</v>
      </c>
      <c r="CZ102">
        <v>0.16</v>
      </c>
      <c r="DA102">
        <v>0.01</v>
      </c>
      <c r="DB102">
        <v>8.821250203103038</v>
      </c>
      <c r="DC102">
        <v>0.1171760687130416</v>
      </c>
      <c r="DD102">
        <v>0.06427879613245055</v>
      </c>
      <c r="DE102">
        <v>1</v>
      </c>
      <c r="DF102">
        <v>0.005393792644710747</v>
      </c>
      <c r="DG102">
        <v>-0.006497115722250305</v>
      </c>
      <c r="DH102">
        <v>0.0004691713450802359</v>
      </c>
      <c r="DI102">
        <v>1</v>
      </c>
      <c r="DJ102">
        <v>0.3537584599684934</v>
      </c>
      <c r="DK102">
        <v>-0.6179447086567509</v>
      </c>
      <c r="DL102">
        <v>0.04478204117479038</v>
      </c>
      <c r="DM102">
        <v>1</v>
      </c>
      <c r="DN102">
        <v>3</v>
      </c>
      <c r="DO102">
        <v>3</v>
      </c>
      <c r="DP102" t="s">
        <v>349</v>
      </c>
      <c r="DQ102">
        <v>3.10161</v>
      </c>
      <c r="DR102">
        <v>2.6677</v>
      </c>
      <c r="DS102">
        <v>0.0983144</v>
      </c>
      <c r="DT102">
        <v>0.101711</v>
      </c>
      <c r="DU102">
        <v>0.0658586</v>
      </c>
      <c r="DV102">
        <v>0.0437781</v>
      </c>
      <c r="DW102">
        <v>26270.3</v>
      </c>
      <c r="DX102">
        <v>28512.6</v>
      </c>
      <c r="DY102">
        <v>27578.3</v>
      </c>
      <c r="DZ102">
        <v>29830.3</v>
      </c>
      <c r="EA102">
        <v>32267.2</v>
      </c>
      <c r="EB102">
        <v>35232.1</v>
      </c>
      <c r="EC102">
        <v>37843.1</v>
      </c>
      <c r="ED102">
        <v>40953.4</v>
      </c>
      <c r="EE102">
        <v>2.2053</v>
      </c>
      <c r="EF102">
        <v>2.16217</v>
      </c>
      <c r="EG102">
        <v>0</v>
      </c>
      <c r="EH102">
        <v>0</v>
      </c>
      <c r="EI102">
        <v>20.5766</v>
      </c>
      <c r="EJ102">
        <v>999.9</v>
      </c>
      <c r="EK102">
        <v>44</v>
      </c>
      <c r="EL102">
        <v>28.8</v>
      </c>
      <c r="EM102">
        <v>17.3983</v>
      </c>
      <c r="EN102">
        <v>64.8331</v>
      </c>
      <c r="EO102">
        <v>9.535259999999999</v>
      </c>
      <c r="EP102">
        <v>1</v>
      </c>
      <c r="EQ102">
        <v>-0.310767</v>
      </c>
      <c r="ER102">
        <v>0.932544</v>
      </c>
      <c r="ES102">
        <v>20.2011</v>
      </c>
      <c r="ET102">
        <v>5.25353</v>
      </c>
      <c r="EU102">
        <v>12.0579</v>
      </c>
      <c r="EV102">
        <v>4.97275</v>
      </c>
      <c r="EW102">
        <v>3.29233</v>
      </c>
      <c r="EX102">
        <v>9999</v>
      </c>
      <c r="EY102">
        <v>9999</v>
      </c>
      <c r="EZ102">
        <v>9999</v>
      </c>
      <c r="FA102">
        <v>166.6</v>
      </c>
      <c r="FB102">
        <v>4.97206</v>
      </c>
      <c r="FC102">
        <v>1.87058</v>
      </c>
      <c r="FD102">
        <v>1.87682</v>
      </c>
      <c r="FE102">
        <v>1.86988</v>
      </c>
      <c r="FF102">
        <v>1.87302</v>
      </c>
      <c r="FG102">
        <v>1.87454</v>
      </c>
      <c r="FH102">
        <v>1.87393</v>
      </c>
      <c r="FI102">
        <v>1.8754</v>
      </c>
      <c r="FJ102">
        <v>0</v>
      </c>
      <c r="FK102">
        <v>0</v>
      </c>
      <c r="FL102">
        <v>0</v>
      </c>
      <c r="FM102">
        <v>0</v>
      </c>
      <c r="FN102" t="s">
        <v>350</v>
      </c>
      <c r="FO102" t="s">
        <v>351</v>
      </c>
      <c r="FP102" t="s">
        <v>352</v>
      </c>
      <c r="FQ102" t="s">
        <v>352</v>
      </c>
      <c r="FR102" t="s">
        <v>352</v>
      </c>
      <c r="FS102" t="s">
        <v>352</v>
      </c>
      <c r="FT102">
        <v>0</v>
      </c>
      <c r="FU102">
        <v>100</v>
      </c>
      <c r="FV102">
        <v>100</v>
      </c>
      <c r="FW102">
        <v>1.807</v>
      </c>
      <c r="FX102">
        <v>0.0746</v>
      </c>
      <c r="FY102">
        <v>0.8199371346353762</v>
      </c>
      <c r="FZ102">
        <v>0.002616612134532941</v>
      </c>
      <c r="GA102">
        <v>-4.519413631873513E-07</v>
      </c>
      <c r="GB102">
        <v>9.831233035137328E-12</v>
      </c>
      <c r="GC102">
        <v>-0.01552211103305004</v>
      </c>
      <c r="GD102">
        <v>0.01128715920374445</v>
      </c>
      <c r="GE102">
        <v>-0.0004913425133041084</v>
      </c>
      <c r="GF102">
        <v>1.320148971478439E-05</v>
      </c>
      <c r="GG102">
        <v>-1</v>
      </c>
      <c r="GH102">
        <v>2093</v>
      </c>
      <c r="GI102">
        <v>1</v>
      </c>
      <c r="GJ102">
        <v>22</v>
      </c>
      <c r="GK102">
        <v>38.1</v>
      </c>
      <c r="GL102">
        <v>37.9</v>
      </c>
      <c r="GM102">
        <v>1.073</v>
      </c>
      <c r="GN102">
        <v>2.53174</v>
      </c>
      <c r="GO102">
        <v>1.39893</v>
      </c>
      <c r="GP102">
        <v>2.28882</v>
      </c>
      <c r="GQ102">
        <v>1.44897</v>
      </c>
      <c r="GR102">
        <v>2.52075</v>
      </c>
      <c r="GS102">
        <v>31.477</v>
      </c>
      <c r="GT102">
        <v>14.2721</v>
      </c>
      <c r="GU102">
        <v>18</v>
      </c>
      <c r="GV102">
        <v>480.65</v>
      </c>
      <c r="GW102">
        <v>519.955</v>
      </c>
      <c r="GX102">
        <v>20</v>
      </c>
      <c r="GY102">
        <v>23.0468</v>
      </c>
      <c r="GZ102">
        <v>30.0002</v>
      </c>
      <c r="HA102">
        <v>23.0659</v>
      </c>
      <c r="HB102">
        <v>23.0488</v>
      </c>
      <c r="HC102">
        <v>21.4354</v>
      </c>
      <c r="HD102">
        <v>52.5748</v>
      </c>
      <c r="HE102">
        <v>0</v>
      </c>
      <c r="HF102">
        <v>20</v>
      </c>
      <c r="HG102">
        <v>420</v>
      </c>
      <c r="HH102">
        <v>7.5788</v>
      </c>
      <c r="HI102">
        <v>102.072</v>
      </c>
      <c r="HJ102">
        <v>102.299</v>
      </c>
    </row>
    <row r="103" spans="1:218">
      <c r="A103">
        <v>85</v>
      </c>
      <c r="B103">
        <v>1693589072</v>
      </c>
      <c r="C103">
        <v>9940.5</v>
      </c>
      <c r="D103" t="s">
        <v>519</v>
      </c>
      <c r="E103" t="s">
        <v>520</v>
      </c>
      <c r="F103" t="s">
        <v>346</v>
      </c>
      <c r="J103">
        <v>1693589072</v>
      </c>
      <c r="K103">
        <f>(L103)/1000</f>
        <v>0</v>
      </c>
      <c r="L103">
        <f>1000*BB103*AJ103*(AX103-AY103)/(100*AQ103*(1000-AJ103*AX103))</f>
        <v>0</v>
      </c>
      <c r="M103">
        <f>BB103*AJ103*(AW103-AV103*(1000-AJ103*AY103)/(1000-AJ103*AX103))/(100*AQ103)</f>
        <v>0</v>
      </c>
      <c r="N103">
        <f>AV103 - IF(AJ103&gt;1, M103*AQ103*100.0/(AL103*BJ103), 0)</f>
        <v>0</v>
      </c>
      <c r="O103">
        <f>((U103-K103/2)*N103-M103)/(U103+K103/2)</f>
        <v>0</v>
      </c>
      <c r="P103">
        <f>O103*(BC103+BD103)/1000.0</f>
        <v>0</v>
      </c>
      <c r="Q103">
        <f>(AV103 - IF(AJ103&gt;1, M103*AQ103*100.0/(AL103*BJ103), 0))*(BC103+BD103)/1000.0</f>
        <v>0</v>
      </c>
      <c r="R103">
        <f>2.0/((1/T103-1/S103)+SIGN(T103)*SQRT((1/T103-1/S103)*(1/T103-1/S103) + 4*AR103/((AR103+1)*(AR103+1))*(2*1/T103*1/S103-1/S103*1/S103)))</f>
        <v>0</v>
      </c>
      <c r="S103">
        <f>IF(LEFT(AS103,1)&lt;&gt;"0",IF(LEFT(AS103,1)="1",3.0,AT103),$D$5+$E$5*(BJ103*BC103/($K$5*1000))+$F$5*(BJ103*BC103/($K$5*1000))*MAX(MIN(AQ103,$J$5),$I$5)*MAX(MIN(AQ103,$J$5),$I$5)+$G$5*MAX(MIN(AQ103,$J$5),$I$5)*(BJ103*BC103/($K$5*1000))+$H$5*(BJ103*BC103/($K$5*1000))*(BJ103*BC103/($K$5*1000)))</f>
        <v>0</v>
      </c>
      <c r="T103">
        <f>K103*(1000-(1000*0.61365*exp(17.502*X103/(240.97+X103))/(BC103+BD103)+AX103)/2)/(1000*0.61365*exp(17.502*X103/(240.97+X103))/(BC103+BD103)-AX103)</f>
        <v>0</v>
      </c>
      <c r="U103">
        <f>1/((AR103+1)/(R103/1.6)+1/(S103/1.37)) + AR103/((AR103+1)/(R103/1.6) + AR103/(S103/1.37))</f>
        <v>0</v>
      </c>
      <c r="V103">
        <f>(AM103*AP103)</f>
        <v>0</v>
      </c>
      <c r="W103">
        <f>(BE103+(V103+2*0.95*5.67E-8*(((BE103+$B$7)+273)^4-(BE103+273)^4)-44100*K103)/(1.84*29.3*S103+8*0.95*5.67E-8*(BE103+273)^3))</f>
        <v>0</v>
      </c>
      <c r="X103">
        <f>($B$66*BF103+$D$7*BG103+$C$66*W103)</f>
        <v>0</v>
      </c>
      <c r="Y103">
        <f>0.61365*exp(17.502*X103/(240.97+X103))</f>
        <v>0</v>
      </c>
      <c r="Z103">
        <f>(AA103/AB103*100)</f>
        <v>0</v>
      </c>
      <c r="AA103">
        <f>AX103*(BC103+BD103)/1000</f>
        <v>0</v>
      </c>
      <c r="AB103">
        <f>0.61365*exp(17.502*BE103/(240.97+BE103))</f>
        <v>0</v>
      </c>
      <c r="AC103">
        <f>(Y103-AX103*(BC103+BD103)/1000)</f>
        <v>0</v>
      </c>
      <c r="AD103">
        <f>(-K103*44100)</f>
        <v>0</v>
      </c>
      <c r="AE103">
        <f>2*29.3*S103*0.92*(BE103-X103)</f>
        <v>0</v>
      </c>
      <c r="AF103">
        <f>2*0.95*5.67E-8*(((BE103+$B$7)+273)^4-(X103+273)^4)</f>
        <v>0</v>
      </c>
      <c r="AG103">
        <f>V103+AF103+AD103+AE103</f>
        <v>0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MAX(0,($B$13+$C$13*BJ103)/(1+$D$13*BJ103)*BC103/(BE103+273)*$E$13)</f>
        <v>0</v>
      </c>
      <c r="AM103">
        <f>$B$11*BK103+$C$11*BL103+$F$11*BW103*(1-BZ103)</f>
        <v>0</v>
      </c>
      <c r="AN103">
        <f>AM103*AO103</f>
        <v>0</v>
      </c>
      <c r="AO103">
        <f>($B$11*$D$9+$C$11*$D$9+$F$11*((CJ103+CB103)/MAX(CJ103+CB103+CK103, 0.1)*$I$9+CK103/MAX(CJ103+CB103+CK103, 0.1)*$J$9))/($B$11+$C$11+$F$11)</f>
        <v>0</v>
      </c>
      <c r="AP103">
        <f>($B$11*$K$9+$C$11*$K$9+$F$11*((CJ103+CB103)/MAX(CJ103+CB103+CK103, 0.1)*$P$9+CK103/MAX(CJ103+CB103+CK103, 0.1)*$Q$9))/($B$11+$C$11+$F$11)</f>
        <v>0</v>
      </c>
      <c r="AQ103">
        <v>6</v>
      </c>
      <c r="AR103">
        <v>0.5</v>
      </c>
      <c r="AS103" t="s">
        <v>347</v>
      </c>
      <c r="AT103">
        <v>2</v>
      </c>
      <c r="AU103">
        <v>1693589072</v>
      </c>
      <c r="AV103">
        <v>399.959</v>
      </c>
      <c r="AW103">
        <v>419.921</v>
      </c>
      <c r="AX103">
        <v>13.0679</v>
      </c>
      <c r="AY103">
        <v>9.2287</v>
      </c>
      <c r="AZ103">
        <v>398.169</v>
      </c>
      <c r="BA103">
        <v>12.9908</v>
      </c>
      <c r="BB103">
        <v>499.911</v>
      </c>
      <c r="BC103">
        <v>100.534</v>
      </c>
      <c r="BD103">
        <v>0.0336765</v>
      </c>
      <c r="BE103">
        <v>22.4477</v>
      </c>
      <c r="BF103">
        <v>999.9</v>
      </c>
      <c r="BG103">
        <v>999.9</v>
      </c>
      <c r="BH103">
        <v>0</v>
      </c>
      <c r="BI103">
        <v>0</v>
      </c>
      <c r="BJ103">
        <v>10029.4</v>
      </c>
      <c r="BK103">
        <v>0</v>
      </c>
      <c r="BL103">
        <v>536.3049999999999</v>
      </c>
      <c r="BM103">
        <v>-19.9615</v>
      </c>
      <c r="BN103">
        <v>405.255</v>
      </c>
      <c r="BO103">
        <v>423.832</v>
      </c>
      <c r="BP103">
        <v>3.83924</v>
      </c>
      <c r="BQ103">
        <v>419.921</v>
      </c>
      <c r="BR103">
        <v>9.2287</v>
      </c>
      <c r="BS103">
        <v>1.31377</v>
      </c>
      <c r="BT103">
        <v>0.927795</v>
      </c>
      <c r="BU103">
        <v>10.9573</v>
      </c>
      <c r="BV103">
        <v>5.82924</v>
      </c>
      <c r="BW103">
        <v>2500.04</v>
      </c>
      <c r="BX103">
        <v>0.900006</v>
      </c>
      <c r="BY103">
        <v>0.0999944</v>
      </c>
      <c r="BZ103">
        <v>0</v>
      </c>
      <c r="CA103">
        <v>2.5534</v>
      </c>
      <c r="CB103">
        <v>0</v>
      </c>
      <c r="CC103">
        <v>35616.4</v>
      </c>
      <c r="CD103">
        <v>22324.2</v>
      </c>
      <c r="CE103">
        <v>38.875</v>
      </c>
      <c r="CF103">
        <v>38.5</v>
      </c>
      <c r="CG103">
        <v>38.687</v>
      </c>
      <c r="CH103">
        <v>36.937</v>
      </c>
      <c r="CI103">
        <v>37.687</v>
      </c>
      <c r="CJ103">
        <v>2250.05</v>
      </c>
      <c r="CK103">
        <v>249.99</v>
      </c>
      <c r="CL103">
        <v>0</v>
      </c>
      <c r="CM103">
        <v>1693589065.3</v>
      </c>
      <c r="CN103">
        <v>0</v>
      </c>
      <c r="CO103">
        <v>1693586689.5</v>
      </c>
      <c r="CP103" t="s">
        <v>474</v>
      </c>
      <c r="CQ103">
        <v>1693586681.5</v>
      </c>
      <c r="CR103">
        <v>1693586689.5</v>
      </c>
      <c r="CS103">
        <v>3</v>
      </c>
      <c r="CT103">
        <v>0.276</v>
      </c>
      <c r="CU103">
        <v>0.005</v>
      </c>
      <c r="CV103">
        <v>1.836</v>
      </c>
      <c r="CW103">
        <v>0.07199999999999999</v>
      </c>
      <c r="CX103">
        <v>420</v>
      </c>
      <c r="CY103">
        <v>12</v>
      </c>
      <c r="CZ103">
        <v>0.16</v>
      </c>
      <c r="DA103">
        <v>0.01</v>
      </c>
      <c r="DB103">
        <v>15.30121838582239</v>
      </c>
      <c r="DC103">
        <v>0.4928151377163653</v>
      </c>
      <c r="DD103">
        <v>0.05529579520590513</v>
      </c>
      <c r="DE103">
        <v>1</v>
      </c>
      <c r="DF103">
        <v>0.00328646267344919</v>
      </c>
      <c r="DG103">
        <v>-0.0005689579135790382</v>
      </c>
      <c r="DH103">
        <v>4.277284145799137E-05</v>
      </c>
      <c r="DI103">
        <v>1</v>
      </c>
      <c r="DJ103">
        <v>0.1973518620634372</v>
      </c>
      <c r="DK103">
        <v>-0.02726603135106713</v>
      </c>
      <c r="DL103">
        <v>0.002131365409836622</v>
      </c>
      <c r="DM103">
        <v>1</v>
      </c>
      <c r="DN103">
        <v>3</v>
      </c>
      <c r="DO103">
        <v>3</v>
      </c>
      <c r="DP103" t="s">
        <v>349</v>
      </c>
      <c r="DQ103">
        <v>3.10202</v>
      </c>
      <c r="DR103">
        <v>2.66757</v>
      </c>
      <c r="DS103">
        <v>0.09702089999999999</v>
      </c>
      <c r="DT103">
        <v>0.10174</v>
      </c>
      <c r="DU103">
        <v>0.0677265</v>
      </c>
      <c r="DV103">
        <v>0.0533317</v>
      </c>
      <c r="DW103">
        <v>26306</v>
      </c>
      <c r="DX103">
        <v>28509.8</v>
      </c>
      <c r="DY103">
        <v>27576.3</v>
      </c>
      <c r="DZ103">
        <v>29828.3</v>
      </c>
      <c r="EA103">
        <v>32200.2</v>
      </c>
      <c r="EB103">
        <v>34878.6</v>
      </c>
      <c r="EC103">
        <v>37840.3</v>
      </c>
      <c r="ED103">
        <v>40950.9</v>
      </c>
      <c r="EE103">
        <v>2.19298</v>
      </c>
      <c r="EF103">
        <v>2.1677</v>
      </c>
      <c r="EG103">
        <v>0</v>
      </c>
      <c r="EH103">
        <v>0</v>
      </c>
      <c r="EI103">
        <v>20.5083</v>
      </c>
      <c r="EJ103">
        <v>999.9</v>
      </c>
      <c r="EK103">
        <v>43.9</v>
      </c>
      <c r="EL103">
        <v>28.8</v>
      </c>
      <c r="EM103">
        <v>17.3598</v>
      </c>
      <c r="EN103">
        <v>64.363</v>
      </c>
      <c r="EO103">
        <v>9.79968</v>
      </c>
      <c r="EP103">
        <v>1</v>
      </c>
      <c r="EQ103">
        <v>-0.308979</v>
      </c>
      <c r="ER103">
        <v>0.932682</v>
      </c>
      <c r="ES103">
        <v>20.2019</v>
      </c>
      <c r="ET103">
        <v>5.25817</v>
      </c>
      <c r="EU103">
        <v>12.0579</v>
      </c>
      <c r="EV103">
        <v>4.9735</v>
      </c>
      <c r="EW103">
        <v>3.293</v>
      </c>
      <c r="EX103">
        <v>9999</v>
      </c>
      <c r="EY103">
        <v>9999</v>
      </c>
      <c r="EZ103">
        <v>9999</v>
      </c>
      <c r="FA103">
        <v>166.6</v>
      </c>
      <c r="FB103">
        <v>4.97204</v>
      </c>
      <c r="FC103">
        <v>1.87057</v>
      </c>
      <c r="FD103">
        <v>1.8768</v>
      </c>
      <c r="FE103">
        <v>1.86983</v>
      </c>
      <c r="FF103">
        <v>1.87302</v>
      </c>
      <c r="FG103">
        <v>1.87454</v>
      </c>
      <c r="FH103">
        <v>1.87394</v>
      </c>
      <c r="FI103">
        <v>1.87543</v>
      </c>
      <c r="FJ103">
        <v>0</v>
      </c>
      <c r="FK103">
        <v>0</v>
      </c>
      <c r="FL103">
        <v>0</v>
      </c>
      <c r="FM103">
        <v>0</v>
      </c>
      <c r="FN103" t="s">
        <v>350</v>
      </c>
      <c r="FO103" t="s">
        <v>351</v>
      </c>
      <c r="FP103" t="s">
        <v>352</v>
      </c>
      <c r="FQ103" t="s">
        <v>352</v>
      </c>
      <c r="FR103" t="s">
        <v>352</v>
      </c>
      <c r="FS103" t="s">
        <v>352</v>
      </c>
      <c r="FT103">
        <v>0</v>
      </c>
      <c r="FU103">
        <v>100</v>
      </c>
      <c r="FV103">
        <v>100</v>
      </c>
      <c r="FW103">
        <v>1.79</v>
      </c>
      <c r="FX103">
        <v>0.0771</v>
      </c>
      <c r="FY103">
        <v>0.8199371346353762</v>
      </c>
      <c r="FZ103">
        <v>0.002616612134532941</v>
      </c>
      <c r="GA103">
        <v>-4.519413631873513E-07</v>
      </c>
      <c r="GB103">
        <v>9.831233035137328E-12</v>
      </c>
      <c r="GC103">
        <v>-0.01552211103305004</v>
      </c>
      <c r="GD103">
        <v>0.01128715920374445</v>
      </c>
      <c r="GE103">
        <v>-0.0004913425133041084</v>
      </c>
      <c r="GF103">
        <v>1.320148971478439E-05</v>
      </c>
      <c r="GG103">
        <v>-1</v>
      </c>
      <c r="GH103">
        <v>2093</v>
      </c>
      <c r="GI103">
        <v>1</v>
      </c>
      <c r="GJ103">
        <v>22</v>
      </c>
      <c r="GK103">
        <v>39.8</v>
      </c>
      <c r="GL103">
        <v>39.7</v>
      </c>
      <c r="GM103">
        <v>1.07422</v>
      </c>
      <c r="GN103">
        <v>2.55005</v>
      </c>
      <c r="GO103">
        <v>1.39893</v>
      </c>
      <c r="GP103">
        <v>2.28882</v>
      </c>
      <c r="GQ103">
        <v>1.44897</v>
      </c>
      <c r="GR103">
        <v>2.3645</v>
      </c>
      <c r="GS103">
        <v>31.4333</v>
      </c>
      <c r="GT103">
        <v>14.2546</v>
      </c>
      <c r="GU103">
        <v>18</v>
      </c>
      <c r="GV103">
        <v>473.542</v>
      </c>
      <c r="GW103">
        <v>524.077</v>
      </c>
      <c r="GX103">
        <v>20.0001</v>
      </c>
      <c r="GY103">
        <v>23.0681</v>
      </c>
      <c r="GZ103">
        <v>30</v>
      </c>
      <c r="HA103">
        <v>23.0976</v>
      </c>
      <c r="HB103">
        <v>23.077</v>
      </c>
      <c r="HC103">
        <v>21.4618</v>
      </c>
      <c r="HD103">
        <v>44.4123</v>
      </c>
      <c r="HE103">
        <v>0</v>
      </c>
      <c r="HF103">
        <v>20</v>
      </c>
      <c r="HG103">
        <v>420</v>
      </c>
      <c r="HH103">
        <v>9.37111</v>
      </c>
      <c r="HI103">
        <v>102.065</v>
      </c>
      <c r="HJ103">
        <v>102.292</v>
      </c>
    </row>
    <row r="104" spans="1:218">
      <c r="A104">
        <v>86</v>
      </c>
      <c r="B104">
        <v>1693589159</v>
      </c>
      <c r="C104">
        <v>10027.5</v>
      </c>
      <c r="D104" t="s">
        <v>521</v>
      </c>
      <c r="E104" t="s">
        <v>522</v>
      </c>
      <c r="F104" t="s">
        <v>346</v>
      </c>
      <c r="J104">
        <v>1693589159</v>
      </c>
      <c r="K104">
        <f>(L104)/1000</f>
        <v>0</v>
      </c>
      <c r="L104">
        <f>1000*BB104*AJ104*(AX104-AY104)/(100*AQ104*(1000-AJ104*AX104))</f>
        <v>0</v>
      </c>
      <c r="M104">
        <f>BB104*AJ104*(AW104-AV104*(1000-AJ104*AY104)/(1000-AJ104*AX104))/(100*AQ104)</f>
        <v>0</v>
      </c>
      <c r="N104">
        <f>AV104 - IF(AJ104&gt;1, M104*AQ104*100.0/(AL104*BJ104), 0)</f>
        <v>0</v>
      </c>
      <c r="O104">
        <f>((U104-K104/2)*N104-M104)/(U104+K104/2)</f>
        <v>0</v>
      </c>
      <c r="P104">
        <f>O104*(BC104+BD104)/1000.0</f>
        <v>0</v>
      </c>
      <c r="Q104">
        <f>(AV104 - IF(AJ104&gt;1, M104*AQ104*100.0/(AL104*BJ104), 0))*(BC104+BD104)/1000.0</f>
        <v>0</v>
      </c>
      <c r="R104">
        <f>2.0/((1/T104-1/S104)+SIGN(T104)*SQRT((1/T104-1/S104)*(1/T104-1/S104) + 4*AR104/((AR104+1)*(AR104+1))*(2*1/T104*1/S104-1/S104*1/S104)))</f>
        <v>0</v>
      </c>
      <c r="S104">
        <f>IF(LEFT(AS104,1)&lt;&gt;"0",IF(LEFT(AS104,1)="1",3.0,AT104),$D$5+$E$5*(BJ104*BC104/($K$5*1000))+$F$5*(BJ104*BC104/($K$5*1000))*MAX(MIN(AQ104,$J$5),$I$5)*MAX(MIN(AQ104,$J$5),$I$5)+$G$5*MAX(MIN(AQ104,$J$5),$I$5)*(BJ104*BC104/($K$5*1000))+$H$5*(BJ104*BC104/($K$5*1000))*(BJ104*BC104/($K$5*1000)))</f>
        <v>0</v>
      </c>
      <c r="T104">
        <f>K104*(1000-(1000*0.61365*exp(17.502*X104/(240.97+X104))/(BC104+BD104)+AX104)/2)/(1000*0.61365*exp(17.502*X104/(240.97+X104))/(BC104+BD104)-AX104)</f>
        <v>0</v>
      </c>
      <c r="U104">
        <f>1/((AR104+1)/(R104/1.6)+1/(S104/1.37)) + AR104/((AR104+1)/(R104/1.6) + AR104/(S104/1.37))</f>
        <v>0</v>
      </c>
      <c r="V104">
        <f>(AM104*AP104)</f>
        <v>0</v>
      </c>
      <c r="W104">
        <f>(BE104+(V104+2*0.95*5.67E-8*(((BE104+$B$7)+273)^4-(BE104+273)^4)-44100*K104)/(1.84*29.3*S104+8*0.95*5.67E-8*(BE104+273)^3))</f>
        <v>0</v>
      </c>
      <c r="X104">
        <f>($B$66*BF104+$D$7*BG104+$C$66*W104)</f>
        <v>0</v>
      </c>
      <c r="Y104">
        <f>0.61365*exp(17.502*X104/(240.97+X104))</f>
        <v>0</v>
      </c>
      <c r="Z104">
        <f>(AA104/AB104*100)</f>
        <v>0</v>
      </c>
      <c r="AA104">
        <f>AX104*(BC104+BD104)/1000</f>
        <v>0</v>
      </c>
      <c r="AB104">
        <f>0.61365*exp(17.502*BE104/(240.97+BE104))</f>
        <v>0</v>
      </c>
      <c r="AC104">
        <f>(Y104-AX104*(BC104+BD104)/1000)</f>
        <v>0</v>
      </c>
      <c r="AD104">
        <f>(-K104*44100)</f>
        <v>0</v>
      </c>
      <c r="AE104">
        <f>2*29.3*S104*0.92*(BE104-X104)</f>
        <v>0</v>
      </c>
      <c r="AF104">
        <f>2*0.95*5.67E-8*(((BE104+$B$7)+273)^4-(X104+273)^4)</f>
        <v>0</v>
      </c>
      <c r="AG104">
        <f>V104+AF104+AD104+AE104</f>
        <v>0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MAX(0,($B$13+$C$13*BJ104)/(1+$D$13*BJ104)*BC104/(BE104+273)*$E$13)</f>
        <v>0</v>
      </c>
      <c r="AM104">
        <f>$B$11*BK104+$C$11*BL104+$F$11*BW104*(1-BZ104)</f>
        <v>0</v>
      </c>
      <c r="AN104">
        <f>AM104*AO104</f>
        <v>0</v>
      </c>
      <c r="AO104">
        <f>($B$11*$D$9+$C$11*$D$9+$F$11*((CJ104+CB104)/MAX(CJ104+CB104+CK104, 0.1)*$I$9+CK104/MAX(CJ104+CB104+CK104, 0.1)*$J$9))/($B$11+$C$11+$F$11)</f>
        <v>0</v>
      </c>
      <c r="AP104">
        <f>($B$11*$K$9+$C$11*$K$9+$F$11*((CJ104+CB104)/MAX(CJ104+CB104+CK104, 0.1)*$P$9+CK104/MAX(CJ104+CB104+CK104, 0.1)*$Q$9))/($B$11+$C$11+$F$11)</f>
        <v>0</v>
      </c>
      <c r="AQ104">
        <v>6</v>
      </c>
      <c r="AR104">
        <v>0.5</v>
      </c>
      <c r="AS104" t="s">
        <v>347</v>
      </c>
      <c r="AT104">
        <v>2</v>
      </c>
      <c r="AU104">
        <v>1693589159</v>
      </c>
      <c r="AV104">
        <v>399.553</v>
      </c>
      <c r="AW104">
        <v>420.015</v>
      </c>
      <c r="AX104">
        <v>13.369</v>
      </c>
      <c r="AY104">
        <v>8.59731</v>
      </c>
      <c r="AZ104">
        <v>397.763</v>
      </c>
      <c r="BA104">
        <v>13.2903</v>
      </c>
      <c r="BB104">
        <v>500.035</v>
      </c>
      <c r="BC104">
        <v>100.533</v>
      </c>
      <c r="BD104">
        <v>0.0317954</v>
      </c>
      <c r="BE104">
        <v>22.4734</v>
      </c>
      <c r="BF104">
        <v>999.9</v>
      </c>
      <c r="BG104">
        <v>999.9</v>
      </c>
      <c r="BH104">
        <v>0</v>
      </c>
      <c r="BI104">
        <v>0</v>
      </c>
      <c r="BJ104">
        <v>10021.9</v>
      </c>
      <c r="BK104">
        <v>0</v>
      </c>
      <c r="BL104">
        <v>371.2</v>
      </c>
      <c r="BM104">
        <v>-20.4619</v>
      </c>
      <c r="BN104">
        <v>404.967</v>
      </c>
      <c r="BO104">
        <v>423.657</v>
      </c>
      <c r="BP104">
        <v>4.77166</v>
      </c>
      <c r="BQ104">
        <v>420.015</v>
      </c>
      <c r="BR104">
        <v>8.59731</v>
      </c>
      <c r="BS104">
        <v>1.34403</v>
      </c>
      <c r="BT104">
        <v>0.864318</v>
      </c>
      <c r="BU104">
        <v>11.3005</v>
      </c>
      <c r="BV104">
        <v>4.80993</v>
      </c>
      <c r="BW104">
        <v>2499.77</v>
      </c>
      <c r="BX104">
        <v>0.899999</v>
      </c>
      <c r="BY104">
        <v>0.100001</v>
      </c>
      <c r="BZ104">
        <v>0</v>
      </c>
      <c r="CA104">
        <v>2.6179</v>
      </c>
      <c r="CB104">
        <v>0</v>
      </c>
      <c r="CC104">
        <v>34080.3</v>
      </c>
      <c r="CD104">
        <v>22321.7</v>
      </c>
      <c r="CE104">
        <v>38.187</v>
      </c>
      <c r="CF104">
        <v>38.312</v>
      </c>
      <c r="CG104">
        <v>38.062</v>
      </c>
      <c r="CH104">
        <v>36.75</v>
      </c>
      <c r="CI104">
        <v>37.312</v>
      </c>
      <c r="CJ104">
        <v>2249.79</v>
      </c>
      <c r="CK104">
        <v>249.98</v>
      </c>
      <c r="CL104">
        <v>0</v>
      </c>
      <c r="CM104">
        <v>1693589152.3</v>
      </c>
      <c r="CN104">
        <v>0</v>
      </c>
      <c r="CO104">
        <v>1693586689.5</v>
      </c>
      <c r="CP104" t="s">
        <v>474</v>
      </c>
      <c r="CQ104">
        <v>1693586681.5</v>
      </c>
      <c r="CR104">
        <v>1693586689.5</v>
      </c>
      <c r="CS104">
        <v>3</v>
      </c>
      <c r="CT104">
        <v>0.276</v>
      </c>
      <c r="CU104">
        <v>0.005</v>
      </c>
      <c r="CV104">
        <v>1.836</v>
      </c>
      <c r="CW104">
        <v>0.07199999999999999</v>
      </c>
      <c r="CX104">
        <v>420</v>
      </c>
      <c r="CY104">
        <v>12</v>
      </c>
      <c r="CZ104">
        <v>0.16</v>
      </c>
      <c r="DA104">
        <v>0.01</v>
      </c>
      <c r="DB104">
        <v>15.33752686139736</v>
      </c>
      <c r="DC104">
        <v>0.8332445578162978</v>
      </c>
      <c r="DD104">
        <v>0.06608149453702097</v>
      </c>
      <c r="DE104">
        <v>1</v>
      </c>
      <c r="DF104">
        <v>0.004169970894008047</v>
      </c>
      <c r="DG104">
        <v>-0.001253204699493675</v>
      </c>
      <c r="DH104">
        <v>9.462532239656844E-05</v>
      </c>
      <c r="DI104">
        <v>1</v>
      </c>
      <c r="DJ104">
        <v>0.266982624910273</v>
      </c>
      <c r="DK104">
        <v>-0.104223717568194</v>
      </c>
      <c r="DL104">
        <v>0.007903668309830154</v>
      </c>
      <c r="DM104">
        <v>1</v>
      </c>
      <c r="DN104">
        <v>3</v>
      </c>
      <c r="DO104">
        <v>3</v>
      </c>
      <c r="DP104" t="s">
        <v>349</v>
      </c>
      <c r="DQ104">
        <v>3.10201</v>
      </c>
      <c r="DR104">
        <v>2.66562</v>
      </c>
      <c r="DS104">
        <v>0.09694800000000001</v>
      </c>
      <c r="DT104">
        <v>0.101751</v>
      </c>
      <c r="DU104">
        <v>0.0689092</v>
      </c>
      <c r="DV104">
        <v>0.050423</v>
      </c>
      <c r="DW104">
        <v>26310.2</v>
      </c>
      <c r="DX104">
        <v>28511.3</v>
      </c>
      <c r="DY104">
        <v>27578.4</v>
      </c>
      <c r="DZ104">
        <v>29830.2</v>
      </c>
      <c r="EA104">
        <v>32162</v>
      </c>
      <c r="EB104">
        <v>34988</v>
      </c>
      <c r="EC104">
        <v>37843.3</v>
      </c>
      <c r="ED104">
        <v>40953.7</v>
      </c>
      <c r="EE104">
        <v>2.189</v>
      </c>
      <c r="EF104">
        <v>2.1673</v>
      </c>
      <c r="EG104">
        <v>0</v>
      </c>
      <c r="EH104">
        <v>0</v>
      </c>
      <c r="EI104">
        <v>20.6226</v>
      </c>
      <c r="EJ104">
        <v>999.9</v>
      </c>
      <c r="EK104">
        <v>43.9</v>
      </c>
      <c r="EL104">
        <v>28.8</v>
      </c>
      <c r="EM104">
        <v>17.3592</v>
      </c>
      <c r="EN104">
        <v>64.303</v>
      </c>
      <c r="EO104">
        <v>9.631410000000001</v>
      </c>
      <c r="EP104">
        <v>1</v>
      </c>
      <c r="EQ104">
        <v>-0.310379</v>
      </c>
      <c r="ER104">
        <v>0.941868</v>
      </c>
      <c r="ES104">
        <v>20.2036</v>
      </c>
      <c r="ET104">
        <v>5.25428</v>
      </c>
      <c r="EU104">
        <v>12.0579</v>
      </c>
      <c r="EV104">
        <v>4.97345</v>
      </c>
      <c r="EW104">
        <v>3.293</v>
      </c>
      <c r="EX104">
        <v>9999</v>
      </c>
      <c r="EY104">
        <v>9999</v>
      </c>
      <c r="EZ104">
        <v>9999</v>
      </c>
      <c r="FA104">
        <v>166.7</v>
      </c>
      <c r="FB104">
        <v>4.97205</v>
      </c>
      <c r="FC104">
        <v>1.87057</v>
      </c>
      <c r="FD104">
        <v>1.87679</v>
      </c>
      <c r="FE104">
        <v>1.86984</v>
      </c>
      <c r="FF104">
        <v>1.87302</v>
      </c>
      <c r="FG104">
        <v>1.87454</v>
      </c>
      <c r="FH104">
        <v>1.87393</v>
      </c>
      <c r="FI104">
        <v>1.87538</v>
      </c>
      <c r="FJ104">
        <v>0</v>
      </c>
      <c r="FK104">
        <v>0</v>
      </c>
      <c r="FL104">
        <v>0</v>
      </c>
      <c r="FM104">
        <v>0</v>
      </c>
      <c r="FN104" t="s">
        <v>350</v>
      </c>
      <c r="FO104" t="s">
        <v>351</v>
      </c>
      <c r="FP104" t="s">
        <v>352</v>
      </c>
      <c r="FQ104" t="s">
        <v>352</v>
      </c>
      <c r="FR104" t="s">
        <v>352</v>
      </c>
      <c r="FS104" t="s">
        <v>352</v>
      </c>
      <c r="FT104">
        <v>0</v>
      </c>
      <c r="FU104">
        <v>100</v>
      </c>
      <c r="FV104">
        <v>100</v>
      </c>
      <c r="FW104">
        <v>1.79</v>
      </c>
      <c r="FX104">
        <v>0.07870000000000001</v>
      </c>
      <c r="FY104">
        <v>0.8199371346353762</v>
      </c>
      <c r="FZ104">
        <v>0.002616612134532941</v>
      </c>
      <c r="GA104">
        <v>-4.519413631873513E-07</v>
      </c>
      <c r="GB104">
        <v>9.831233035137328E-12</v>
      </c>
      <c r="GC104">
        <v>-0.01552211103305004</v>
      </c>
      <c r="GD104">
        <v>0.01128715920374445</v>
      </c>
      <c r="GE104">
        <v>-0.0004913425133041084</v>
      </c>
      <c r="GF104">
        <v>1.320148971478439E-05</v>
      </c>
      <c r="GG104">
        <v>-1</v>
      </c>
      <c r="GH104">
        <v>2093</v>
      </c>
      <c r="GI104">
        <v>1</v>
      </c>
      <c r="GJ104">
        <v>22</v>
      </c>
      <c r="GK104">
        <v>41.3</v>
      </c>
      <c r="GL104">
        <v>41.2</v>
      </c>
      <c r="GM104">
        <v>1.073</v>
      </c>
      <c r="GN104">
        <v>2.53052</v>
      </c>
      <c r="GO104">
        <v>1.39893</v>
      </c>
      <c r="GP104">
        <v>2.2876</v>
      </c>
      <c r="GQ104">
        <v>1.44897</v>
      </c>
      <c r="GR104">
        <v>2.47437</v>
      </c>
      <c r="GS104">
        <v>31.3898</v>
      </c>
      <c r="GT104">
        <v>14.2459</v>
      </c>
      <c r="GU104">
        <v>18</v>
      </c>
      <c r="GV104">
        <v>471.169</v>
      </c>
      <c r="GW104">
        <v>523.8</v>
      </c>
      <c r="GX104">
        <v>20.0001</v>
      </c>
      <c r="GY104">
        <v>23.0626</v>
      </c>
      <c r="GZ104">
        <v>29.9999</v>
      </c>
      <c r="HA104">
        <v>23.0976</v>
      </c>
      <c r="HB104">
        <v>23.077</v>
      </c>
      <c r="HC104">
        <v>21.45</v>
      </c>
      <c r="HD104">
        <v>47.5309</v>
      </c>
      <c r="HE104">
        <v>0</v>
      </c>
      <c r="HF104">
        <v>20</v>
      </c>
      <c r="HG104">
        <v>420</v>
      </c>
      <c r="HH104">
        <v>8.71115</v>
      </c>
      <c r="HI104">
        <v>102.072</v>
      </c>
      <c r="HJ104">
        <v>102.299</v>
      </c>
    </row>
    <row r="105" spans="1:218">
      <c r="A105" t="s">
        <v>49</v>
      </c>
      <c r="B105" t="s">
        <v>51</v>
      </c>
      <c r="C105" t="s">
        <v>53</v>
      </c>
    </row>
    <row r="106" spans="1:218">
      <c r="B106">
        <v>1</v>
      </c>
      <c r="C106">
        <v>0</v>
      </c>
    </row>
    <row r="107" spans="1:218">
      <c r="A107">
        <v>87</v>
      </c>
      <c r="B107">
        <v>1693589284.5</v>
      </c>
      <c r="C107">
        <v>10153</v>
      </c>
      <c r="D107" t="s">
        <v>523</v>
      </c>
      <c r="E107" t="s">
        <v>524</v>
      </c>
      <c r="F107" t="s">
        <v>346</v>
      </c>
      <c r="J107">
        <v>1693589284.5</v>
      </c>
      <c r="K107">
        <f>(L107)/1000</f>
        <v>0</v>
      </c>
      <c r="L107">
        <f>1000*BB107*AJ107*(AX107-AY107)/(100*AQ107*(1000-AJ107*AX107))</f>
        <v>0</v>
      </c>
      <c r="M107">
        <f>BB107*AJ107*(AW107-AV107*(1000-AJ107*AY107)/(1000-AJ107*AX107))/(100*AQ107)</f>
        <v>0</v>
      </c>
      <c r="N107">
        <f>AV107 - IF(AJ107&gt;1, M107*AQ107*100.0/(AL107*BJ107), 0)</f>
        <v>0</v>
      </c>
      <c r="O107">
        <f>((U107-K107/2)*N107-M107)/(U107+K107/2)</f>
        <v>0</v>
      </c>
      <c r="P107">
        <f>O107*(BC107+BD107)/1000.0</f>
        <v>0</v>
      </c>
      <c r="Q107">
        <f>(AV107 - IF(AJ107&gt;1, M107*AQ107*100.0/(AL107*BJ107), 0))*(BC107+BD107)/1000.0</f>
        <v>0</v>
      </c>
      <c r="R107">
        <f>2.0/((1/T107-1/S107)+SIGN(T107)*SQRT((1/T107-1/S107)*(1/T107-1/S107) + 4*AR107/((AR107+1)*(AR107+1))*(2*1/T107*1/S107-1/S107*1/S107)))</f>
        <v>0</v>
      </c>
      <c r="S107">
        <f>IF(LEFT(AS107,1)&lt;&gt;"0",IF(LEFT(AS107,1)="1",3.0,AT107),$D$5+$E$5*(BJ107*BC107/($K$5*1000))+$F$5*(BJ107*BC107/($K$5*1000))*MAX(MIN(AQ107,$J$5),$I$5)*MAX(MIN(AQ107,$J$5),$I$5)+$G$5*MAX(MIN(AQ107,$J$5),$I$5)*(BJ107*BC107/($K$5*1000))+$H$5*(BJ107*BC107/($K$5*1000))*(BJ107*BC107/($K$5*1000)))</f>
        <v>0</v>
      </c>
      <c r="T107">
        <f>K107*(1000-(1000*0.61365*exp(17.502*X107/(240.97+X107))/(BC107+BD107)+AX107)/2)/(1000*0.61365*exp(17.502*X107/(240.97+X107))/(BC107+BD107)-AX107)</f>
        <v>0</v>
      </c>
      <c r="U107">
        <f>1/((AR107+1)/(R107/1.6)+1/(S107/1.37)) + AR107/((AR107+1)/(R107/1.6) + AR107/(S107/1.37))</f>
        <v>0</v>
      </c>
      <c r="V107">
        <f>(AM107*AP107)</f>
        <v>0</v>
      </c>
      <c r="W107">
        <f>(BE107+(V107+2*0.95*5.67E-8*(((BE107+$B$7)+273)^4-(BE107+273)^4)-44100*K107)/(1.84*29.3*S107+8*0.95*5.67E-8*(BE107+273)^3))</f>
        <v>0</v>
      </c>
      <c r="X107">
        <f>($B$106*BF107+$D$7*BG107+$C$106*W107)</f>
        <v>0</v>
      </c>
      <c r="Y107">
        <f>0.61365*exp(17.502*X107/(240.97+X107))</f>
        <v>0</v>
      </c>
      <c r="Z107">
        <f>(AA107/AB107*100)</f>
        <v>0</v>
      </c>
      <c r="AA107">
        <f>AX107*(BC107+BD107)/1000</f>
        <v>0</v>
      </c>
      <c r="AB107">
        <f>0.61365*exp(17.502*BE107/(240.97+BE107))</f>
        <v>0</v>
      </c>
      <c r="AC107">
        <f>(Y107-AX107*(BC107+BD107)/1000)</f>
        <v>0</v>
      </c>
      <c r="AD107">
        <f>(-K107*44100)</f>
        <v>0</v>
      </c>
      <c r="AE107">
        <f>2*29.3*S107*0.92*(BE107-X107)</f>
        <v>0</v>
      </c>
      <c r="AF107">
        <f>2*0.95*5.67E-8*(((BE107+$B$7)+273)^4-(X107+273)^4)</f>
        <v>0</v>
      </c>
      <c r="AG107">
        <f>V107+AF107+AD107+AE107</f>
        <v>0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MAX(0,($B$13+$C$13*BJ107)/(1+$D$13*BJ107)*BC107/(BE107+273)*$E$13)</f>
        <v>0</v>
      </c>
      <c r="AM107">
        <f>$B$11*BK107+$C$11*BL107+$F$11*BW107*(1-BZ107)</f>
        <v>0</v>
      </c>
      <c r="AN107">
        <f>AM107*AO107</f>
        <v>0</v>
      </c>
      <c r="AO107">
        <f>($B$11*$D$9+$C$11*$D$9+$F$11*((CJ107+CB107)/MAX(CJ107+CB107+CK107, 0.1)*$I$9+CK107/MAX(CJ107+CB107+CK107, 0.1)*$J$9))/($B$11+$C$11+$F$11)</f>
        <v>0</v>
      </c>
      <c r="AP107">
        <f>($B$11*$K$9+$C$11*$K$9+$F$11*((CJ107+CB107)/MAX(CJ107+CB107+CK107, 0.1)*$P$9+CK107/MAX(CJ107+CB107+CK107, 0.1)*$Q$9))/($B$11+$C$11+$F$11)</f>
        <v>0</v>
      </c>
      <c r="AQ107">
        <v>6</v>
      </c>
      <c r="AR107">
        <v>0.5</v>
      </c>
      <c r="AS107" t="s">
        <v>347</v>
      </c>
      <c r="AT107">
        <v>2</v>
      </c>
      <c r="AU107">
        <v>1693589284.5</v>
      </c>
      <c r="AV107">
        <v>403.857</v>
      </c>
      <c r="AW107">
        <v>419.92</v>
      </c>
      <c r="AX107">
        <v>13.6254</v>
      </c>
      <c r="AY107">
        <v>7.72302</v>
      </c>
      <c r="AZ107">
        <v>402.057</v>
      </c>
      <c r="BA107">
        <v>13.5454</v>
      </c>
      <c r="BB107">
        <v>499.932</v>
      </c>
      <c r="BC107">
        <v>100.531</v>
      </c>
      <c r="BD107">
        <v>0.0328644</v>
      </c>
      <c r="BE107">
        <v>22.4672</v>
      </c>
      <c r="BF107">
        <v>22.8614</v>
      </c>
      <c r="BG107">
        <v>999.9</v>
      </c>
      <c r="BH107">
        <v>0</v>
      </c>
      <c r="BI107">
        <v>0</v>
      </c>
      <c r="BJ107">
        <v>9980</v>
      </c>
      <c r="BK107">
        <v>0</v>
      </c>
      <c r="BL107">
        <v>484.772</v>
      </c>
      <c r="BM107">
        <v>-16.0631</v>
      </c>
      <c r="BN107">
        <v>409.435</v>
      </c>
      <c r="BO107">
        <v>423.188</v>
      </c>
      <c r="BP107">
        <v>5.90241</v>
      </c>
      <c r="BQ107">
        <v>419.92</v>
      </c>
      <c r="BR107">
        <v>7.72302</v>
      </c>
      <c r="BS107">
        <v>1.36978</v>
      </c>
      <c r="BT107">
        <v>0.776402</v>
      </c>
      <c r="BU107">
        <v>11.5871</v>
      </c>
      <c r="BV107">
        <v>3.28303</v>
      </c>
      <c r="BW107">
        <v>2500.06</v>
      </c>
      <c r="BX107">
        <v>0.900008</v>
      </c>
      <c r="BY107">
        <v>0.0999916</v>
      </c>
      <c r="BZ107">
        <v>0</v>
      </c>
      <c r="CA107">
        <v>2.6592</v>
      </c>
      <c r="CB107">
        <v>0</v>
      </c>
      <c r="CC107">
        <v>32682.2</v>
      </c>
      <c r="CD107">
        <v>22324.3</v>
      </c>
      <c r="CE107">
        <v>41.125</v>
      </c>
      <c r="CF107">
        <v>41</v>
      </c>
      <c r="CG107">
        <v>40.5</v>
      </c>
      <c r="CH107">
        <v>39.625</v>
      </c>
      <c r="CI107">
        <v>39.75</v>
      </c>
      <c r="CJ107">
        <v>2250.07</v>
      </c>
      <c r="CK107">
        <v>249.98</v>
      </c>
      <c r="CL107">
        <v>0</v>
      </c>
      <c r="CM107">
        <v>1693589277.7</v>
      </c>
      <c r="CN107">
        <v>0</v>
      </c>
      <c r="CO107">
        <v>1693586689.5</v>
      </c>
      <c r="CP107" t="s">
        <v>474</v>
      </c>
      <c r="CQ107">
        <v>1693586681.5</v>
      </c>
      <c r="CR107">
        <v>1693586689.5</v>
      </c>
      <c r="CS107">
        <v>3</v>
      </c>
      <c r="CT107">
        <v>0.276</v>
      </c>
      <c r="CU107">
        <v>0.005</v>
      </c>
      <c r="CV107">
        <v>1.836</v>
      </c>
      <c r="CW107">
        <v>0.07199999999999999</v>
      </c>
      <c r="CX107">
        <v>420</v>
      </c>
      <c r="CY107">
        <v>12</v>
      </c>
      <c r="CZ107">
        <v>0.16</v>
      </c>
      <c r="DA107">
        <v>0.01</v>
      </c>
      <c r="DB107">
        <v>11.38933004965503</v>
      </c>
      <c r="DC107">
        <v>-0.6351683907033964</v>
      </c>
      <c r="DD107">
        <v>0.1229284236921185</v>
      </c>
      <c r="DE107">
        <v>1</v>
      </c>
      <c r="DF107">
        <v>0.005397609961037353</v>
      </c>
      <c r="DG107">
        <v>-0.0004199637811734476</v>
      </c>
      <c r="DH107">
        <v>0.000178237740460968</v>
      </c>
      <c r="DI107">
        <v>1</v>
      </c>
      <c r="DJ107">
        <v>0.427050580628085</v>
      </c>
      <c r="DK107">
        <v>-0.2453958414723701</v>
      </c>
      <c r="DL107">
        <v>0.02323661778092199</v>
      </c>
      <c r="DM107">
        <v>1</v>
      </c>
      <c r="DN107">
        <v>3</v>
      </c>
      <c r="DO107">
        <v>3</v>
      </c>
      <c r="DP107" t="s">
        <v>349</v>
      </c>
      <c r="DQ107">
        <v>3.10169</v>
      </c>
      <c r="DR107">
        <v>2.66632</v>
      </c>
      <c r="DS107">
        <v>0.0977534</v>
      </c>
      <c r="DT107">
        <v>0.101727</v>
      </c>
      <c r="DU107">
        <v>0.0699125</v>
      </c>
      <c r="DV107">
        <v>0.0462802</v>
      </c>
      <c r="DW107">
        <v>26287.1</v>
      </c>
      <c r="DX107">
        <v>28514.7</v>
      </c>
      <c r="DY107">
        <v>27578.7</v>
      </c>
      <c r="DZ107">
        <v>29833</v>
      </c>
      <c r="EA107">
        <v>32128.1</v>
      </c>
      <c r="EB107">
        <v>35143.9</v>
      </c>
      <c r="EC107">
        <v>37843.9</v>
      </c>
      <c r="ED107">
        <v>40957.8</v>
      </c>
      <c r="EE107">
        <v>2.20165</v>
      </c>
      <c r="EF107">
        <v>2.16742</v>
      </c>
      <c r="EG107">
        <v>0.123158</v>
      </c>
      <c r="EH107">
        <v>0</v>
      </c>
      <c r="EI107">
        <v>20.8302</v>
      </c>
      <c r="EJ107">
        <v>999.9</v>
      </c>
      <c r="EK107">
        <v>44.2</v>
      </c>
      <c r="EL107">
        <v>28.8</v>
      </c>
      <c r="EM107">
        <v>17.4774</v>
      </c>
      <c r="EN107">
        <v>64.673</v>
      </c>
      <c r="EO107">
        <v>9.84375</v>
      </c>
      <c r="EP107">
        <v>1</v>
      </c>
      <c r="EQ107">
        <v>-0.315531</v>
      </c>
      <c r="ER107">
        <v>0.944975</v>
      </c>
      <c r="ES107">
        <v>20.2031</v>
      </c>
      <c r="ET107">
        <v>5.25712</v>
      </c>
      <c r="EU107">
        <v>12.0579</v>
      </c>
      <c r="EV107">
        <v>4.9732</v>
      </c>
      <c r="EW107">
        <v>3.2927</v>
      </c>
      <c r="EX107">
        <v>9999</v>
      </c>
      <c r="EY107">
        <v>9999</v>
      </c>
      <c r="EZ107">
        <v>9999</v>
      </c>
      <c r="FA107">
        <v>166.7</v>
      </c>
      <c r="FB107">
        <v>4.97206</v>
      </c>
      <c r="FC107">
        <v>1.87062</v>
      </c>
      <c r="FD107">
        <v>1.87683</v>
      </c>
      <c r="FE107">
        <v>1.86991</v>
      </c>
      <c r="FF107">
        <v>1.87302</v>
      </c>
      <c r="FG107">
        <v>1.87454</v>
      </c>
      <c r="FH107">
        <v>1.87394</v>
      </c>
      <c r="FI107">
        <v>1.87545</v>
      </c>
      <c r="FJ107">
        <v>0</v>
      </c>
      <c r="FK107">
        <v>0</v>
      </c>
      <c r="FL107">
        <v>0</v>
      </c>
      <c r="FM107">
        <v>0</v>
      </c>
      <c r="FN107" t="s">
        <v>350</v>
      </c>
      <c r="FO107" t="s">
        <v>351</v>
      </c>
      <c r="FP107" t="s">
        <v>352</v>
      </c>
      <c r="FQ107" t="s">
        <v>352</v>
      </c>
      <c r="FR107" t="s">
        <v>352</v>
      </c>
      <c r="FS107" t="s">
        <v>352</v>
      </c>
      <c r="FT107">
        <v>0</v>
      </c>
      <c r="FU107">
        <v>100</v>
      </c>
      <c r="FV107">
        <v>100</v>
      </c>
      <c r="FW107">
        <v>1.8</v>
      </c>
      <c r="FX107">
        <v>0.08</v>
      </c>
      <c r="FY107">
        <v>0.8199371346353762</v>
      </c>
      <c r="FZ107">
        <v>0.002616612134532941</v>
      </c>
      <c r="GA107">
        <v>-4.519413631873513E-07</v>
      </c>
      <c r="GB107">
        <v>9.831233035137328E-12</v>
      </c>
      <c r="GC107">
        <v>-0.01552211103305004</v>
      </c>
      <c r="GD107">
        <v>0.01128715920374445</v>
      </c>
      <c r="GE107">
        <v>-0.0004913425133041084</v>
      </c>
      <c r="GF107">
        <v>1.320148971478439E-05</v>
      </c>
      <c r="GG107">
        <v>-1</v>
      </c>
      <c r="GH107">
        <v>2093</v>
      </c>
      <c r="GI107">
        <v>1</v>
      </c>
      <c r="GJ107">
        <v>22</v>
      </c>
      <c r="GK107">
        <v>43.4</v>
      </c>
      <c r="GL107">
        <v>43.2</v>
      </c>
      <c r="GM107">
        <v>1.073</v>
      </c>
      <c r="GN107">
        <v>2.5354</v>
      </c>
      <c r="GO107">
        <v>1.39893</v>
      </c>
      <c r="GP107">
        <v>2.28882</v>
      </c>
      <c r="GQ107">
        <v>1.44897</v>
      </c>
      <c r="GR107">
        <v>2.47314</v>
      </c>
      <c r="GS107">
        <v>31.3244</v>
      </c>
      <c r="GT107">
        <v>14.2283</v>
      </c>
      <c r="GU107">
        <v>18</v>
      </c>
      <c r="GV107">
        <v>478.471</v>
      </c>
      <c r="GW107">
        <v>523.657</v>
      </c>
      <c r="GX107">
        <v>20.0007</v>
      </c>
      <c r="GY107">
        <v>23.0197</v>
      </c>
      <c r="GZ107">
        <v>30.0002</v>
      </c>
      <c r="HA107">
        <v>23.0685</v>
      </c>
      <c r="HB107">
        <v>23.0559</v>
      </c>
      <c r="HC107">
        <v>21.4442</v>
      </c>
      <c r="HD107">
        <v>51.6117</v>
      </c>
      <c r="HE107">
        <v>0</v>
      </c>
      <c r="HF107">
        <v>20</v>
      </c>
      <c r="HG107">
        <v>420</v>
      </c>
      <c r="HH107">
        <v>7.94004</v>
      </c>
      <c r="HI107">
        <v>102.074</v>
      </c>
      <c r="HJ107">
        <v>102.309</v>
      </c>
    </row>
    <row r="108" spans="1:218">
      <c r="A108" t="s">
        <v>49</v>
      </c>
      <c r="B108" t="s">
        <v>51</v>
      </c>
      <c r="C108" t="s">
        <v>53</v>
      </c>
    </row>
    <row r="109" spans="1:218">
      <c r="B109">
        <v>0</v>
      </c>
      <c r="C109">
        <v>1</v>
      </c>
    </row>
    <row r="110" spans="1:218">
      <c r="A110">
        <v>88</v>
      </c>
      <c r="B110">
        <v>1693589559.5</v>
      </c>
      <c r="C110">
        <v>10428</v>
      </c>
      <c r="D110" t="s">
        <v>525</v>
      </c>
      <c r="E110" t="s">
        <v>526</v>
      </c>
      <c r="F110" t="s">
        <v>346</v>
      </c>
      <c r="J110">
        <v>1693589559.5</v>
      </c>
      <c r="K110">
        <f>(L110)/1000</f>
        <v>0</v>
      </c>
      <c r="L110">
        <f>1000*BB110*AJ110*(AX110-AY110)/(100*AQ110*(1000-AJ110*AX110))</f>
        <v>0</v>
      </c>
      <c r="M110">
        <f>BB110*AJ110*(AW110-AV110*(1000-AJ110*AY110)/(1000-AJ110*AX110))/(100*AQ110)</f>
        <v>0</v>
      </c>
      <c r="N110">
        <f>AV110 - IF(AJ110&gt;1, M110*AQ110*100.0/(AL110*BJ110), 0)</f>
        <v>0</v>
      </c>
      <c r="O110">
        <f>((U110-K110/2)*N110-M110)/(U110+K110/2)</f>
        <v>0</v>
      </c>
      <c r="P110">
        <f>O110*(BC110+BD110)/1000.0</f>
        <v>0</v>
      </c>
      <c r="Q110">
        <f>(AV110 - IF(AJ110&gt;1, M110*AQ110*100.0/(AL110*BJ110), 0))*(BC110+BD110)/1000.0</f>
        <v>0</v>
      </c>
      <c r="R110">
        <f>2.0/((1/T110-1/S110)+SIGN(T110)*SQRT((1/T110-1/S110)*(1/T110-1/S110) + 4*AR110/((AR110+1)*(AR110+1))*(2*1/T110*1/S110-1/S110*1/S110)))</f>
        <v>0</v>
      </c>
      <c r="S110">
        <f>IF(LEFT(AS110,1)&lt;&gt;"0",IF(LEFT(AS110,1)="1",3.0,AT110),$D$5+$E$5*(BJ110*BC110/($K$5*1000))+$F$5*(BJ110*BC110/($K$5*1000))*MAX(MIN(AQ110,$J$5),$I$5)*MAX(MIN(AQ110,$J$5),$I$5)+$G$5*MAX(MIN(AQ110,$J$5),$I$5)*(BJ110*BC110/($K$5*1000))+$H$5*(BJ110*BC110/($K$5*1000))*(BJ110*BC110/($K$5*1000)))</f>
        <v>0</v>
      </c>
      <c r="T110">
        <f>K110*(1000-(1000*0.61365*exp(17.502*X110/(240.97+X110))/(BC110+BD110)+AX110)/2)/(1000*0.61365*exp(17.502*X110/(240.97+X110))/(BC110+BD110)-AX110)</f>
        <v>0</v>
      </c>
      <c r="U110">
        <f>1/((AR110+1)/(R110/1.6)+1/(S110/1.37)) + AR110/((AR110+1)/(R110/1.6) + AR110/(S110/1.37))</f>
        <v>0</v>
      </c>
      <c r="V110">
        <f>(AM110*AP110)</f>
        <v>0</v>
      </c>
      <c r="W110">
        <f>(BE110+(V110+2*0.95*5.67E-8*(((BE110+$B$7)+273)^4-(BE110+273)^4)-44100*K110)/(1.84*29.3*S110+8*0.95*5.67E-8*(BE110+273)^3))</f>
        <v>0</v>
      </c>
      <c r="X110">
        <f>($B$109*BF110+$D$7*BG110+$C$109*W110)</f>
        <v>0</v>
      </c>
      <c r="Y110">
        <f>0.61365*exp(17.502*X110/(240.97+X110))</f>
        <v>0</v>
      </c>
      <c r="Z110">
        <f>(AA110/AB110*100)</f>
        <v>0</v>
      </c>
      <c r="AA110">
        <f>AX110*(BC110+BD110)/1000</f>
        <v>0</v>
      </c>
      <c r="AB110">
        <f>0.61365*exp(17.502*BE110/(240.97+BE110))</f>
        <v>0</v>
      </c>
      <c r="AC110">
        <f>(Y110-AX110*(BC110+BD110)/1000)</f>
        <v>0</v>
      </c>
      <c r="AD110">
        <f>(-K110*44100)</f>
        <v>0</v>
      </c>
      <c r="AE110">
        <f>2*29.3*S110*0.92*(BE110-X110)</f>
        <v>0</v>
      </c>
      <c r="AF110">
        <f>2*0.95*5.67E-8*(((BE110+$B$7)+273)^4-(X110+273)^4)</f>
        <v>0</v>
      </c>
      <c r="AG110">
        <f>V110+AF110+AD110+AE110</f>
        <v>0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MAX(0,($B$13+$C$13*BJ110)/(1+$D$13*BJ110)*BC110/(BE110+273)*$E$13)</f>
        <v>0</v>
      </c>
      <c r="AM110">
        <f>$B$11*BK110+$C$11*BL110+$F$11*BW110*(1-BZ110)</f>
        <v>0</v>
      </c>
      <c r="AN110">
        <f>AM110*AO110</f>
        <v>0</v>
      </c>
      <c r="AO110">
        <f>($B$11*$D$9+$C$11*$D$9+$F$11*((CJ110+CB110)/MAX(CJ110+CB110+CK110, 0.1)*$I$9+CK110/MAX(CJ110+CB110+CK110, 0.1)*$J$9))/($B$11+$C$11+$F$11)</f>
        <v>0</v>
      </c>
      <c r="AP110">
        <f>($B$11*$K$9+$C$11*$K$9+$F$11*((CJ110+CB110)/MAX(CJ110+CB110+CK110, 0.1)*$P$9+CK110/MAX(CJ110+CB110+CK110, 0.1)*$Q$9))/($B$11+$C$11+$F$11)</f>
        <v>0</v>
      </c>
      <c r="AQ110">
        <v>6</v>
      </c>
      <c r="AR110">
        <v>0.5</v>
      </c>
      <c r="AS110" t="s">
        <v>347</v>
      </c>
      <c r="AT110">
        <v>2</v>
      </c>
      <c r="AU110">
        <v>1693589559.5</v>
      </c>
      <c r="AV110">
        <v>408.687</v>
      </c>
      <c r="AW110">
        <v>419.98</v>
      </c>
      <c r="AX110">
        <v>13.1502</v>
      </c>
      <c r="AY110">
        <v>9.07733</v>
      </c>
      <c r="AZ110">
        <v>406.876</v>
      </c>
      <c r="BA110">
        <v>13.0726</v>
      </c>
      <c r="BB110">
        <v>500.078</v>
      </c>
      <c r="BC110">
        <v>100.531</v>
      </c>
      <c r="BD110">
        <v>0.0341609</v>
      </c>
      <c r="BE110">
        <v>22.4531</v>
      </c>
      <c r="BF110">
        <v>999.9</v>
      </c>
      <c r="BG110">
        <v>999.9</v>
      </c>
      <c r="BH110">
        <v>0</v>
      </c>
      <c r="BI110">
        <v>0</v>
      </c>
      <c r="BJ110">
        <v>10016.9</v>
      </c>
      <c r="BK110">
        <v>0</v>
      </c>
      <c r="BL110">
        <v>812.298</v>
      </c>
      <c r="BM110">
        <v>-11.2931</v>
      </c>
      <c r="BN110">
        <v>414.132</v>
      </c>
      <c r="BO110">
        <v>423.827</v>
      </c>
      <c r="BP110">
        <v>4.07287</v>
      </c>
      <c r="BQ110">
        <v>419.98</v>
      </c>
      <c r="BR110">
        <v>9.07733</v>
      </c>
      <c r="BS110">
        <v>1.322</v>
      </c>
      <c r="BT110">
        <v>0.912551</v>
      </c>
      <c r="BU110">
        <v>11.0513</v>
      </c>
      <c r="BV110">
        <v>5.59021</v>
      </c>
      <c r="BW110">
        <v>2500.13</v>
      </c>
      <c r="BX110">
        <v>0.900003</v>
      </c>
      <c r="BY110">
        <v>0.09999669999999999</v>
      </c>
      <c r="BZ110">
        <v>0</v>
      </c>
      <c r="CA110">
        <v>2.6187</v>
      </c>
      <c r="CB110">
        <v>0</v>
      </c>
      <c r="CC110">
        <v>57344.9</v>
      </c>
      <c r="CD110">
        <v>22324.9</v>
      </c>
      <c r="CE110">
        <v>38.25</v>
      </c>
      <c r="CF110">
        <v>38.187</v>
      </c>
      <c r="CG110">
        <v>38.062</v>
      </c>
      <c r="CH110">
        <v>36.625</v>
      </c>
      <c r="CI110">
        <v>37.187</v>
      </c>
      <c r="CJ110">
        <v>2250.12</v>
      </c>
      <c r="CK110">
        <v>250</v>
      </c>
      <c r="CL110">
        <v>0</v>
      </c>
      <c r="CM110">
        <v>1693589552.5</v>
      </c>
      <c r="CN110">
        <v>0</v>
      </c>
      <c r="CO110">
        <v>1693586689.5</v>
      </c>
      <c r="CP110" t="s">
        <v>474</v>
      </c>
      <c r="CQ110">
        <v>1693586681.5</v>
      </c>
      <c r="CR110">
        <v>1693586689.5</v>
      </c>
      <c r="CS110">
        <v>3</v>
      </c>
      <c r="CT110">
        <v>0.276</v>
      </c>
      <c r="CU110">
        <v>0.005</v>
      </c>
      <c r="CV110">
        <v>1.836</v>
      </c>
      <c r="CW110">
        <v>0.07199999999999999</v>
      </c>
      <c r="CX110">
        <v>420</v>
      </c>
      <c r="CY110">
        <v>12</v>
      </c>
      <c r="CZ110">
        <v>0.16</v>
      </c>
      <c r="DA110">
        <v>0.01</v>
      </c>
      <c r="DB110">
        <v>7.800038133424243</v>
      </c>
      <c r="DC110">
        <v>0.3167596592377265</v>
      </c>
      <c r="DD110">
        <v>0.05131320689018495</v>
      </c>
      <c r="DE110">
        <v>1</v>
      </c>
      <c r="DF110">
        <v>0.004005335595587156</v>
      </c>
      <c r="DG110">
        <v>-0.002952140823215728</v>
      </c>
      <c r="DH110">
        <v>0.000235608848019102</v>
      </c>
      <c r="DI110">
        <v>1</v>
      </c>
      <c r="DJ110">
        <v>0.2626476500069669</v>
      </c>
      <c r="DK110">
        <v>-0.3209759789988602</v>
      </c>
      <c r="DL110">
        <v>0.02455030435885618</v>
      </c>
      <c r="DM110">
        <v>1</v>
      </c>
      <c r="DN110">
        <v>3</v>
      </c>
      <c r="DO110">
        <v>3</v>
      </c>
      <c r="DP110" t="s">
        <v>349</v>
      </c>
      <c r="DQ110">
        <v>3.10217</v>
      </c>
      <c r="DR110">
        <v>2.66794</v>
      </c>
      <c r="DS110">
        <v>0.0986389</v>
      </c>
      <c r="DT110">
        <v>0.101751</v>
      </c>
      <c r="DU110">
        <v>0.06805319999999999</v>
      </c>
      <c r="DV110">
        <v>0.0526411</v>
      </c>
      <c r="DW110">
        <v>26260.7</v>
      </c>
      <c r="DX110">
        <v>28512.5</v>
      </c>
      <c r="DY110">
        <v>27578.1</v>
      </c>
      <c r="DZ110">
        <v>29831.4</v>
      </c>
      <c r="EA110">
        <v>32191.1</v>
      </c>
      <c r="EB110">
        <v>34908</v>
      </c>
      <c r="EC110">
        <v>37842.6</v>
      </c>
      <c r="ED110">
        <v>40955.5</v>
      </c>
      <c r="EE110">
        <v>2.20403</v>
      </c>
      <c r="EF110">
        <v>2.16885</v>
      </c>
      <c r="EG110">
        <v>0</v>
      </c>
      <c r="EH110">
        <v>0</v>
      </c>
      <c r="EI110">
        <v>20.6723</v>
      </c>
      <c r="EJ110">
        <v>999.9</v>
      </c>
      <c r="EK110">
        <v>44.8</v>
      </c>
      <c r="EL110">
        <v>28.8</v>
      </c>
      <c r="EM110">
        <v>17.7155</v>
      </c>
      <c r="EN110">
        <v>64.65309999999999</v>
      </c>
      <c r="EO110">
        <v>9.47916</v>
      </c>
      <c r="EP110">
        <v>1</v>
      </c>
      <c r="EQ110">
        <v>-0.314299</v>
      </c>
      <c r="ER110">
        <v>1.03215</v>
      </c>
      <c r="ES110">
        <v>20.2012</v>
      </c>
      <c r="ET110">
        <v>5.25518</v>
      </c>
      <c r="EU110">
        <v>12.0579</v>
      </c>
      <c r="EV110">
        <v>4.9729</v>
      </c>
      <c r="EW110">
        <v>3.29225</v>
      </c>
      <c r="EX110">
        <v>9999</v>
      </c>
      <c r="EY110">
        <v>9999</v>
      </c>
      <c r="EZ110">
        <v>9999</v>
      </c>
      <c r="FA110">
        <v>166.8</v>
      </c>
      <c r="FB110">
        <v>4.97202</v>
      </c>
      <c r="FC110">
        <v>1.87059</v>
      </c>
      <c r="FD110">
        <v>1.87681</v>
      </c>
      <c r="FE110">
        <v>1.86985</v>
      </c>
      <c r="FF110">
        <v>1.87302</v>
      </c>
      <c r="FG110">
        <v>1.87454</v>
      </c>
      <c r="FH110">
        <v>1.87394</v>
      </c>
      <c r="FI110">
        <v>1.87545</v>
      </c>
      <c r="FJ110">
        <v>0</v>
      </c>
      <c r="FK110">
        <v>0</v>
      </c>
      <c r="FL110">
        <v>0</v>
      </c>
      <c r="FM110">
        <v>0</v>
      </c>
      <c r="FN110" t="s">
        <v>350</v>
      </c>
      <c r="FO110" t="s">
        <v>351</v>
      </c>
      <c r="FP110" t="s">
        <v>352</v>
      </c>
      <c r="FQ110" t="s">
        <v>352</v>
      </c>
      <c r="FR110" t="s">
        <v>352</v>
      </c>
      <c r="FS110" t="s">
        <v>352</v>
      </c>
      <c r="FT110">
        <v>0</v>
      </c>
      <c r="FU110">
        <v>100</v>
      </c>
      <c r="FV110">
        <v>100</v>
      </c>
      <c r="FW110">
        <v>1.811</v>
      </c>
      <c r="FX110">
        <v>0.0776</v>
      </c>
      <c r="FY110">
        <v>0.8199371346353762</v>
      </c>
      <c r="FZ110">
        <v>0.002616612134532941</v>
      </c>
      <c r="GA110">
        <v>-4.519413631873513E-07</v>
      </c>
      <c r="GB110">
        <v>9.831233035137328E-12</v>
      </c>
      <c r="GC110">
        <v>-0.01552211103305004</v>
      </c>
      <c r="GD110">
        <v>0.01128715920374445</v>
      </c>
      <c r="GE110">
        <v>-0.0004913425133041084</v>
      </c>
      <c r="GF110">
        <v>1.320148971478439E-05</v>
      </c>
      <c r="GG110">
        <v>-1</v>
      </c>
      <c r="GH110">
        <v>2093</v>
      </c>
      <c r="GI110">
        <v>1</v>
      </c>
      <c r="GJ110">
        <v>22</v>
      </c>
      <c r="GK110">
        <v>48</v>
      </c>
      <c r="GL110">
        <v>47.8</v>
      </c>
      <c r="GM110">
        <v>1.07422</v>
      </c>
      <c r="GN110">
        <v>2.53906</v>
      </c>
      <c r="GO110">
        <v>1.39893</v>
      </c>
      <c r="GP110">
        <v>2.28882</v>
      </c>
      <c r="GQ110">
        <v>1.44897</v>
      </c>
      <c r="GR110">
        <v>2.51831</v>
      </c>
      <c r="GS110">
        <v>31.3026</v>
      </c>
      <c r="GT110">
        <v>14.1933</v>
      </c>
      <c r="GU110">
        <v>18</v>
      </c>
      <c r="GV110">
        <v>479.924</v>
      </c>
      <c r="GW110">
        <v>524.686</v>
      </c>
      <c r="GX110">
        <v>20.001</v>
      </c>
      <c r="GY110">
        <v>23.0347</v>
      </c>
      <c r="GZ110">
        <v>30.0002</v>
      </c>
      <c r="HA110">
        <v>23.0705</v>
      </c>
      <c r="HB110">
        <v>23.0597</v>
      </c>
      <c r="HC110">
        <v>21.4611</v>
      </c>
      <c r="HD110">
        <v>45.4629</v>
      </c>
      <c r="HE110">
        <v>0</v>
      </c>
      <c r="HF110">
        <v>20</v>
      </c>
      <c r="HG110">
        <v>420</v>
      </c>
      <c r="HH110">
        <v>9.444319999999999</v>
      </c>
      <c r="HI110">
        <v>102.071</v>
      </c>
      <c r="HJ110">
        <v>102.303</v>
      </c>
    </row>
    <row r="111" spans="1:218">
      <c r="A111">
        <v>89</v>
      </c>
      <c r="B111">
        <v>1693589725</v>
      </c>
      <c r="C111">
        <v>10593.5</v>
      </c>
      <c r="D111" t="s">
        <v>527</v>
      </c>
      <c r="E111" t="s">
        <v>528</v>
      </c>
      <c r="F111" t="s">
        <v>346</v>
      </c>
      <c r="J111">
        <v>1693589725</v>
      </c>
      <c r="K111">
        <f>(L111)/1000</f>
        <v>0</v>
      </c>
      <c r="L111">
        <f>1000*BB111*AJ111*(AX111-AY111)/(100*AQ111*(1000-AJ111*AX111))</f>
        <v>0</v>
      </c>
      <c r="M111">
        <f>BB111*AJ111*(AW111-AV111*(1000-AJ111*AY111)/(1000-AJ111*AX111))/(100*AQ111)</f>
        <v>0</v>
      </c>
      <c r="N111">
        <f>AV111 - IF(AJ111&gt;1, M111*AQ111*100.0/(AL111*BJ111), 0)</f>
        <v>0</v>
      </c>
      <c r="O111">
        <f>((U111-K111/2)*N111-M111)/(U111+K111/2)</f>
        <v>0</v>
      </c>
      <c r="P111">
        <f>O111*(BC111+BD111)/1000.0</f>
        <v>0</v>
      </c>
      <c r="Q111">
        <f>(AV111 - IF(AJ111&gt;1, M111*AQ111*100.0/(AL111*BJ111), 0))*(BC111+BD111)/1000.0</f>
        <v>0</v>
      </c>
      <c r="R111">
        <f>2.0/((1/T111-1/S111)+SIGN(T111)*SQRT((1/T111-1/S111)*(1/T111-1/S111) + 4*AR111/((AR111+1)*(AR111+1))*(2*1/T111*1/S111-1/S111*1/S111)))</f>
        <v>0</v>
      </c>
      <c r="S111">
        <f>IF(LEFT(AS111,1)&lt;&gt;"0",IF(LEFT(AS111,1)="1",3.0,AT111),$D$5+$E$5*(BJ111*BC111/($K$5*1000))+$F$5*(BJ111*BC111/($K$5*1000))*MAX(MIN(AQ111,$J$5),$I$5)*MAX(MIN(AQ111,$J$5),$I$5)+$G$5*MAX(MIN(AQ111,$J$5),$I$5)*(BJ111*BC111/($K$5*1000))+$H$5*(BJ111*BC111/($K$5*1000))*(BJ111*BC111/($K$5*1000)))</f>
        <v>0</v>
      </c>
      <c r="T111">
        <f>K111*(1000-(1000*0.61365*exp(17.502*X111/(240.97+X111))/(BC111+BD111)+AX111)/2)/(1000*0.61365*exp(17.502*X111/(240.97+X111))/(BC111+BD111)-AX111)</f>
        <v>0</v>
      </c>
      <c r="U111">
        <f>1/((AR111+1)/(R111/1.6)+1/(S111/1.37)) + AR111/((AR111+1)/(R111/1.6) + AR111/(S111/1.37))</f>
        <v>0</v>
      </c>
      <c r="V111">
        <f>(AM111*AP111)</f>
        <v>0</v>
      </c>
      <c r="W111">
        <f>(BE111+(V111+2*0.95*5.67E-8*(((BE111+$B$7)+273)^4-(BE111+273)^4)-44100*K111)/(1.84*29.3*S111+8*0.95*5.67E-8*(BE111+273)^3))</f>
        <v>0</v>
      </c>
      <c r="X111">
        <f>($B$109*BF111+$D$7*BG111+$C$109*W111)</f>
        <v>0</v>
      </c>
      <c r="Y111">
        <f>0.61365*exp(17.502*X111/(240.97+X111))</f>
        <v>0</v>
      </c>
      <c r="Z111">
        <f>(AA111/AB111*100)</f>
        <v>0</v>
      </c>
      <c r="AA111">
        <f>AX111*(BC111+BD111)/1000</f>
        <v>0</v>
      </c>
      <c r="AB111">
        <f>0.61365*exp(17.502*BE111/(240.97+BE111))</f>
        <v>0</v>
      </c>
      <c r="AC111">
        <f>(Y111-AX111*(BC111+BD111)/1000)</f>
        <v>0</v>
      </c>
      <c r="AD111">
        <f>(-K111*44100)</f>
        <v>0</v>
      </c>
      <c r="AE111">
        <f>2*29.3*S111*0.92*(BE111-X111)</f>
        <v>0</v>
      </c>
      <c r="AF111">
        <f>2*0.95*5.67E-8*(((BE111+$B$7)+273)^4-(X111+273)^4)</f>
        <v>0</v>
      </c>
      <c r="AG111">
        <f>V111+AF111+AD111+AE111</f>
        <v>0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MAX(0,($B$13+$C$13*BJ111)/(1+$D$13*BJ111)*BC111/(BE111+273)*$E$13)</f>
        <v>0</v>
      </c>
      <c r="AM111">
        <f>$B$11*BK111+$C$11*BL111+$F$11*BW111*(1-BZ111)</f>
        <v>0</v>
      </c>
      <c r="AN111">
        <f>AM111*AO111</f>
        <v>0</v>
      </c>
      <c r="AO111">
        <f>($B$11*$D$9+$C$11*$D$9+$F$11*((CJ111+CB111)/MAX(CJ111+CB111+CK111, 0.1)*$I$9+CK111/MAX(CJ111+CB111+CK111, 0.1)*$J$9))/($B$11+$C$11+$F$11)</f>
        <v>0</v>
      </c>
      <c r="AP111">
        <f>($B$11*$K$9+$C$11*$K$9+$F$11*((CJ111+CB111)/MAX(CJ111+CB111+CK111, 0.1)*$P$9+CK111/MAX(CJ111+CB111+CK111, 0.1)*$Q$9))/($B$11+$C$11+$F$11)</f>
        <v>0</v>
      </c>
      <c r="AQ111">
        <v>6</v>
      </c>
      <c r="AR111">
        <v>0.5</v>
      </c>
      <c r="AS111" t="s">
        <v>347</v>
      </c>
      <c r="AT111">
        <v>2</v>
      </c>
      <c r="AU111">
        <v>1693589725</v>
      </c>
      <c r="AV111">
        <v>395.629</v>
      </c>
      <c r="AW111">
        <v>419.992</v>
      </c>
      <c r="AX111">
        <v>13.5017</v>
      </c>
      <c r="AY111">
        <v>7.91277</v>
      </c>
      <c r="AZ111">
        <v>393.848</v>
      </c>
      <c r="BA111">
        <v>13.4223</v>
      </c>
      <c r="BB111">
        <v>500.098</v>
      </c>
      <c r="BC111">
        <v>100.529</v>
      </c>
      <c r="BD111">
        <v>0.0364933</v>
      </c>
      <c r="BE111">
        <v>22.4948</v>
      </c>
      <c r="BF111">
        <v>999.9</v>
      </c>
      <c r="BG111">
        <v>999.9</v>
      </c>
      <c r="BH111">
        <v>0</v>
      </c>
      <c r="BI111">
        <v>0</v>
      </c>
      <c r="BJ111">
        <v>9995</v>
      </c>
      <c r="BK111">
        <v>0</v>
      </c>
      <c r="BL111">
        <v>1016.4</v>
      </c>
      <c r="BM111">
        <v>-24.3631</v>
      </c>
      <c r="BN111">
        <v>401.044</v>
      </c>
      <c r="BO111">
        <v>423.342</v>
      </c>
      <c r="BP111">
        <v>5.58894</v>
      </c>
      <c r="BQ111">
        <v>419.992</v>
      </c>
      <c r="BR111">
        <v>7.91277</v>
      </c>
      <c r="BS111">
        <v>1.35732</v>
      </c>
      <c r="BT111">
        <v>0.7954639999999999</v>
      </c>
      <c r="BU111">
        <v>11.449</v>
      </c>
      <c r="BV111">
        <v>3.62661</v>
      </c>
      <c r="BW111">
        <v>2499.98</v>
      </c>
      <c r="BX111">
        <v>0.899999</v>
      </c>
      <c r="BY111">
        <v>0.100001</v>
      </c>
      <c r="BZ111">
        <v>0</v>
      </c>
      <c r="CA111">
        <v>2.5978</v>
      </c>
      <c r="CB111">
        <v>0</v>
      </c>
      <c r="CC111">
        <v>30181.4</v>
      </c>
      <c r="CD111">
        <v>22323.6</v>
      </c>
      <c r="CE111">
        <v>40.937</v>
      </c>
      <c r="CF111">
        <v>41.062</v>
      </c>
      <c r="CG111">
        <v>40.312</v>
      </c>
      <c r="CH111">
        <v>39.625</v>
      </c>
      <c r="CI111">
        <v>39.625</v>
      </c>
      <c r="CJ111">
        <v>2249.98</v>
      </c>
      <c r="CK111">
        <v>250</v>
      </c>
      <c r="CL111">
        <v>0</v>
      </c>
      <c r="CM111">
        <v>1693589718.1</v>
      </c>
      <c r="CN111">
        <v>0</v>
      </c>
      <c r="CO111">
        <v>1693586689.5</v>
      </c>
      <c r="CP111" t="s">
        <v>474</v>
      </c>
      <c r="CQ111">
        <v>1693586681.5</v>
      </c>
      <c r="CR111">
        <v>1693586689.5</v>
      </c>
      <c r="CS111">
        <v>3</v>
      </c>
      <c r="CT111">
        <v>0.276</v>
      </c>
      <c r="CU111">
        <v>0.005</v>
      </c>
      <c r="CV111">
        <v>1.836</v>
      </c>
      <c r="CW111">
        <v>0.07199999999999999</v>
      </c>
      <c r="CX111">
        <v>420</v>
      </c>
      <c r="CY111">
        <v>12</v>
      </c>
      <c r="CZ111">
        <v>0.16</v>
      </c>
      <c r="DA111">
        <v>0.01</v>
      </c>
      <c r="DB111">
        <v>18.47135644585177</v>
      </c>
      <c r="DC111">
        <v>0.3636024516589518</v>
      </c>
      <c r="DD111">
        <v>0.036108471999318</v>
      </c>
      <c r="DE111">
        <v>1</v>
      </c>
      <c r="DF111">
        <v>0.004727136854199194</v>
      </c>
      <c r="DG111">
        <v>-0.0002182317039692441</v>
      </c>
      <c r="DH111">
        <v>2.05646968099792E-05</v>
      </c>
      <c r="DI111">
        <v>1</v>
      </c>
      <c r="DJ111">
        <v>0.3102573907580617</v>
      </c>
      <c r="DK111">
        <v>-0.009954687647465517</v>
      </c>
      <c r="DL111">
        <v>0.001206998552632657</v>
      </c>
      <c r="DM111">
        <v>1</v>
      </c>
      <c r="DN111">
        <v>3</v>
      </c>
      <c r="DO111">
        <v>3</v>
      </c>
      <c r="DP111" t="s">
        <v>349</v>
      </c>
      <c r="DQ111">
        <v>3.10191</v>
      </c>
      <c r="DR111">
        <v>2.67009</v>
      </c>
      <c r="DS111">
        <v>0.0962051</v>
      </c>
      <c r="DT111">
        <v>0.101725</v>
      </c>
      <c r="DU111">
        <v>0.0694182</v>
      </c>
      <c r="DV111">
        <v>0.0471834</v>
      </c>
      <c r="DW111">
        <v>26324.8</v>
      </c>
      <c r="DX111">
        <v>28508.6</v>
      </c>
      <c r="DY111">
        <v>27571.3</v>
      </c>
      <c r="DZ111">
        <v>29826.7</v>
      </c>
      <c r="EA111">
        <v>32136.7</v>
      </c>
      <c r="EB111">
        <v>35102.5</v>
      </c>
      <c r="EC111">
        <v>37834.3</v>
      </c>
      <c r="ED111">
        <v>40948.4</v>
      </c>
      <c r="EE111">
        <v>2.20047</v>
      </c>
      <c r="EF111">
        <v>2.1608</v>
      </c>
      <c r="EG111">
        <v>0</v>
      </c>
      <c r="EH111">
        <v>0</v>
      </c>
      <c r="EI111">
        <v>20.6722</v>
      </c>
      <c r="EJ111">
        <v>999.9</v>
      </c>
      <c r="EK111">
        <v>45.4</v>
      </c>
      <c r="EL111">
        <v>28.8</v>
      </c>
      <c r="EM111">
        <v>17.9536</v>
      </c>
      <c r="EN111">
        <v>64.4331</v>
      </c>
      <c r="EO111">
        <v>9.36298</v>
      </c>
      <c r="EP111">
        <v>1</v>
      </c>
      <c r="EQ111">
        <v>-0.309019</v>
      </c>
      <c r="ER111">
        <v>1.06087</v>
      </c>
      <c r="ES111">
        <v>20.2024</v>
      </c>
      <c r="ET111">
        <v>5.25398</v>
      </c>
      <c r="EU111">
        <v>12.0579</v>
      </c>
      <c r="EV111">
        <v>4.9731</v>
      </c>
      <c r="EW111">
        <v>3.293</v>
      </c>
      <c r="EX111">
        <v>9999</v>
      </c>
      <c r="EY111">
        <v>9999</v>
      </c>
      <c r="EZ111">
        <v>9999</v>
      </c>
      <c r="FA111">
        <v>166.8</v>
      </c>
      <c r="FB111">
        <v>4.97205</v>
      </c>
      <c r="FC111">
        <v>1.87059</v>
      </c>
      <c r="FD111">
        <v>1.87681</v>
      </c>
      <c r="FE111">
        <v>1.86988</v>
      </c>
      <c r="FF111">
        <v>1.87302</v>
      </c>
      <c r="FG111">
        <v>1.87454</v>
      </c>
      <c r="FH111">
        <v>1.87396</v>
      </c>
      <c r="FI111">
        <v>1.87546</v>
      </c>
      <c r="FJ111">
        <v>0</v>
      </c>
      <c r="FK111">
        <v>0</v>
      </c>
      <c r="FL111">
        <v>0</v>
      </c>
      <c r="FM111">
        <v>0</v>
      </c>
      <c r="FN111" t="s">
        <v>350</v>
      </c>
      <c r="FO111" t="s">
        <v>351</v>
      </c>
      <c r="FP111" t="s">
        <v>352</v>
      </c>
      <c r="FQ111" t="s">
        <v>352</v>
      </c>
      <c r="FR111" t="s">
        <v>352</v>
      </c>
      <c r="FS111" t="s">
        <v>352</v>
      </c>
      <c r="FT111">
        <v>0</v>
      </c>
      <c r="FU111">
        <v>100</v>
      </c>
      <c r="FV111">
        <v>100</v>
      </c>
      <c r="FW111">
        <v>1.781</v>
      </c>
      <c r="FX111">
        <v>0.0794</v>
      </c>
      <c r="FY111">
        <v>0.8199371346353762</v>
      </c>
      <c r="FZ111">
        <v>0.002616612134532941</v>
      </c>
      <c r="GA111">
        <v>-4.519413631873513E-07</v>
      </c>
      <c r="GB111">
        <v>9.831233035137328E-12</v>
      </c>
      <c r="GC111">
        <v>-0.01552211103305004</v>
      </c>
      <c r="GD111">
        <v>0.01128715920374445</v>
      </c>
      <c r="GE111">
        <v>-0.0004913425133041084</v>
      </c>
      <c r="GF111">
        <v>1.320148971478439E-05</v>
      </c>
      <c r="GG111">
        <v>-1</v>
      </c>
      <c r="GH111">
        <v>2093</v>
      </c>
      <c r="GI111">
        <v>1</v>
      </c>
      <c r="GJ111">
        <v>22</v>
      </c>
      <c r="GK111">
        <v>50.7</v>
      </c>
      <c r="GL111">
        <v>50.6</v>
      </c>
      <c r="GM111">
        <v>1.073</v>
      </c>
      <c r="GN111">
        <v>2.53662</v>
      </c>
      <c r="GO111">
        <v>1.39893</v>
      </c>
      <c r="GP111">
        <v>2.28882</v>
      </c>
      <c r="GQ111">
        <v>1.44897</v>
      </c>
      <c r="GR111">
        <v>2.51343</v>
      </c>
      <c r="GS111">
        <v>31.4115</v>
      </c>
      <c r="GT111">
        <v>14.1758</v>
      </c>
      <c r="GU111">
        <v>18</v>
      </c>
      <c r="GV111">
        <v>478.41</v>
      </c>
      <c r="GW111">
        <v>519.727</v>
      </c>
      <c r="GX111">
        <v>19.9983</v>
      </c>
      <c r="GY111">
        <v>23.113</v>
      </c>
      <c r="GZ111">
        <v>30.0001</v>
      </c>
      <c r="HA111">
        <v>23.1343</v>
      </c>
      <c r="HB111">
        <v>23.1155</v>
      </c>
      <c r="HC111">
        <v>21.4355</v>
      </c>
      <c r="HD111">
        <v>52.5558</v>
      </c>
      <c r="HE111">
        <v>0</v>
      </c>
      <c r="HF111">
        <v>20</v>
      </c>
      <c r="HG111">
        <v>420</v>
      </c>
      <c r="HH111">
        <v>7.92177</v>
      </c>
      <c r="HI111">
        <v>102.047</v>
      </c>
      <c r="HJ111">
        <v>102.286</v>
      </c>
    </row>
    <row r="112" spans="1:218">
      <c r="A112">
        <v>90</v>
      </c>
      <c r="B112">
        <v>1693589835</v>
      </c>
      <c r="C112">
        <v>10703.5</v>
      </c>
      <c r="D112" t="s">
        <v>529</v>
      </c>
      <c r="E112" t="s">
        <v>530</v>
      </c>
      <c r="F112" t="s">
        <v>346</v>
      </c>
      <c r="J112">
        <v>1693589835</v>
      </c>
      <c r="K112">
        <f>(L112)/1000</f>
        <v>0</v>
      </c>
      <c r="L112">
        <f>1000*BB112*AJ112*(AX112-AY112)/(100*AQ112*(1000-AJ112*AX112))</f>
        <v>0</v>
      </c>
      <c r="M112">
        <f>BB112*AJ112*(AW112-AV112*(1000-AJ112*AY112)/(1000-AJ112*AX112))/(100*AQ112)</f>
        <v>0</v>
      </c>
      <c r="N112">
        <f>AV112 - IF(AJ112&gt;1, M112*AQ112*100.0/(AL112*BJ112), 0)</f>
        <v>0</v>
      </c>
      <c r="O112">
        <f>((U112-K112/2)*N112-M112)/(U112+K112/2)</f>
        <v>0</v>
      </c>
      <c r="P112">
        <f>O112*(BC112+BD112)/1000.0</f>
        <v>0</v>
      </c>
      <c r="Q112">
        <f>(AV112 - IF(AJ112&gt;1, M112*AQ112*100.0/(AL112*BJ112), 0))*(BC112+BD112)/1000.0</f>
        <v>0</v>
      </c>
      <c r="R112">
        <f>2.0/((1/T112-1/S112)+SIGN(T112)*SQRT((1/T112-1/S112)*(1/T112-1/S112) + 4*AR112/((AR112+1)*(AR112+1))*(2*1/T112*1/S112-1/S112*1/S112)))</f>
        <v>0</v>
      </c>
      <c r="S112">
        <f>IF(LEFT(AS112,1)&lt;&gt;"0",IF(LEFT(AS112,1)="1",3.0,AT112),$D$5+$E$5*(BJ112*BC112/($K$5*1000))+$F$5*(BJ112*BC112/($K$5*1000))*MAX(MIN(AQ112,$J$5),$I$5)*MAX(MIN(AQ112,$J$5),$I$5)+$G$5*MAX(MIN(AQ112,$J$5),$I$5)*(BJ112*BC112/($K$5*1000))+$H$5*(BJ112*BC112/($K$5*1000))*(BJ112*BC112/($K$5*1000)))</f>
        <v>0</v>
      </c>
      <c r="T112">
        <f>K112*(1000-(1000*0.61365*exp(17.502*X112/(240.97+X112))/(BC112+BD112)+AX112)/2)/(1000*0.61365*exp(17.502*X112/(240.97+X112))/(BC112+BD112)-AX112)</f>
        <v>0</v>
      </c>
      <c r="U112">
        <f>1/((AR112+1)/(R112/1.6)+1/(S112/1.37)) + AR112/((AR112+1)/(R112/1.6) + AR112/(S112/1.37))</f>
        <v>0</v>
      </c>
      <c r="V112">
        <f>(AM112*AP112)</f>
        <v>0</v>
      </c>
      <c r="W112">
        <f>(BE112+(V112+2*0.95*5.67E-8*(((BE112+$B$7)+273)^4-(BE112+273)^4)-44100*K112)/(1.84*29.3*S112+8*0.95*5.67E-8*(BE112+273)^3))</f>
        <v>0</v>
      </c>
      <c r="X112">
        <f>($B$109*BF112+$D$7*BG112+$C$109*W112)</f>
        <v>0</v>
      </c>
      <c r="Y112">
        <f>0.61365*exp(17.502*X112/(240.97+X112))</f>
        <v>0</v>
      </c>
      <c r="Z112">
        <f>(AA112/AB112*100)</f>
        <v>0</v>
      </c>
      <c r="AA112">
        <f>AX112*(BC112+BD112)/1000</f>
        <v>0</v>
      </c>
      <c r="AB112">
        <f>0.61365*exp(17.502*BE112/(240.97+BE112))</f>
        <v>0</v>
      </c>
      <c r="AC112">
        <f>(Y112-AX112*(BC112+BD112)/1000)</f>
        <v>0</v>
      </c>
      <c r="AD112">
        <f>(-K112*44100)</f>
        <v>0</v>
      </c>
      <c r="AE112">
        <f>2*29.3*S112*0.92*(BE112-X112)</f>
        <v>0</v>
      </c>
      <c r="AF112">
        <f>2*0.95*5.67E-8*(((BE112+$B$7)+273)^4-(X112+273)^4)</f>
        <v>0</v>
      </c>
      <c r="AG112">
        <f>V112+AF112+AD112+AE112</f>
        <v>0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MAX(0,($B$13+$C$13*BJ112)/(1+$D$13*BJ112)*BC112/(BE112+273)*$E$13)</f>
        <v>0</v>
      </c>
      <c r="AM112">
        <f>$B$11*BK112+$C$11*BL112+$F$11*BW112*(1-BZ112)</f>
        <v>0</v>
      </c>
      <c r="AN112">
        <f>AM112*AO112</f>
        <v>0</v>
      </c>
      <c r="AO112">
        <f>($B$11*$D$9+$C$11*$D$9+$F$11*((CJ112+CB112)/MAX(CJ112+CB112+CK112, 0.1)*$I$9+CK112/MAX(CJ112+CB112+CK112, 0.1)*$J$9))/($B$11+$C$11+$F$11)</f>
        <v>0</v>
      </c>
      <c r="AP112">
        <f>($B$11*$K$9+$C$11*$K$9+$F$11*((CJ112+CB112)/MAX(CJ112+CB112+CK112, 0.1)*$P$9+CK112/MAX(CJ112+CB112+CK112, 0.1)*$Q$9))/($B$11+$C$11+$F$11)</f>
        <v>0</v>
      </c>
      <c r="AQ112">
        <v>6</v>
      </c>
      <c r="AR112">
        <v>0.5</v>
      </c>
      <c r="AS112" t="s">
        <v>347</v>
      </c>
      <c r="AT112">
        <v>2</v>
      </c>
      <c r="AU112">
        <v>1693589835</v>
      </c>
      <c r="AV112">
        <v>408.159</v>
      </c>
      <c r="AW112">
        <v>419.927</v>
      </c>
      <c r="AX112">
        <v>12.991</v>
      </c>
      <c r="AY112">
        <v>8.369899999999999</v>
      </c>
      <c r="AZ112">
        <v>406.35</v>
      </c>
      <c r="BA112">
        <v>12.9143</v>
      </c>
      <c r="BB112">
        <v>499.972</v>
      </c>
      <c r="BC112">
        <v>100.532</v>
      </c>
      <c r="BD112">
        <v>0.0346961</v>
      </c>
      <c r="BE112">
        <v>22.7085</v>
      </c>
      <c r="BF112">
        <v>999.9</v>
      </c>
      <c r="BG112">
        <v>999.9</v>
      </c>
      <c r="BH112">
        <v>0</v>
      </c>
      <c r="BI112">
        <v>0</v>
      </c>
      <c r="BJ112">
        <v>9988.75</v>
      </c>
      <c r="BK112">
        <v>0</v>
      </c>
      <c r="BL112">
        <v>735.322</v>
      </c>
      <c r="BM112">
        <v>-11.7685</v>
      </c>
      <c r="BN112">
        <v>413.531</v>
      </c>
      <c r="BO112">
        <v>423.472</v>
      </c>
      <c r="BP112">
        <v>4.62114</v>
      </c>
      <c r="BQ112">
        <v>419.927</v>
      </c>
      <c r="BR112">
        <v>8.369899999999999</v>
      </c>
      <c r="BS112">
        <v>1.30602</v>
      </c>
      <c r="BT112">
        <v>0.841444</v>
      </c>
      <c r="BU112">
        <v>10.8683</v>
      </c>
      <c r="BV112">
        <v>4.42637</v>
      </c>
      <c r="BW112">
        <v>2500.14</v>
      </c>
      <c r="BX112">
        <v>0.900003</v>
      </c>
      <c r="BY112">
        <v>0.09999669999999999</v>
      </c>
      <c r="BZ112">
        <v>0</v>
      </c>
      <c r="CA112">
        <v>3.3509</v>
      </c>
      <c r="CB112">
        <v>0</v>
      </c>
      <c r="CC112">
        <v>65431.5</v>
      </c>
      <c r="CD112">
        <v>22325</v>
      </c>
      <c r="CE112">
        <v>40.875</v>
      </c>
      <c r="CF112">
        <v>40.375</v>
      </c>
      <c r="CG112">
        <v>40.437</v>
      </c>
      <c r="CH112">
        <v>39</v>
      </c>
      <c r="CI112">
        <v>39.437</v>
      </c>
      <c r="CJ112">
        <v>2250.13</v>
      </c>
      <c r="CK112">
        <v>250.01</v>
      </c>
      <c r="CL112">
        <v>0</v>
      </c>
      <c r="CM112">
        <v>1693589827.9</v>
      </c>
      <c r="CN112">
        <v>0</v>
      </c>
      <c r="CO112">
        <v>1693586689.5</v>
      </c>
      <c r="CP112" t="s">
        <v>474</v>
      </c>
      <c r="CQ112">
        <v>1693586681.5</v>
      </c>
      <c r="CR112">
        <v>1693586689.5</v>
      </c>
      <c r="CS112">
        <v>3</v>
      </c>
      <c r="CT112">
        <v>0.276</v>
      </c>
      <c r="CU112">
        <v>0.005</v>
      </c>
      <c r="CV112">
        <v>1.836</v>
      </c>
      <c r="CW112">
        <v>0.07199999999999999</v>
      </c>
      <c r="CX112">
        <v>420</v>
      </c>
      <c r="CY112">
        <v>12</v>
      </c>
      <c r="CZ112">
        <v>0.16</v>
      </c>
      <c r="DA112">
        <v>0.01</v>
      </c>
      <c r="DB112">
        <v>8.040629759864991</v>
      </c>
      <c r="DC112">
        <v>-0.1663073413508344</v>
      </c>
      <c r="DD112">
        <v>0.05312930125161457</v>
      </c>
      <c r="DE112">
        <v>1</v>
      </c>
      <c r="DF112">
        <v>0.004747995439856371</v>
      </c>
      <c r="DG112">
        <v>-0.005934938274476751</v>
      </c>
      <c r="DH112">
        <v>0.0004460240121892306</v>
      </c>
      <c r="DI112">
        <v>1</v>
      </c>
      <c r="DJ112">
        <v>0.3064127198428982</v>
      </c>
      <c r="DK112">
        <v>-0.5607420400349531</v>
      </c>
      <c r="DL112">
        <v>0.04195073414482121</v>
      </c>
      <c r="DM112">
        <v>1</v>
      </c>
      <c r="DN112">
        <v>3</v>
      </c>
      <c r="DO112">
        <v>3</v>
      </c>
      <c r="DP112" t="s">
        <v>349</v>
      </c>
      <c r="DQ112">
        <v>3.10187</v>
      </c>
      <c r="DR112">
        <v>2.66823</v>
      </c>
      <c r="DS112">
        <v>0.09851169999999999</v>
      </c>
      <c r="DT112">
        <v>0.101705</v>
      </c>
      <c r="DU112">
        <v>0.0674058</v>
      </c>
      <c r="DV112">
        <v>0.0493441</v>
      </c>
      <c r="DW112">
        <v>26255.2</v>
      </c>
      <c r="DX112">
        <v>28505.4</v>
      </c>
      <c r="DY112">
        <v>27569</v>
      </c>
      <c r="DZ112">
        <v>29822.9</v>
      </c>
      <c r="EA112">
        <v>32203.2</v>
      </c>
      <c r="EB112">
        <v>35018.1</v>
      </c>
      <c r="EC112">
        <v>37831</v>
      </c>
      <c r="ED112">
        <v>40942.8</v>
      </c>
      <c r="EE112">
        <v>2.19088</v>
      </c>
      <c r="EF112">
        <v>2.16237</v>
      </c>
      <c r="EG112">
        <v>0</v>
      </c>
      <c r="EH112">
        <v>0</v>
      </c>
      <c r="EI112">
        <v>20.9536</v>
      </c>
      <c r="EJ112">
        <v>999.9</v>
      </c>
      <c r="EK112">
        <v>45.8</v>
      </c>
      <c r="EL112">
        <v>28.9</v>
      </c>
      <c r="EM112">
        <v>18.2177</v>
      </c>
      <c r="EN112">
        <v>64.59310000000001</v>
      </c>
      <c r="EO112">
        <v>9.86378</v>
      </c>
      <c r="EP112">
        <v>1</v>
      </c>
      <c r="EQ112">
        <v>-0.302919</v>
      </c>
      <c r="ER112">
        <v>1.20388</v>
      </c>
      <c r="ES112">
        <v>20.1999</v>
      </c>
      <c r="ET112">
        <v>5.25667</v>
      </c>
      <c r="EU112">
        <v>12.0579</v>
      </c>
      <c r="EV112">
        <v>4.9726</v>
      </c>
      <c r="EW112">
        <v>3.293</v>
      </c>
      <c r="EX112">
        <v>9999</v>
      </c>
      <c r="EY112">
        <v>9999</v>
      </c>
      <c r="EZ112">
        <v>9999</v>
      </c>
      <c r="FA112">
        <v>166.8</v>
      </c>
      <c r="FB112">
        <v>4.97203</v>
      </c>
      <c r="FC112">
        <v>1.87066</v>
      </c>
      <c r="FD112">
        <v>1.87683</v>
      </c>
      <c r="FE112">
        <v>1.86994</v>
      </c>
      <c r="FF112">
        <v>1.87304</v>
      </c>
      <c r="FG112">
        <v>1.87455</v>
      </c>
      <c r="FH112">
        <v>1.87398</v>
      </c>
      <c r="FI112">
        <v>1.87546</v>
      </c>
      <c r="FJ112">
        <v>0</v>
      </c>
      <c r="FK112">
        <v>0</v>
      </c>
      <c r="FL112">
        <v>0</v>
      </c>
      <c r="FM112">
        <v>0</v>
      </c>
      <c r="FN112" t="s">
        <v>350</v>
      </c>
      <c r="FO112" t="s">
        <v>351</v>
      </c>
      <c r="FP112" t="s">
        <v>352</v>
      </c>
      <c r="FQ112" t="s">
        <v>352</v>
      </c>
      <c r="FR112" t="s">
        <v>352</v>
      </c>
      <c r="FS112" t="s">
        <v>352</v>
      </c>
      <c r="FT112">
        <v>0</v>
      </c>
      <c r="FU112">
        <v>100</v>
      </c>
      <c r="FV112">
        <v>100</v>
      </c>
      <c r="FW112">
        <v>1.809</v>
      </c>
      <c r="FX112">
        <v>0.0767</v>
      </c>
      <c r="FY112">
        <v>0.8199371346353762</v>
      </c>
      <c r="FZ112">
        <v>0.002616612134532941</v>
      </c>
      <c r="GA112">
        <v>-4.519413631873513E-07</v>
      </c>
      <c r="GB112">
        <v>9.831233035137328E-12</v>
      </c>
      <c r="GC112">
        <v>-0.01552211103305004</v>
      </c>
      <c r="GD112">
        <v>0.01128715920374445</v>
      </c>
      <c r="GE112">
        <v>-0.0004913425133041084</v>
      </c>
      <c r="GF112">
        <v>1.320148971478439E-05</v>
      </c>
      <c r="GG112">
        <v>-1</v>
      </c>
      <c r="GH112">
        <v>2093</v>
      </c>
      <c r="GI112">
        <v>1</v>
      </c>
      <c r="GJ112">
        <v>22</v>
      </c>
      <c r="GK112">
        <v>52.6</v>
      </c>
      <c r="GL112">
        <v>52.4</v>
      </c>
      <c r="GM112">
        <v>1.07178</v>
      </c>
      <c r="GN112">
        <v>2.53906</v>
      </c>
      <c r="GO112">
        <v>1.39893</v>
      </c>
      <c r="GP112">
        <v>2.28882</v>
      </c>
      <c r="GQ112">
        <v>1.44897</v>
      </c>
      <c r="GR112">
        <v>2.39746</v>
      </c>
      <c r="GS112">
        <v>31.5206</v>
      </c>
      <c r="GT112">
        <v>14.1495</v>
      </c>
      <c r="GU112">
        <v>18</v>
      </c>
      <c r="GV112">
        <v>473.181</v>
      </c>
      <c r="GW112">
        <v>521.4829999999999</v>
      </c>
      <c r="GX112">
        <v>20.001</v>
      </c>
      <c r="GY112">
        <v>23.1835</v>
      </c>
      <c r="GZ112">
        <v>30.0003</v>
      </c>
      <c r="HA112">
        <v>23.1898</v>
      </c>
      <c r="HB112">
        <v>23.1779</v>
      </c>
      <c r="HC112">
        <v>21.4358</v>
      </c>
      <c r="HD112">
        <v>49.8081</v>
      </c>
      <c r="HE112">
        <v>0</v>
      </c>
      <c r="HF112">
        <v>20</v>
      </c>
      <c r="HG112">
        <v>420</v>
      </c>
      <c r="HH112">
        <v>8.738</v>
      </c>
      <c r="HI112">
        <v>102.039</v>
      </c>
      <c r="HJ112">
        <v>102.273</v>
      </c>
    </row>
    <row r="113" spans="1:218">
      <c r="A113">
        <v>91</v>
      </c>
      <c r="B113">
        <v>1693589915</v>
      </c>
      <c r="C113">
        <v>10783.5</v>
      </c>
      <c r="D113" t="s">
        <v>531</v>
      </c>
      <c r="E113" t="s">
        <v>532</v>
      </c>
      <c r="F113" t="s">
        <v>346</v>
      </c>
      <c r="J113">
        <v>1693589915</v>
      </c>
      <c r="K113">
        <f>(L113)/1000</f>
        <v>0</v>
      </c>
      <c r="L113">
        <f>1000*BB113*AJ113*(AX113-AY113)/(100*AQ113*(1000-AJ113*AX113))</f>
        <v>0</v>
      </c>
      <c r="M113">
        <f>BB113*AJ113*(AW113-AV113*(1000-AJ113*AY113)/(1000-AJ113*AX113))/(100*AQ113)</f>
        <v>0</v>
      </c>
      <c r="N113">
        <f>AV113 - IF(AJ113&gt;1, M113*AQ113*100.0/(AL113*BJ113), 0)</f>
        <v>0</v>
      </c>
      <c r="O113">
        <f>((U113-K113/2)*N113-M113)/(U113+K113/2)</f>
        <v>0</v>
      </c>
      <c r="P113">
        <f>O113*(BC113+BD113)/1000.0</f>
        <v>0</v>
      </c>
      <c r="Q113">
        <f>(AV113 - IF(AJ113&gt;1, M113*AQ113*100.0/(AL113*BJ113), 0))*(BC113+BD113)/1000.0</f>
        <v>0</v>
      </c>
      <c r="R113">
        <f>2.0/((1/T113-1/S113)+SIGN(T113)*SQRT((1/T113-1/S113)*(1/T113-1/S113) + 4*AR113/((AR113+1)*(AR113+1))*(2*1/T113*1/S113-1/S113*1/S113)))</f>
        <v>0</v>
      </c>
      <c r="S113">
        <f>IF(LEFT(AS113,1)&lt;&gt;"0",IF(LEFT(AS113,1)="1",3.0,AT113),$D$5+$E$5*(BJ113*BC113/($K$5*1000))+$F$5*(BJ113*BC113/($K$5*1000))*MAX(MIN(AQ113,$J$5),$I$5)*MAX(MIN(AQ113,$J$5),$I$5)+$G$5*MAX(MIN(AQ113,$J$5),$I$5)*(BJ113*BC113/($K$5*1000))+$H$5*(BJ113*BC113/($K$5*1000))*(BJ113*BC113/($K$5*1000)))</f>
        <v>0</v>
      </c>
      <c r="T113">
        <f>K113*(1000-(1000*0.61365*exp(17.502*X113/(240.97+X113))/(BC113+BD113)+AX113)/2)/(1000*0.61365*exp(17.502*X113/(240.97+X113))/(BC113+BD113)-AX113)</f>
        <v>0</v>
      </c>
      <c r="U113">
        <f>1/((AR113+1)/(R113/1.6)+1/(S113/1.37)) + AR113/((AR113+1)/(R113/1.6) + AR113/(S113/1.37))</f>
        <v>0</v>
      </c>
      <c r="V113">
        <f>(AM113*AP113)</f>
        <v>0</v>
      </c>
      <c r="W113">
        <f>(BE113+(V113+2*0.95*5.67E-8*(((BE113+$B$7)+273)^4-(BE113+273)^4)-44100*K113)/(1.84*29.3*S113+8*0.95*5.67E-8*(BE113+273)^3))</f>
        <v>0</v>
      </c>
      <c r="X113">
        <f>($B$109*BF113+$D$7*BG113+$C$109*W113)</f>
        <v>0</v>
      </c>
      <c r="Y113">
        <f>0.61365*exp(17.502*X113/(240.97+X113))</f>
        <v>0</v>
      </c>
      <c r="Z113">
        <f>(AA113/AB113*100)</f>
        <v>0</v>
      </c>
      <c r="AA113">
        <f>AX113*(BC113+BD113)/1000</f>
        <v>0</v>
      </c>
      <c r="AB113">
        <f>0.61365*exp(17.502*BE113/(240.97+BE113))</f>
        <v>0</v>
      </c>
      <c r="AC113">
        <f>(Y113-AX113*(BC113+BD113)/1000)</f>
        <v>0</v>
      </c>
      <c r="AD113">
        <f>(-K113*44100)</f>
        <v>0</v>
      </c>
      <c r="AE113">
        <f>2*29.3*S113*0.92*(BE113-X113)</f>
        <v>0</v>
      </c>
      <c r="AF113">
        <f>2*0.95*5.67E-8*(((BE113+$B$7)+273)^4-(X113+273)^4)</f>
        <v>0</v>
      </c>
      <c r="AG113">
        <f>V113+AF113+AD113+AE113</f>
        <v>0</v>
      </c>
      <c r="AH113">
        <v>15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MAX(0,($B$13+$C$13*BJ113)/(1+$D$13*BJ113)*BC113/(BE113+273)*$E$13)</f>
        <v>0</v>
      </c>
      <c r="AM113">
        <f>$B$11*BK113+$C$11*BL113+$F$11*BW113*(1-BZ113)</f>
        <v>0</v>
      </c>
      <c r="AN113">
        <f>AM113*AO113</f>
        <v>0</v>
      </c>
      <c r="AO113">
        <f>($B$11*$D$9+$C$11*$D$9+$F$11*((CJ113+CB113)/MAX(CJ113+CB113+CK113, 0.1)*$I$9+CK113/MAX(CJ113+CB113+CK113, 0.1)*$J$9))/($B$11+$C$11+$F$11)</f>
        <v>0</v>
      </c>
      <c r="AP113">
        <f>($B$11*$K$9+$C$11*$K$9+$F$11*((CJ113+CB113)/MAX(CJ113+CB113+CK113, 0.1)*$P$9+CK113/MAX(CJ113+CB113+CK113, 0.1)*$Q$9))/($B$11+$C$11+$F$11)</f>
        <v>0</v>
      </c>
      <c r="AQ113">
        <v>6</v>
      </c>
      <c r="AR113">
        <v>0.5</v>
      </c>
      <c r="AS113" t="s">
        <v>347</v>
      </c>
      <c r="AT113">
        <v>2</v>
      </c>
      <c r="AU113">
        <v>1693589915</v>
      </c>
      <c r="AV113">
        <v>396.069</v>
      </c>
      <c r="AW113">
        <v>420.024</v>
      </c>
      <c r="AX113">
        <v>13.608</v>
      </c>
      <c r="AY113">
        <v>7.63987</v>
      </c>
      <c r="AZ113">
        <v>394.287</v>
      </c>
      <c r="BA113">
        <v>13.5281</v>
      </c>
      <c r="BB113">
        <v>499.905</v>
      </c>
      <c r="BC113">
        <v>100.527</v>
      </c>
      <c r="BD113">
        <v>0.0336105</v>
      </c>
      <c r="BE113">
        <v>22.6794</v>
      </c>
      <c r="BF113">
        <v>999.9</v>
      </c>
      <c r="BG113">
        <v>999.9</v>
      </c>
      <c r="BH113">
        <v>0</v>
      </c>
      <c r="BI113">
        <v>0</v>
      </c>
      <c r="BJ113">
        <v>9982.5</v>
      </c>
      <c r="BK113">
        <v>0</v>
      </c>
      <c r="BL113">
        <v>401.478</v>
      </c>
      <c r="BM113">
        <v>-23.9544</v>
      </c>
      <c r="BN113">
        <v>401.533</v>
      </c>
      <c r="BO113">
        <v>423.257</v>
      </c>
      <c r="BP113">
        <v>5.96815</v>
      </c>
      <c r="BQ113">
        <v>420.024</v>
      </c>
      <c r="BR113">
        <v>7.63987</v>
      </c>
      <c r="BS113">
        <v>1.36797</v>
      </c>
      <c r="BT113">
        <v>0.7680129999999999</v>
      </c>
      <c r="BU113">
        <v>11.5672</v>
      </c>
      <c r="BV113">
        <v>3.12945</v>
      </c>
      <c r="BW113">
        <v>2500.08</v>
      </c>
      <c r="BX113">
        <v>0.900008</v>
      </c>
      <c r="BY113">
        <v>0.099992</v>
      </c>
      <c r="BZ113">
        <v>0</v>
      </c>
      <c r="CA113">
        <v>2.7383</v>
      </c>
      <c r="CB113">
        <v>0</v>
      </c>
      <c r="CC113">
        <v>41187.7</v>
      </c>
      <c r="CD113">
        <v>22324.5</v>
      </c>
      <c r="CE113">
        <v>39.5</v>
      </c>
      <c r="CF113">
        <v>39.25</v>
      </c>
      <c r="CG113">
        <v>39.187</v>
      </c>
      <c r="CH113">
        <v>37.687</v>
      </c>
      <c r="CI113">
        <v>38.25</v>
      </c>
      <c r="CJ113">
        <v>2250.09</v>
      </c>
      <c r="CK113">
        <v>249.99</v>
      </c>
      <c r="CL113">
        <v>0</v>
      </c>
      <c r="CM113">
        <v>1693589908.3</v>
      </c>
      <c r="CN113">
        <v>0</v>
      </c>
      <c r="CO113">
        <v>1693586689.5</v>
      </c>
      <c r="CP113" t="s">
        <v>474</v>
      </c>
      <c r="CQ113">
        <v>1693586681.5</v>
      </c>
      <c r="CR113">
        <v>1693586689.5</v>
      </c>
      <c r="CS113">
        <v>3</v>
      </c>
      <c r="CT113">
        <v>0.276</v>
      </c>
      <c r="CU113">
        <v>0.005</v>
      </c>
      <c r="CV113">
        <v>1.836</v>
      </c>
      <c r="CW113">
        <v>0.07199999999999999</v>
      </c>
      <c r="CX113">
        <v>420</v>
      </c>
      <c r="CY113">
        <v>12</v>
      </c>
      <c r="CZ113">
        <v>0.16</v>
      </c>
      <c r="DA113">
        <v>0.01</v>
      </c>
      <c r="DB113">
        <v>17.92143496126269</v>
      </c>
      <c r="DC113">
        <v>0.0318597091639544</v>
      </c>
      <c r="DD113">
        <v>0.03266495561571989</v>
      </c>
      <c r="DE113">
        <v>1</v>
      </c>
      <c r="DF113">
        <v>0.005116424532922495</v>
      </c>
      <c r="DG113">
        <v>-0.000408165496070056</v>
      </c>
      <c r="DH113">
        <v>3.187052482808092E-05</v>
      </c>
      <c r="DI113">
        <v>1</v>
      </c>
      <c r="DJ113">
        <v>0.3375780619598686</v>
      </c>
      <c r="DK113">
        <v>-0.0376660604643559</v>
      </c>
      <c r="DL113">
        <v>0.002902245993581396</v>
      </c>
      <c r="DM113">
        <v>1</v>
      </c>
      <c r="DN113">
        <v>3</v>
      </c>
      <c r="DO113">
        <v>3</v>
      </c>
      <c r="DP113" t="s">
        <v>349</v>
      </c>
      <c r="DQ113">
        <v>3.10162</v>
      </c>
      <c r="DR113">
        <v>2.66709</v>
      </c>
      <c r="DS113">
        <v>0.0962636</v>
      </c>
      <c r="DT113">
        <v>0.101704</v>
      </c>
      <c r="DU113">
        <v>0.0698144</v>
      </c>
      <c r="DV113">
        <v>0.0458589</v>
      </c>
      <c r="DW113">
        <v>26319.4</v>
      </c>
      <c r="DX113">
        <v>28504.6</v>
      </c>
      <c r="DY113">
        <v>27567.8</v>
      </c>
      <c r="DZ113">
        <v>29822.2</v>
      </c>
      <c r="EA113">
        <v>32119.4</v>
      </c>
      <c r="EB113">
        <v>35145.9</v>
      </c>
      <c r="EC113">
        <v>37830.3</v>
      </c>
      <c r="ED113">
        <v>40942.5</v>
      </c>
      <c r="EE113">
        <v>2.1621</v>
      </c>
      <c r="EF113">
        <v>2.15908</v>
      </c>
      <c r="EG113">
        <v>0</v>
      </c>
      <c r="EH113">
        <v>0</v>
      </c>
      <c r="EI113">
        <v>20.8871</v>
      </c>
      <c r="EJ113">
        <v>999.9</v>
      </c>
      <c r="EK113">
        <v>46.3</v>
      </c>
      <c r="EL113">
        <v>28.9</v>
      </c>
      <c r="EM113">
        <v>18.4155</v>
      </c>
      <c r="EN113">
        <v>64.6931</v>
      </c>
      <c r="EO113">
        <v>9.8157</v>
      </c>
      <c r="EP113">
        <v>1</v>
      </c>
      <c r="EQ113">
        <v>-0.300574</v>
      </c>
      <c r="ER113">
        <v>1.18319</v>
      </c>
      <c r="ES113">
        <v>20.1997</v>
      </c>
      <c r="ET113">
        <v>5.25757</v>
      </c>
      <c r="EU113">
        <v>12.0579</v>
      </c>
      <c r="EV113">
        <v>4.97325</v>
      </c>
      <c r="EW113">
        <v>3.293</v>
      </c>
      <c r="EX113">
        <v>9999</v>
      </c>
      <c r="EY113">
        <v>9999</v>
      </c>
      <c r="EZ113">
        <v>9999</v>
      </c>
      <c r="FA113">
        <v>166.9</v>
      </c>
      <c r="FB113">
        <v>4.97205</v>
      </c>
      <c r="FC113">
        <v>1.8706</v>
      </c>
      <c r="FD113">
        <v>1.87683</v>
      </c>
      <c r="FE113">
        <v>1.86995</v>
      </c>
      <c r="FF113">
        <v>1.87302</v>
      </c>
      <c r="FG113">
        <v>1.87456</v>
      </c>
      <c r="FH113">
        <v>1.87395</v>
      </c>
      <c r="FI113">
        <v>1.87546</v>
      </c>
      <c r="FJ113">
        <v>0</v>
      </c>
      <c r="FK113">
        <v>0</v>
      </c>
      <c r="FL113">
        <v>0</v>
      </c>
      <c r="FM113">
        <v>0</v>
      </c>
      <c r="FN113" t="s">
        <v>350</v>
      </c>
      <c r="FO113" t="s">
        <v>351</v>
      </c>
      <c r="FP113" t="s">
        <v>352</v>
      </c>
      <c r="FQ113" t="s">
        <v>352</v>
      </c>
      <c r="FR113" t="s">
        <v>352</v>
      </c>
      <c r="FS113" t="s">
        <v>352</v>
      </c>
      <c r="FT113">
        <v>0</v>
      </c>
      <c r="FU113">
        <v>100</v>
      </c>
      <c r="FV113">
        <v>100</v>
      </c>
      <c r="FW113">
        <v>1.782</v>
      </c>
      <c r="FX113">
        <v>0.0799</v>
      </c>
      <c r="FY113">
        <v>0.8199371346353762</v>
      </c>
      <c r="FZ113">
        <v>0.002616612134532941</v>
      </c>
      <c r="GA113">
        <v>-4.519413631873513E-07</v>
      </c>
      <c r="GB113">
        <v>9.831233035137328E-12</v>
      </c>
      <c r="GC113">
        <v>-0.01552211103305004</v>
      </c>
      <c r="GD113">
        <v>0.01128715920374445</v>
      </c>
      <c r="GE113">
        <v>-0.0004913425133041084</v>
      </c>
      <c r="GF113">
        <v>1.320148971478439E-05</v>
      </c>
      <c r="GG113">
        <v>-1</v>
      </c>
      <c r="GH113">
        <v>2093</v>
      </c>
      <c r="GI113">
        <v>1</v>
      </c>
      <c r="GJ113">
        <v>22</v>
      </c>
      <c r="GK113">
        <v>53.9</v>
      </c>
      <c r="GL113">
        <v>53.8</v>
      </c>
      <c r="GM113">
        <v>1.07056</v>
      </c>
      <c r="GN113">
        <v>2.53174</v>
      </c>
      <c r="GO113">
        <v>1.39893</v>
      </c>
      <c r="GP113">
        <v>2.28882</v>
      </c>
      <c r="GQ113">
        <v>1.44897</v>
      </c>
      <c r="GR113">
        <v>2.41333</v>
      </c>
      <c r="GS113">
        <v>31.5861</v>
      </c>
      <c r="GT113">
        <v>14.1408</v>
      </c>
      <c r="GU113">
        <v>18</v>
      </c>
      <c r="GV113">
        <v>456.547</v>
      </c>
      <c r="GW113">
        <v>519.457</v>
      </c>
      <c r="GX113">
        <v>20.0006</v>
      </c>
      <c r="GY113">
        <v>23.216</v>
      </c>
      <c r="GZ113">
        <v>30.0001</v>
      </c>
      <c r="HA113">
        <v>23.2253</v>
      </c>
      <c r="HB113">
        <v>23.2012</v>
      </c>
      <c r="HC113">
        <v>21.4131</v>
      </c>
      <c r="HD113">
        <v>54.6883</v>
      </c>
      <c r="HE113">
        <v>0</v>
      </c>
      <c r="HF113">
        <v>20</v>
      </c>
      <c r="HG113">
        <v>420</v>
      </c>
      <c r="HH113">
        <v>7.65473</v>
      </c>
      <c r="HI113">
        <v>102.036</v>
      </c>
      <c r="HJ113">
        <v>102.271</v>
      </c>
    </row>
    <row r="114" spans="1:218">
      <c r="A114">
        <v>92</v>
      </c>
      <c r="B114">
        <v>1693589994.5</v>
      </c>
      <c r="C114">
        <v>10863</v>
      </c>
      <c r="D114" t="s">
        <v>533</v>
      </c>
      <c r="E114" t="s">
        <v>534</v>
      </c>
      <c r="F114" t="s">
        <v>346</v>
      </c>
      <c r="J114">
        <v>1693589994.5</v>
      </c>
      <c r="K114">
        <f>(L114)/1000</f>
        <v>0</v>
      </c>
      <c r="L114">
        <f>1000*BB114*AJ114*(AX114-AY114)/(100*AQ114*(1000-AJ114*AX114))</f>
        <v>0</v>
      </c>
      <c r="M114">
        <f>BB114*AJ114*(AW114-AV114*(1000-AJ114*AY114)/(1000-AJ114*AX114))/(100*AQ114)</f>
        <v>0</v>
      </c>
      <c r="N114">
        <f>AV114 - IF(AJ114&gt;1, M114*AQ114*100.0/(AL114*BJ114), 0)</f>
        <v>0</v>
      </c>
      <c r="O114">
        <f>((U114-K114/2)*N114-M114)/(U114+K114/2)</f>
        <v>0</v>
      </c>
      <c r="P114">
        <f>O114*(BC114+BD114)/1000.0</f>
        <v>0</v>
      </c>
      <c r="Q114">
        <f>(AV114 - IF(AJ114&gt;1, M114*AQ114*100.0/(AL114*BJ114), 0))*(BC114+BD114)/1000.0</f>
        <v>0</v>
      </c>
      <c r="R114">
        <f>2.0/((1/T114-1/S114)+SIGN(T114)*SQRT((1/T114-1/S114)*(1/T114-1/S114) + 4*AR114/((AR114+1)*(AR114+1))*(2*1/T114*1/S114-1/S114*1/S114)))</f>
        <v>0</v>
      </c>
      <c r="S114">
        <f>IF(LEFT(AS114,1)&lt;&gt;"0",IF(LEFT(AS114,1)="1",3.0,AT114),$D$5+$E$5*(BJ114*BC114/($K$5*1000))+$F$5*(BJ114*BC114/($K$5*1000))*MAX(MIN(AQ114,$J$5),$I$5)*MAX(MIN(AQ114,$J$5),$I$5)+$G$5*MAX(MIN(AQ114,$J$5),$I$5)*(BJ114*BC114/($K$5*1000))+$H$5*(BJ114*BC114/($K$5*1000))*(BJ114*BC114/($K$5*1000)))</f>
        <v>0</v>
      </c>
      <c r="T114">
        <f>K114*(1000-(1000*0.61365*exp(17.502*X114/(240.97+X114))/(BC114+BD114)+AX114)/2)/(1000*0.61365*exp(17.502*X114/(240.97+X114))/(BC114+BD114)-AX114)</f>
        <v>0</v>
      </c>
      <c r="U114">
        <f>1/((AR114+1)/(R114/1.6)+1/(S114/1.37)) + AR114/((AR114+1)/(R114/1.6) + AR114/(S114/1.37))</f>
        <v>0</v>
      </c>
      <c r="V114">
        <f>(AM114*AP114)</f>
        <v>0</v>
      </c>
      <c r="W114">
        <f>(BE114+(V114+2*0.95*5.67E-8*(((BE114+$B$7)+273)^4-(BE114+273)^4)-44100*K114)/(1.84*29.3*S114+8*0.95*5.67E-8*(BE114+273)^3))</f>
        <v>0</v>
      </c>
      <c r="X114">
        <f>($B$109*BF114+$D$7*BG114+$C$109*W114)</f>
        <v>0</v>
      </c>
      <c r="Y114">
        <f>0.61365*exp(17.502*X114/(240.97+X114))</f>
        <v>0</v>
      </c>
      <c r="Z114">
        <f>(AA114/AB114*100)</f>
        <v>0</v>
      </c>
      <c r="AA114">
        <f>AX114*(BC114+BD114)/1000</f>
        <v>0</v>
      </c>
      <c r="AB114">
        <f>0.61365*exp(17.502*BE114/(240.97+BE114))</f>
        <v>0</v>
      </c>
      <c r="AC114">
        <f>(Y114-AX114*(BC114+BD114)/1000)</f>
        <v>0</v>
      </c>
      <c r="AD114">
        <f>(-K114*44100)</f>
        <v>0</v>
      </c>
      <c r="AE114">
        <f>2*29.3*S114*0.92*(BE114-X114)</f>
        <v>0</v>
      </c>
      <c r="AF114">
        <f>2*0.95*5.67E-8*(((BE114+$B$7)+273)^4-(X114+273)^4)</f>
        <v>0</v>
      </c>
      <c r="AG114">
        <f>V114+AF114+AD114+AE114</f>
        <v>0</v>
      </c>
      <c r="AH114">
        <v>14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MAX(0,($B$13+$C$13*BJ114)/(1+$D$13*BJ114)*BC114/(BE114+273)*$E$13)</f>
        <v>0</v>
      </c>
      <c r="AM114">
        <f>$B$11*BK114+$C$11*BL114+$F$11*BW114*(1-BZ114)</f>
        <v>0</v>
      </c>
      <c r="AN114">
        <f>AM114*AO114</f>
        <v>0</v>
      </c>
      <c r="AO114">
        <f>($B$11*$D$9+$C$11*$D$9+$F$11*((CJ114+CB114)/MAX(CJ114+CB114+CK114, 0.1)*$I$9+CK114/MAX(CJ114+CB114+CK114, 0.1)*$J$9))/($B$11+$C$11+$F$11)</f>
        <v>0</v>
      </c>
      <c r="AP114">
        <f>($B$11*$K$9+$C$11*$K$9+$F$11*((CJ114+CB114)/MAX(CJ114+CB114+CK114, 0.1)*$P$9+CK114/MAX(CJ114+CB114+CK114, 0.1)*$Q$9))/($B$11+$C$11+$F$11)</f>
        <v>0</v>
      </c>
      <c r="AQ114">
        <v>6</v>
      </c>
      <c r="AR114">
        <v>0.5</v>
      </c>
      <c r="AS114" t="s">
        <v>347</v>
      </c>
      <c r="AT114">
        <v>2</v>
      </c>
      <c r="AU114">
        <v>1693589994.5</v>
      </c>
      <c r="AV114">
        <v>401.85</v>
      </c>
      <c r="AW114">
        <v>419.925</v>
      </c>
      <c r="AX114">
        <v>13.3518</v>
      </c>
      <c r="AY114">
        <v>8.739990000000001</v>
      </c>
      <c r="AZ114">
        <v>400.055</v>
      </c>
      <c r="BA114">
        <v>13.2732</v>
      </c>
      <c r="BB114">
        <v>500.042</v>
      </c>
      <c r="BC114">
        <v>100.526</v>
      </c>
      <c r="BD114">
        <v>0.0338879</v>
      </c>
      <c r="BE114">
        <v>22.6291</v>
      </c>
      <c r="BF114">
        <v>999.9</v>
      </c>
      <c r="BG114">
        <v>999.9</v>
      </c>
      <c r="BH114">
        <v>0</v>
      </c>
      <c r="BI114">
        <v>0</v>
      </c>
      <c r="BJ114">
        <v>10013.8</v>
      </c>
      <c r="BK114">
        <v>0</v>
      </c>
      <c r="BL114">
        <v>721.582</v>
      </c>
      <c r="BM114">
        <v>-18.0747</v>
      </c>
      <c r="BN114">
        <v>407.288</v>
      </c>
      <c r="BO114">
        <v>423.627</v>
      </c>
      <c r="BP114">
        <v>4.61176</v>
      </c>
      <c r="BQ114">
        <v>419.925</v>
      </c>
      <c r="BR114">
        <v>8.739990000000001</v>
      </c>
      <c r="BS114">
        <v>1.3422</v>
      </c>
      <c r="BT114">
        <v>0.878595</v>
      </c>
      <c r="BU114">
        <v>11.2799</v>
      </c>
      <c r="BV114">
        <v>5.04483</v>
      </c>
      <c r="BW114">
        <v>2499.95</v>
      </c>
      <c r="BX114">
        <v>0.89999</v>
      </c>
      <c r="BY114">
        <v>0.10001</v>
      </c>
      <c r="BZ114">
        <v>0</v>
      </c>
      <c r="CA114">
        <v>2.4197</v>
      </c>
      <c r="CB114">
        <v>0</v>
      </c>
      <c r="CC114">
        <v>31328.5</v>
      </c>
      <c r="CD114">
        <v>22323.2</v>
      </c>
      <c r="CE114">
        <v>38.562</v>
      </c>
      <c r="CF114">
        <v>38.5</v>
      </c>
      <c r="CG114">
        <v>38.375</v>
      </c>
      <c r="CH114">
        <v>36.937</v>
      </c>
      <c r="CI114">
        <v>37.437</v>
      </c>
      <c r="CJ114">
        <v>2249.93</v>
      </c>
      <c r="CK114">
        <v>250.02</v>
      </c>
      <c r="CL114">
        <v>0</v>
      </c>
      <c r="CM114">
        <v>1693589987.5</v>
      </c>
      <c r="CN114">
        <v>0</v>
      </c>
      <c r="CO114">
        <v>1693586689.5</v>
      </c>
      <c r="CP114" t="s">
        <v>474</v>
      </c>
      <c r="CQ114">
        <v>1693586681.5</v>
      </c>
      <c r="CR114">
        <v>1693586689.5</v>
      </c>
      <c r="CS114">
        <v>3</v>
      </c>
      <c r="CT114">
        <v>0.276</v>
      </c>
      <c r="CU114">
        <v>0.005</v>
      </c>
      <c r="CV114">
        <v>1.836</v>
      </c>
      <c r="CW114">
        <v>0.07199999999999999</v>
      </c>
      <c r="CX114">
        <v>420</v>
      </c>
      <c r="CY114">
        <v>12</v>
      </c>
      <c r="CZ114">
        <v>0.16</v>
      </c>
      <c r="DA114">
        <v>0.01</v>
      </c>
      <c r="DB114">
        <v>13.51277251548176</v>
      </c>
      <c r="DC114">
        <v>0.2038628896736769</v>
      </c>
      <c r="DD114">
        <v>0.02321310893623749</v>
      </c>
      <c r="DE114">
        <v>1</v>
      </c>
      <c r="DF114">
        <v>0.003960806731704887</v>
      </c>
      <c r="DG114">
        <v>-0.0006999034330861779</v>
      </c>
      <c r="DH114">
        <v>5.424353090485762E-05</v>
      </c>
      <c r="DI114">
        <v>1</v>
      </c>
      <c r="DJ114">
        <v>0.2437690207063215</v>
      </c>
      <c r="DK114">
        <v>-0.03921223928737138</v>
      </c>
      <c r="DL114">
        <v>0.003140064361114164</v>
      </c>
      <c r="DM114">
        <v>1</v>
      </c>
      <c r="DN114">
        <v>3</v>
      </c>
      <c r="DO114">
        <v>3</v>
      </c>
      <c r="DP114" t="s">
        <v>349</v>
      </c>
      <c r="DQ114">
        <v>3.10203</v>
      </c>
      <c r="DR114">
        <v>2.66764</v>
      </c>
      <c r="DS114">
        <v>0.0973313</v>
      </c>
      <c r="DT114">
        <v>0.101692</v>
      </c>
      <c r="DU114">
        <v>0.0688115</v>
      </c>
      <c r="DV114">
        <v>0.0510632</v>
      </c>
      <c r="DW114">
        <v>26287</v>
      </c>
      <c r="DX114">
        <v>28503.3</v>
      </c>
      <c r="DY114">
        <v>27566.5</v>
      </c>
      <c r="DZ114">
        <v>29820.4</v>
      </c>
      <c r="EA114">
        <v>32151.9</v>
      </c>
      <c r="EB114">
        <v>34952.1</v>
      </c>
      <c r="EC114">
        <v>37827.8</v>
      </c>
      <c r="ED114">
        <v>40939.6</v>
      </c>
      <c r="EE114">
        <v>2.16512</v>
      </c>
      <c r="EF114">
        <v>2.16048</v>
      </c>
      <c r="EG114">
        <v>0</v>
      </c>
      <c r="EH114">
        <v>0</v>
      </c>
      <c r="EI114">
        <v>20.9394</v>
      </c>
      <c r="EJ114">
        <v>999.9</v>
      </c>
      <c r="EK114">
        <v>46.3</v>
      </c>
      <c r="EL114">
        <v>28.9</v>
      </c>
      <c r="EM114">
        <v>18.4151</v>
      </c>
      <c r="EN114">
        <v>64.4731</v>
      </c>
      <c r="EO114">
        <v>9.60737</v>
      </c>
      <c r="EP114">
        <v>1</v>
      </c>
      <c r="EQ114">
        <v>-0.299903</v>
      </c>
      <c r="ER114">
        <v>1.15633</v>
      </c>
      <c r="ES114">
        <v>20.2</v>
      </c>
      <c r="ET114">
        <v>5.25727</v>
      </c>
      <c r="EU114">
        <v>12.0579</v>
      </c>
      <c r="EV114">
        <v>4.9727</v>
      </c>
      <c r="EW114">
        <v>3.293</v>
      </c>
      <c r="EX114">
        <v>9999</v>
      </c>
      <c r="EY114">
        <v>9999</v>
      </c>
      <c r="EZ114">
        <v>9999</v>
      </c>
      <c r="FA114">
        <v>166.9</v>
      </c>
      <c r="FB114">
        <v>4.97208</v>
      </c>
      <c r="FC114">
        <v>1.87067</v>
      </c>
      <c r="FD114">
        <v>1.87683</v>
      </c>
      <c r="FE114">
        <v>1.86996</v>
      </c>
      <c r="FF114">
        <v>1.87306</v>
      </c>
      <c r="FG114">
        <v>1.87456</v>
      </c>
      <c r="FH114">
        <v>1.87399</v>
      </c>
      <c r="FI114">
        <v>1.87546</v>
      </c>
      <c r="FJ114">
        <v>0</v>
      </c>
      <c r="FK114">
        <v>0</v>
      </c>
      <c r="FL114">
        <v>0</v>
      </c>
      <c r="FM114">
        <v>0</v>
      </c>
      <c r="FN114" t="s">
        <v>350</v>
      </c>
      <c r="FO114" t="s">
        <v>351</v>
      </c>
      <c r="FP114" t="s">
        <v>352</v>
      </c>
      <c r="FQ114" t="s">
        <v>352</v>
      </c>
      <c r="FR114" t="s">
        <v>352</v>
      </c>
      <c r="FS114" t="s">
        <v>352</v>
      </c>
      <c r="FT114">
        <v>0</v>
      </c>
      <c r="FU114">
        <v>100</v>
      </c>
      <c r="FV114">
        <v>100</v>
      </c>
      <c r="FW114">
        <v>1.795</v>
      </c>
      <c r="FX114">
        <v>0.0786</v>
      </c>
      <c r="FY114">
        <v>0.8199371346353762</v>
      </c>
      <c r="FZ114">
        <v>0.002616612134532941</v>
      </c>
      <c r="GA114">
        <v>-4.519413631873513E-07</v>
      </c>
      <c r="GB114">
        <v>9.831233035137328E-12</v>
      </c>
      <c r="GC114">
        <v>-0.01552211103305004</v>
      </c>
      <c r="GD114">
        <v>0.01128715920374445</v>
      </c>
      <c r="GE114">
        <v>-0.0004913425133041084</v>
      </c>
      <c r="GF114">
        <v>1.320148971478439E-05</v>
      </c>
      <c r="GG114">
        <v>-1</v>
      </c>
      <c r="GH114">
        <v>2093</v>
      </c>
      <c r="GI114">
        <v>1</v>
      </c>
      <c r="GJ114">
        <v>22</v>
      </c>
      <c r="GK114">
        <v>55.2</v>
      </c>
      <c r="GL114">
        <v>55.1</v>
      </c>
      <c r="GM114">
        <v>1.07178</v>
      </c>
      <c r="GN114">
        <v>2.55005</v>
      </c>
      <c r="GO114">
        <v>1.39893</v>
      </c>
      <c r="GP114">
        <v>2.28882</v>
      </c>
      <c r="GQ114">
        <v>1.44897</v>
      </c>
      <c r="GR114">
        <v>2.38037</v>
      </c>
      <c r="GS114">
        <v>31.6955</v>
      </c>
      <c r="GT114">
        <v>14.1233</v>
      </c>
      <c r="GU114">
        <v>18</v>
      </c>
      <c r="GV114">
        <v>458.455</v>
      </c>
      <c r="GW114">
        <v>520.595</v>
      </c>
      <c r="GX114">
        <v>20.0006</v>
      </c>
      <c r="GY114">
        <v>23.2282</v>
      </c>
      <c r="GZ114">
        <v>30</v>
      </c>
      <c r="HA114">
        <v>23.2407</v>
      </c>
      <c r="HB114">
        <v>23.2174</v>
      </c>
      <c r="HC114">
        <v>21.4307</v>
      </c>
      <c r="HD114">
        <v>49.8084</v>
      </c>
      <c r="HE114">
        <v>0</v>
      </c>
      <c r="HF114">
        <v>20</v>
      </c>
      <c r="HG114">
        <v>420</v>
      </c>
      <c r="HH114">
        <v>8.856820000000001</v>
      </c>
      <c r="HI114">
        <v>102.03</v>
      </c>
      <c r="HJ114">
        <v>102.264</v>
      </c>
    </row>
    <row r="115" spans="1:218">
      <c r="A115">
        <v>93</v>
      </c>
      <c r="B115">
        <v>1693590171</v>
      </c>
      <c r="C115">
        <v>11039.5</v>
      </c>
      <c r="D115" t="s">
        <v>535</v>
      </c>
      <c r="E115" t="s">
        <v>536</v>
      </c>
      <c r="F115" t="s">
        <v>346</v>
      </c>
      <c r="J115">
        <v>1693590171</v>
      </c>
      <c r="K115">
        <f>(L115)/1000</f>
        <v>0</v>
      </c>
      <c r="L115">
        <f>1000*BB115*AJ115*(AX115-AY115)/(100*AQ115*(1000-AJ115*AX115))</f>
        <v>0</v>
      </c>
      <c r="M115">
        <f>BB115*AJ115*(AW115-AV115*(1000-AJ115*AY115)/(1000-AJ115*AX115))/(100*AQ115)</f>
        <v>0</v>
      </c>
      <c r="N115">
        <f>AV115 - IF(AJ115&gt;1, M115*AQ115*100.0/(AL115*BJ115), 0)</f>
        <v>0</v>
      </c>
      <c r="O115">
        <f>((U115-K115/2)*N115-M115)/(U115+K115/2)</f>
        <v>0</v>
      </c>
      <c r="P115">
        <f>O115*(BC115+BD115)/1000.0</f>
        <v>0</v>
      </c>
      <c r="Q115">
        <f>(AV115 - IF(AJ115&gt;1, M115*AQ115*100.0/(AL115*BJ115), 0))*(BC115+BD115)/1000.0</f>
        <v>0</v>
      </c>
      <c r="R115">
        <f>2.0/((1/T115-1/S115)+SIGN(T115)*SQRT((1/T115-1/S115)*(1/T115-1/S115) + 4*AR115/((AR115+1)*(AR115+1))*(2*1/T115*1/S115-1/S115*1/S115)))</f>
        <v>0</v>
      </c>
      <c r="S115">
        <f>IF(LEFT(AS115,1)&lt;&gt;"0",IF(LEFT(AS115,1)="1",3.0,AT115),$D$5+$E$5*(BJ115*BC115/($K$5*1000))+$F$5*(BJ115*BC115/($K$5*1000))*MAX(MIN(AQ115,$J$5),$I$5)*MAX(MIN(AQ115,$J$5),$I$5)+$G$5*MAX(MIN(AQ115,$J$5),$I$5)*(BJ115*BC115/($K$5*1000))+$H$5*(BJ115*BC115/($K$5*1000))*(BJ115*BC115/($K$5*1000)))</f>
        <v>0</v>
      </c>
      <c r="T115">
        <f>K115*(1000-(1000*0.61365*exp(17.502*X115/(240.97+X115))/(BC115+BD115)+AX115)/2)/(1000*0.61365*exp(17.502*X115/(240.97+X115))/(BC115+BD115)-AX115)</f>
        <v>0</v>
      </c>
      <c r="U115">
        <f>1/((AR115+1)/(R115/1.6)+1/(S115/1.37)) + AR115/((AR115+1)/(R115/1.6) + AR115/(S115/1.37))</f>
        <v>0</v>
      </c>
      <c r="V115">
        <f>(AM115*AP115)</f>
        <v>0</v>
      </c>
      <c r="W115">
        <f>(BE115+(V115+2*0.95*5.67E-8*(((BE115+$B$7)+273)^4-(BE115+273)^4)-44100*K115)/(1.84*29.3*S115+8*0.95*5.67E-8*(BE115+273)^3))</f>
        <v>0</v>
      </c>
      <c r="X115">
        <f>($B$109*BF115+$D$7*BG115+$C$109*W115)</f>
        <v>0</v>
      </c>
      <c r="Y115">
        <f>0.61365*exp(17.502*X115/(240.97+X115))</f>
        <v>0</v>
      </c>
      <c r="Z115">
        <f>(AA115/AB115*100)</f>
        <v>0</v>
      </c>
      <c r="AA115">
        <f>AX115*(BC115+BD115)/1000</f>
        <v>0</v>
      </c>
      <c r="AB115">
        <f>0.61365*exp(17.502*BE115/(240.97+BE115))</f>
        <v>0</v>
      </c>
      <c r="AC115">
        <f>(Y115-AX115*(BC115+BD115)/1000)</f>
        <v>0</v>
      </c>
      <c r="AD115">
        <f>(-K115*44100)</f>
        <v>0</v>
      </c>
      <c r="AE115">
        <f>2*29.3*S115*0.92*(BE115-X115)</f>
        <v>0</v>
      </c>
      <c r="AF115">
        <f>2*0.95*5.67E-8*(((BE115+$B$7)+273)^4-(X115+273)^4)</f>
        <v>0</v>
      </c>
      <c r="AG115">
        <f>V115+AF115+AD115+AE115</f>
        <v>0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MAX(0,($B$13+$C$13*BJ115)/(1+$D$13*BJ115)*BC115/(BE115+273)*$E$13)</f>
        <v>0</v>
      </c>
      <c r="AM115">
        <f>$B$11*BK115+$C$11*BL115+$F$11*BW115*(1-BZ115)</f>
        <v>0</v>
      </c>
      <c r="AN115">
        <f>AM115*AO115</f>
        <v>0</v>
      </c>
      <c r="AO115">
        <f>($B$11*$D$9+$C$11*$D$9+$F$11*((CJ115+CB115)/MAX(CJ115+CB115+CK115, 0.1)*$I$9+CK115/MAX(CJ115+CB115+CK115, 0.1)*$J$9))/($B$11+$C$11+$F$11)</f>
        <v>0</v>
      </c>
      <c r="AP115">
        <f>($B$11*$K$9+$C$11*$K$9+$F$11*((CJ115+CB115)/MAX(CJ115+CB115+CK115, 0.1)*$P$9+CK115/MAX(CJ115+CB115+CK115, 0.1)*$Q$9))/($B$11+$C$11+$F$11)</f>
        <v>0</v>
      </c>
      <c r="AQ115">
        <v>6</v>
      </c>
      <c r="AR115">
        <v>0.5</v>
      </c>
      <c r="AS115" t="s">
        <v>347</v>
      </c>
      <c r="AT115">
        <v>2</v>
      </c>
      <c r="AU115">
        <v>1693590171</v>
      </c>
      <c r="AV115">
        <v>399.667</v>
      </c>
      <c r="AW115">
        <v>419.977</v>
      </c>
      <c r="AX115">
        <v>13.337</v>
      </c>
      <c r="AY115">
        <v>5.26022</v>
      </c>
      <c r="AZ115">
        <v>397.912</v>
      </c>
      <c r="BA115">
        <v>13.2566</v>
      </c>
      <c r="BB115">
        <v>500.076</v>
      </c>
      <c r="BC115">
        <v>100.519</v>
      </c>
      <c r="BD115">
        <v>0.0369459</v>
      </c>
      <c r="BE115">
        <v>22.4963</v>
      </c>
      <c r="BF115">
        <v>999.9</v>
      </c>
      <c r="BG115">
        <v>999.9</v>
      </c>
      <c r="BH115">
        <v>0</v>
      </c>
      <c r="BI115">
        <v>0</v>
      </c>
      <c r="BJ115">
        <v>10012.5</v>
      </c>
      <c r="BK115">
        <v>0</v>
      </c>
      <c r="BL115">
        <v>696.155</v>
      </c>
      <c r="BM115">
        <v>-20.3103</v>
      </c>
      <c r="BN115">
        <v>405.07</v>
      </c>
      <c r="BO115">
        <v>422.198</v>
      </c>
      <c r="BP115">
        <v>8.07682</v>
      </c>
      <c r="BQ115">
        <v>419.977</v>
      </c>
      <c r="BR115">
        <v>5.26022</v>
      </c>
      <c r="BS115">
        <v>1.34062</v>
      </c>
      <c r="BT115">
        <v>0.528751</v>
      </c>
      <c r="BU115">
        <v>11.2622</v>
      </c>
      <c r="BV115">
        <v>-2.03289</v>
      </c>
      <c r="BW115">
        <v>2500.05</v>
      </c>
      <c r="BX115">
        <v>0.900006</v>
      </c>
      <c r="BY115">
        <v>0.09999429999999999</v>
      </c>
      <c r="BZ115">
        <v>0</v>
      </c>
      <c r="CA115">
        <v>3.1319</v>
      </c>
      <c r="CB115">
        <v>0</v>
      </c>
      <c r="CC115">
        <v>33995.1</v>
      </c>
      <c r="CD115">
        <v>22324.2</v>
      </c>
      <c r="CE115">
        <v>39.875</v>
      </c>
      <c r="CF115">
        <v>40.187</v>
      </c>
      <c r="CG115">
        <v>39.5</v>
      </c>
      <c r="CH115">
        <v>38.625</v>
      </c>
      <c r="CI115">
        <v>38.687</v>
      </c>
      <c r="CJ115">
        <v>2250.06</v>
      </c>
      <c r="CK115">
        <v>249.99</v>
      </c>
      <c r="CL115">
        <v>0</v>
      </c>
      <c r="CM115">
        <v>1693590163.9</v>
      </c>
      <c r="CN115">
        <v>0</v>
      </c>
      <c r="CO115">
        <v>1693590048.5</v>
      </c>
      <c r="CP115" t="s">
        <v>537</v>
      </c>
      <c r="CQ115">
        <v>1693590036</v>
      </c>
      <c r="CR115">
        <v>1693590048.5</v>
      </c>
      <c r="CS115">
        <v>4</v>
      </c>
      <c r="CT115">
        <v>-0.035</v>
      </c>
      <c r="CU115">
        <v>0.002</v>
      </c>
      <c r="CV115">
        <v>1.801</v>
      </c>
      <c r="CW115">
        <v>0.057</v>
      </c>
      <c r="CX115">
        <v>420</v>
      </c>
      <c r="CY115">
        <v>9</v>
      </c>
      <c r="CZ115">
        <v>0.15</v>
      </c>
      <c r="DA115">
        <v>0.01</v>
      </c>
      <c r="DB115">
        <v>14.27080402512913</v>
      </c>
      <c r="DC115">
        <v>-0.632261350960446</v>
      </c>
      <c r="DD115">
        <v>0.04929230996208951</v>
      </c>
      <c r="DE115">
        <v>1</v>
      </c>
      <c r="DF115">
        <v>0.007073894163989941</v>
      </c>
      <c r="DG115">
        <v>-0.001961799408552799</v>
      </c>
      <c r="DH115">
        <v>0.0001430001106460774</v>
      </c>
      <c r="DI115">
        <v>1</v>
      </c>
      <c r="DJ115">
        <v>0.5169444162817952</v>
      </c>
      <c r="DK115">
        <v>-0.2483537597398835</v>
      </c>
      <c r="DL115">
        <v>0.01816876027435147</v>
      </c>
      <c r="DM115">
        <v>1</v>
      </c>
      <c r="DN115">
        <v>3</v>
      </c>
      <c r="DO115">
        <v>3</v>
      </c>
      <c r="DP115" t="s">
        <v>349</v>
      </c>
      <c r="DQ115">
        <v>3.10125</v>
      </c>
      <c r="DR115">
        <v>2.67069</v>
      </c>
      <c r="DS115">
        <v>0.0969096</v>
      </c>
      <c r="DT115">
        <v>0.101642</v>
      </c>
      <c r="DU115">
        <v>0.0687301</v>
      </c>
      <c r="DV115">
        <v>0.0337203</v>
      </c>
      <c r="DW115">
        <v>26294.9</v>
      </c>
      <c r="DX115">
        <v>28503.4</v>
      </c>
      <c r="DY115">
        <v>27562.2</v>
      </c>
      <c r="DZ115">
        <v>29819.2</v>
      </c>
      <c r="EA115">
        <v>32150</v>
      </c>
      <c r="EB115">
        <v>35587.1</v>
      </c>
      <c r="EC115">
        <v>37822.5</v>
      </c>
      <c r="ED115">
        <v>40937.2</v>
      </c>
      <c r="EE115">
        <v>2.20385</v>
      </c>
      <c r="EF115">
        <v>2.14783</v>
      </c>
      <c r="EG115">
        <v>0</v>
      </c>
      <c r="EH115">
        <v>0</v>
      </c>
      <c r="EI115">
        <v>21.015</v>
      </c>
      <c r="EJ115">
        <v>999.9</v>
      </c>
      <c r="EK115">
        <v>46.5</v>
      </c>
      <c r="EL115">
        <v>29.1</v>
      </c>
      <c r="EM115">
        <v>18.7136</v>
      </c>
      <c r="EN115">
        <v>64.56310000000001</v>
      </c>
      <c r="EO115">
        <v>9.379009999999999</v>
      </c>
      <c r="EP115">
        <v>1</v>
      </c>
      <c r="EQ115">
        <v>-0.293885</v>
      </c>
      <c r="ER115">
        <v>1.09176</v>
      </c>
      <c r="ES115">
        <v>20.2026</v>
      </c>
      <c r="ET115">
        <v>5.25772</v>
      </c>
      <c r="EU115">
        <v>12.0579</v>
      </c>
      <c r="EV115">
        <v>4.9732</v>
      </c>
      <c r="EW115">
        <v>3.293</v>
      </c>
      <c r="EX115">
        <v>9999</v>
      </c>
      <c r="EY115">
        <v>9999</v>
      </c>
      <c r="EZ115">
        <v>9999</v>
      </c>
      <c r="FA115">
        <v>166.9</v>
      </c>
      <c r="FB115">
        <v>4.9721</v>
      </c>
      <c r="FC115">
        <v>1.87073</v>
      </c>
      <c r="FD115">
        <v>1.87684</v>
      </c>
      <c r="FE115">
        <v>1.86996</v>
      </c>
      <c r="FF115">
        <v>1.87306</v>
      </c>
      <c r="FG115">
        <v>1.8746</v>
      </c>
      <c r="FH115">
        <v>1.87407</v>
      </c>
      <c r="FI115">
        <v>1.87546</v>
      </c>
      <c r="FJ115">
        <v>0</v>
      </c>
      <c r="FK115">
        <v>0</v>
      </c>
      <c r="FL115">
        <v>0</v>
      </c>
      <c r="FM115">
        <v>0</v>
      </c>
      <c r="FN115" t="s">
        <v>350</v>
      </c>
      <c r="FO115" t="s">
        <v>351</v>
      </c>
      <c r="FP115" t="s">
        <v>352</v>
      </c>
      <c r="FQ115" t="s">
        <v>352</v>
      </c>
      <c r="FR115" t="s">
        <v>352</v>
      </c>
      <c r="FS115" t="s">
        <v>352</v>
      </c>
      <c r="FT115">
        <v>0</v>
      </c>
      <c r="FU115">
        <v>100</v>
      </c>
      <c r="FV115">
        <v>100</v>
      </c>
      <c r="FW115">
        <v>1.755</v>
      </c>
      <c r="FX115">
        <v>0.0804</v>
      </c>
      <c r="FY115">
        <v>0.785409909312215</v>
      </c>
      <c r="FZ115">
        <v>0.002616612134532941</v>
      </c>
      <c r="GA115">
        <v>-4.519413631873513E-07</v>
      </c>
      <c r="GB115">
        <v>9.831233035137328E-12</v>
      </c>
      <c r="GC115">
        <v>-0.01357924881946302</v>
      </c>
      <c r="GD115">
        <v>0.01128715920374445</v>
      </c>
      <c r="GE115">
        <v>-0.0004913425133041084</v>
      </c>
      <c r="GF115">
        <v>1.320148971478439E-05</v>
      </c>
      <c r="GG115">
        <v>-1</v>
      </c>
      <c r="GH115">
        <v>2093</v>
      </c>
      <c r="GI115">
        <v>1</v>
      </c>
      <c r="GJ115">
        <v>22</v>
      </c>
      <c r="GK115">
        <v>2.2</v>
      </c>
      <c r="GL115">
        <v>2</v>
      </c>
      <c r="GM115">
        <v>1.06812</v>
      </c>
      <c r="GN115">
        <v>2.52686</v>
      </c>
      <c r="GO115">
        <v>1.39893</v>
      </c>
      <c r="GP115">
        <v>2.28882</v>
      </c>
      <c r="GQ115">
        <v>1.44897</v>
      </c>
      <c r="GR115">
        <v>2.5061</v>
      </c>
      <c r="GS115">
        <v>31.8927</v>
      </c>
      <c r="GT115">
        <v>14.1233</v>
      </c>
      <c r="GU115">
        <v>18</v>
      </c>
      <c r="GV115">
        <v>482.133</v>
      </c>
      <c r="GW115">
        <v>512.602</v>
      </c>
      <c r="GX115">
        <v>20.0013</v>
      </c>
      <c r="GY115">
        <v>23.2939</v>
      </c>
      <c r="GZ115">
        <v>30.0002</v>
      </c>
      <c r="HA115">
        <v>23.3052</v>
      </c>
      <c r="HB115">
        <v>23.2811</v>
      </c>
      <c r="HC115">
        <v>21.3639</v>
      </c>
      <c r="HD115">
        <v>64.61799999999999</v>
      </c>
      <c r="HE115">
        <v>0</v>
      </c>
      <c r="HF115">
        <v>20</v>
      </c>
      <c r="HG115">
        <v>420</v>
      </c>
      <c r="HH115">
        <v>5.46093</v>
      </c>
      <c r="HI115">
        <v>102.015</v>
      </c>
      <c r="HJ115">
        <v>102.259</v>
      </c>
    </row>
    <row r="116" spans="1:218">
      <c r="A116">
        <v>94</v>
      </c>
      <c r="B116">
        <v>1693590260.5</v>
      </c>
      <c r="C116">
        <v>11129</v>
      </c>
      <c r="D116" t="s">
        <v>538</v>
      </c>
      <c r="E116" t="s">
        <v>539</v>
      </c>
      <c r="F116" t="s">
        <v>346</v>
      </c>
      <c r="J116">
        <v>1693590260.5</v>
      </c>
      <c r="K116">
        <f>(L116)/1000</f>
        <v>0</v>
      </c>
      <c r="L116">
        <f>1000*BB116*AJ116*(AX116-AY116)/(100*AQ116*(1000-AJ116*AX116))</f>
        <v>0</v>
      </c>
      <c r="M116">
        <f>BB116*AJ116*(AW116-AV116*(1000-AJ116*AY116)/(1000-AJ116*AX116))/(100*AQ116)</f>
        <v>0</v>
      </c>
      <c r="N116">
        <f>AV116 - IF(AJ116&gt;1, M116*AQ116*100.0/(AL116*BJ116), 0)</f>
        <v>0</v>
      </c>
      <c r="O116">
        <f>((U116-K116/2)*N116-M116)/(U116+K116/2)</f>
        <v>0</v>
      </c>
      <c r="P116">
        <f>O116*(BC116+BD116)/1000.0</f>
        <v>0</v>
      </c>
      <c r="Q116">
        <f>(AV116 - IF(AJ116&gt;1, M116*AQ116*100.0/(AL116*BJ116), 0))*(BC116+BD116)/1000.0</f>
        <v>0</v>
      </c>
      <c r="R116">
        <f>2.0/((1/T116-1/S116)+SIGN(T116)*SQRT((1/T116-1/S116)*(1/T116-1/S116) + 4*AR116/((AR116+1)*(AR116+1))*(2*1/T116*1/S116-1/S116*1/S116)))</f>
        <v>0</v>
      </c>
      <c r="S116">
        <f>IF(LEFT(AS116,1)&lt;&gt;"0",IF(LEFT(AS116,1)="1",3.0,AT116),$D$5+$E$5*(BJ116*BC116/($K$5*1000))+$F$5*(BJ116*BC116/($K$5*1000))*MAX(MIN(AQ116,$J$5),$I$5)*MAX(MIN(AQ116,$J$5),$I$5)+$G$5*MAX(MIN(AQ116,$J$5),$I$5)*(BJ116*BC116/($K$5*1000))+$H$5*(BJ116*BC116/($K$5*1000))*(BJ116*BC116/($K$5*1000)))</f>
        <v>0</v>
      </c>
      <c r="T116">
        <f>K116*(1000-(1000*0.61365*exp(17.502*X116/(240.97+X116))/(BC116+BD116)+AX116)/2)/(1000*0.61365*exp(17.502*X116/(240.97+X116))/(BC116+BD116)-AX116)</f>
        <v>0</v>
      </c>
      <c r="U116">
        <f>1/((AR116+1)/(R116/1.6)+1/(S116/1.37)) + AR116/((AR116+1)/(R116/1.6) + AR116/(S116/1.37))</f>
        <v>0</v>
      </c>
      <c r="V116">
        <f>(AM116*AP116)</f>
        <v>0</v>
      </c>
      <c r="W116">
        <f>(BE116+(V116+2*0.95*5.67E-8*(((BE116+$B$7)+273)^4-(BE116+273)^4)-44100*K116)/(1.84*29.3*S116+8*0.95*5.67E-8*(BE116+273)^3))</f>
        <v>0</v>
      </c>
      <c r="X116">
        <f>($B$109*BF116+$D$7*BG116+$C$109*W116)</f>
        <v>0</v>
      </c>
      <c r="Y116">
        <f>0.61365*exp(17.502*X116/(240.97+X116))</f>
        <v>0</v>
      </c>
      <c r="Z116">
        <f>(AA116/AB116*100)</f>
        <v>0</v>
      </c>
      <c r="AA116">
        <f>AX116*(BC116+BD116)/1000</f>
        <v>0</v>
      </c>
      <c r="AB116">
        <f>0.61365*exp(17.502*BE116/(240.97+BE116))</f>
        <v>0</v>
      </c>
      <c r="AC116">
        <f>(Y116-AX116*(BC116+BD116)/1000)</f>
        <v>0</v>
      </c>
      <c r="AD116">
        <f>(-K116*44100)</f>
        <v>0</v>
      </c>
      <c r="AE116">
        <f>2*29.3*S116*0.92*(BE116-X116)</f>
        <v>0</v>
      </c>
      <c r="AF116">
        <f>2*0.95*5.67E-8*(((BE116+$B$7)+273)^4-(X116+273)^4)</f>
        <v>0</v>
      </c>
      <c r="AG116">
        <f>V116+AF116+AD116+AE116</f>
        <v>0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MAX(0,($B$13+$C$13*BJ116)/(1+$D$13*BJ116)*BC116/(BE116+273)*$E$13)</f>
        <v>0</v>
      </c>
      <c r="AM116">
        <f>$B$11*BK116+$C$11*BL116+$F$11*BW116*(1-BZ116)</f>
        <v>0</v>
      </c>
      <c r="AN116">
        <f>AM116*AO116</f>
        <v>0</v>
      </c>
      <c r="AO116">
        <f>($B$11*$D$9+$C$11*$D$9+$F$11*((CJ116+CB116)/MAX(CJ116+CB116+CK116, 0.1)*$I$9+CK116/MAX(CJ116+CB116+CK116, 0.1)*$J$9))/($B$11+$C$11+$F$11)</f>
        <v>0</v>
      </c>
      <c r="AP116">
        <f>($B$11*$K$9+$C$11*$K$9+$F$11*((CJ116+CB116)/MAX(CJ116+CB116+CK116, 0.1)*$P$9+CK116/MAX(CJ116+CB116+CK116, 0.1)*$Q$9))/($B$11+$C$11+$F$11)</f>
        <v>0</v>
      </c>
      <c r="AQ116">
        <v>6</v>
      </c>
      <c r="AR116">
        <v>0.5</v>
      </c>
      <c r="AS116" t="s">
        <v>347</v>
      </c>
      <c r="AT116">
        <v>2</v>
      </c>
      <c r="AU116">
        <v>1693590260.5</v>
      </c>
      <c r="AV116">
        <v>393.419</v>
      </c>
      <c r="AW116">
        <v>420.035</v>
      </c>
      <c r="AX116">
        <v>13.4856</v>
      </c>
      <c r="AY116">
        <v>6.79794</v>
      </c>
      <c r="AZ116">
        <v>391.678</v>
      </c>
      <c r="BA116">
        <v>13.4044</v>
      </c>
      <c r="BB116">
        <v>500.086</v>
      </c>
      <c r="BC116">
        <v>100.523</v>
      </c>
      <c r="BD116">
        <v>0.0384595</v>
      </c>
      <c r="BE116">
        <v>22.6715</v>
      </c>
      <c r="BF116">
        <v>999.9</v>
      </c>
      <c r="BG116">
        <v>999.9</v>
      </c>
      <c r="BH116">
        <v>0</v>
      </c>
      <c r="BI116">
        <v>0</v>
      </c>
      <c r="BJ116">
        <v>9990</v>
      </c>
      <c r="BK116">
        <v>0</v>
      </c>
      <c r="BL116">
        <v>776.874</v>
      </c>
      <c r="BM116">
        <v>-26.616</v>
      </c>
      <c r="BN116">
        <v>398.797</v>
      </c>
      <c r="BO116">
        <v>422.91</v>
      </c>
      <c r="BP116">
        <v>6.68767</v>
      </c>
      <c r="BQ116">
        <v>420.035</v>
      </c>
      <c r="BR116">
        <v>6.79794</v>
      </c>
      <c r="BS116">
        <v>1.35561</v>
      </c>
      <c r="BT116">
        <v>0.683347</v>
      </c>
      <c r="BU116">
        <v>11.43</v>
      </c>
      <c r="BV116">
        <v>1.4903</v>
      </c>
      <c r="BW116">
        <v>2499.95</v>
      </c>
      <c r="BX116">
        <v>0.9000050000000001</v>
      </c>
      <c r="BY116">
        <v>0.09999470000000001</v>
      </c>
      <c r="BZ116">
        <v>0</v>
      </c>
      <c r="CA116">
        <v>2.4093</v>
      </c>
      <c r="CB116">
        <v>0</v>
      </c>
      <c r="CC116">
        <v>31289.7</v>
      </c>
      <c r="CD116">
        <v>22323.3</v>
      </c>
      <c r="CE116">
        <v>41.75</v>
      </c>
      <c r="CF116">
        <v>41.625</v>
      </c>
      <c r="CG116">
        <v>41.125</v>
      </c>
      <c r="CH116">
        <v>40.375</v>
      </c>
      <c r="CI116">
        <v>40.375</v>
      </c>
      <c r="CJ116">
        <v>2249.97</v>
      </c>
      <c r="CK116">
        <v>249.98</v>
      </c>
      <c r="CL116">
        <v>0</v>
      </c>
      <c r="CM116">
        <v>1693590253.9</v>
      </c>
      <c r="CN116">
        <v>0</v>
      </c>
      <c r="CO116">
        <v>1693590048.5</v>
      </c>
      <c r="CP116" t="s">
        <v>537</v>
      </c>
      <c r="CQ116">
        <v>1693590036</v>
      </c>
      <c r="CR116">
        <v>1693590048.5</v>
      </c>
      <c r="CS116">
        <v>4</v>
      </c>
      <c r="CT116">
        <v>-0.035</v>
      </c>
      <c r="CU116">
        <v>0.002</v>
      </c>
      <c r="CV116">
        <v>1.801</v>
      </c>
      <c r="CW116">
        <v>0.057</v>
      </c>
      <c r="CX116">
        <v>420</v>
      </c>
      <c r="CY116">
        <v>9</v>
      </c>
      <c r="CZ116">
        <v>0.15</v>
      </c>
      <c r="DA116">
        <v>0.01</v>
      </c>
      <c r="DB116">
        <v>19.92588494874831</v>
      </c>
      <c r="DC116">
        <v>0.1495566024212218</v>
      </c>
      <c r="DD116">
        <v>0.03579972802066218</v>
      </c>
      <c r="DE116">
        <v>1</v>
      </c>
      <c r="DF116">
        <v>0.005659928198071185</v>
      </c>
      <c r="DG116">
        <v>-5.086212839355747E-05</v>
      </c>
      <c r="DH116">
        <v>6.116311171809942E-06</v>
      </c>
      <c r="DI116">
        <v>1</v>
      </c>
      <c r="DJ116">
        <v>0.3778876425525678</v>
      </c>
      <c r="DK116">
        <v>0.005334698868955626</v>
      </c>
      <c r="DL116">
        <v>0.0005680692853786885</v>
      </c>
      <c r="DM116">
        <v>1</v>
      </c>
      <c r="DN116">
        <v>3</v>
      </c>
      <c r="DO116">
        <v>3</v>
      </c>
      <c r="DP116" t="s">
        <v>349</v>
      </c>
      <c r="DQ116">
        <v>3.10162</v>
      </c>
      <c r="DR116">
        <v>2.67201</v>
      </c>
      <c r="DS116">
        <v>0.0957417</v>
      </c>
      <c r="DT116">
        <v>0.101663</v>
      </c>
      <c r="DU116">
        <v>0.0693072</v>
      </c>
      <c r="DV116">
        <v>0.0416996</v>
      </c>
      <c r="DW116">
        <v>26327.2</v>
      </c>
      <c r="DX116">
        <v>28501.3</v>
      </c>
      <c r="DY116">
        <v>27560.4</v>
      </c>
      <c r="DZ116">
        <v>29817.6</v>
      </c>
      <c r="EA116">
        <v>32129.3</v>
      </c>
      <c r="EB116">
        <v>35291.9</v>
      </c>
      <c r="EC116">
        <v>37821.7</v>
      </c>
      <c r="ED116">
        <v>40934.7</v>
      </c>
      <c r="EE116">
        <v>2.20305</v>
      </c>
      <c r="EF116">
        <v>2.1476</v>
      </c>
      <c r="EG116">
        <v>0</v>
      </c>
      <c r="EH116">
        <v>0</v>
      </c>
      <c r="EI116">
        <v>20.9784</v>
      </c>
      <c r="EJ116">
        <v>999.9</v>
      </c>
      <c r="EK116">
        <v>46.5</v>
      </c>
      <c r="EL116">
        <v>29.1</v>
      </c>
      <c r="EM116">
        <v>18.711</v>
      </c>
      <c r="EN116">
        <v>64.7831</v>
      </c>
      <c r="EO116">
        <v>9.23878</v>
      </c>
      <c r="EP116">
        <v>1</v>
      </c>
      <c r="EQ116">
        <v>-0.292505</v>
      </c>
      <c r="ER116">
        <v>1.12773</v>
      </c>
      <c r="ES116">
        <v>20.2016</v>
      </c>
      <c r="ET116">
        <v>5.25473</v>
      </c>
      <c r="EU116">
        <v>12.0579</v>
      </c>
      <c r="EV116">
        <v>4.97245</v>
      </c>
      <c r="EW116">
        <v>3.29233</v>
      </c>
      <c r="EX116">
        <v>9999</v>
      </c>
      <c r="EY116">
        <v>9999</v>
      </c>
      <c r="EZ116">
        <v>9999</v>
      </c>
      <c r="FA116">
        <v>167</v>
      </c>
      <c r="FB116">
        <v>4.9721</v>
      </c>
      <c r="FC116">
        <v>1.87072</v>
      </c>
      <c r="FD116">
        <v>1.87691</v>
      </c>
      <c r="FE116">
        <v>1.86997</v>
      </c>
      <c r="FF116">
        <v>1.87314</v>
      </c>
      <c r="FG116">
        <v>1.87469</v>
      </c>
      <c r="FH116">
        <v>1.87408</v>
      </c>
      <c r="FI116">
        <v>1.87547</v>
      </c>
      <c r="FJ116">
        <v>0</v>
      </c>
      <c r="FK116">
        <v>0</v>
      </c>
      <c r="FL116">
        <v>0</v>
      </c>
      <c r="FM116">
        <v>0</v>
      </c>
      <c r="FN116" t="s">
        <v>350</v>
      </c>
      <c r="FO116" t="s">
        <v>351</v>
      </c>
      <c r="FP116" t="s">
        <v>352</v>
      </c>
      <c r="FQ116" t="s">
        <v>352</v>
      </c>
      <c r="FR116" t="s">
        <v>352</v>
      </c>
      <c r="FS116" t="s">
        <v>352</v>
      </c>
      <c r="FT116">
        <v>0</v>
      </c>
      <c r="FU116">
        <v>100</v>
      </c>
      <c r="FV116">
        <v>100</v>
      </c>
      <c r="FW116">
        <v>1.741</v>
      </c>
      <c r="FX116">
        <v>0.08119999999999999</v>
      </c>
      <c r="FY116">
        <v>0.785409909312215</v>
      </c>
      <c r="FZ116">
        <v>0.002616612134532941</v>
      </c>
      <c r="GA116">
        <v>-4.519413631873513E-07</v>
      </c>
      <c r="GB116">
        <v>9.831233035137328E-12</v>
      </c>
      <c r="GC116">
        <v>-0.01357924881946302</v>
      </c>
      <c r="GD116">
        <v>0.01128715920374445</v>
      </c>
      <c r="GE116">
        <v>-0.0004913425133041084</v>
      </c>
      <c r="GF116">
        <v>1.320148971478439E-05</v>
      </c>
      <c r="GG116">
        <v>-1</v>
      </c>
      <c r="GH116">
        <v>2093</v>
      </c>
      <c r="GI116">
        <v>1</v>
      </c>
      <c r="GJ116">
        <v>22</v>
      </c>
      <c r="GK116">
        <v>3.7</v>
      </c>
      <c r="GL116">
        <v>3.5</v>
      </c>
      <c r="GM116">
        <v>1.07056</v>
      </c>
      <c r="GN116">
        <v>2.54883</v>
      </c>
      <c r="GO116">
        <v>1.39893</v>
      </c>
      <c r="GP116">
        <v>2.28882</v>
      </c>
      <c r="GQ116">
        <v>1.44897</v>
      </c>
      <c r="GR116">
        <v>2.33398</v>
      </c>
      <c r="GS116">
        <v>31.9585</v>
      </c>
      <c r="GT116">
        <v>14.097</v>
      </c>
      <c r="GU116">
        <v>18</v>
      </c>
      <c r="GV116">
        <v>481.972</v>
      </c>
      <c r="GW116">
        <v>512.827</v>
      </c>
      <c r="GX116">
        <v>20.0016</v>
      </c>
      <c r="GY116">
        <v>23.3157</v>
      </c>
      <c r="GZ116">
        <v>30.0001</v>
      </c>
      <c r="HA116">
        <v>23.3382</v>
      </c>
      <c r="HB116">
        <v>23.317</v>
      </c>
      <c r="HC116">
        <v>21.3844</v>
      </c>
      <c r="HD116">
        <v>57.9715</v>
      </c>
      <c r="HE116">
        <v>0</v>
      </c>
      <c r="HF116">
        <v>20</v>
      </c>
      <c r="HG116">
        <v>420</v>
      </c>
      <c r="HH116">
        <v>6.90082</v>
      </c>
      <c r="HI116">
        <v>102.011</v>
      </c>
      <c r="HJ116">
        <v>102.253</v>
      </c>
    </row>
    <row r="117" spans="1:218">
      <c r="A117">
        <v>95</v>
      </c>
      <c r="B117">
        <v>1693590387.6</v>
      </c>
      <c r="C117">
        <v>11256.09999990463</v>
      </c>
      <c r="D117" t="s">
        <v>540</v>
      </c>
      <c r="E117" t="s">
        <v>541</v>
      </c>
      <c r="F117" t="s">
        <v>346</v>
      </c>
      <c r="J117">
        <v>1693590387.6</v>
      </c>
      <c r="K117">
        <f>(L117)/1000</f>
        <v>0</v>
      </c>
      <c r="L117">
        <f>1000*BB117*AJ117*(AX117-AY117)/(100*AQ117*(1000-AJ117*AX117))</f>
        <v>0</v>
      </c>
      <c r="M117">
        <f>BB117*AJ117*(AW117-AV117*(1000-AJ117*AY117)/(1000-AJ117*AX117))/(100*AQ117)</f>
        <v>0</v>
      </c>
      <c r="N117">
        <f>AV117 - IF(AJ117&gt;1, M117*AQ117*100.0/(AL117*BJ117), 0)</f>
        <v>0</v>
      </c>
      <c r="O117">
        <f>((U117-K117/2)*N117-M117)/(U117+K117/2)</f>
        <v>0</v>
      </c>
      <c r="P117">
        <f>O117*(BC117+BD117)/1000.0</f>
        <v>0</v>
      </c>
      <c r="Q117">
        <f>(AV117 - IF(AJ117&gt;1, M117*AQ117*100.0/(AL117*BJ117), 0))*(BC117+BD117)/1000.0</f>
        <v>0</v>
      </c>
      <c r="R117">
        <f>2.0/((1/T117-1/S117)+SIGN(T117)*SQRT((1/T117-1/S117)*(1/T117-1/S117) + 4*AR117/((AR117+1)*(AR117+1))*(2*1/T117*1/S117-1/S117*1/S117)))</f>
        <v>0</v>
      </c>
      <c r="S117">
        <f>IF(LEFT(AS117,1)&lt;&gt;"0",IF(LEFT(AS117,1)="1",3.0,AT117),$D$5+$E$5*(BJ117*BC117/($K$5*1000))+$F$5*(BJ117*BC117/($K$5*1000))*MAX(MIN(AQ117,$J$5),$I$5)*MAX(MIN(AQ117,$J$5),$I$5)+$G$5*MAX(MIN(AQ117,$J$5),$I$5)*(BJ117*BC117/($K$5*1000))+$H$5*(BJ117*BC117/($K$5*1000))*(BJ117*BC117/($K$5*1000)))</f>
        <v>0</v>
      </c>
      <c r="T117">
        <f>K117*(1000-(1000*0.61365*exp(17.502*X117/(240.97+X117))/(BC117+BD117)+AX117)/2)/(1000*0.61365*exp(17.502*X117/(240.97+X117))/(BC117+BD117)-AX117)</f>
        <v>0</v>
      </c>
      <c r="U117">
        <f>1/((AR117+1)/(R117/1.6)+1/(S117/1.37)) + AR117/((AR117+1)/(R117/1.6) + AR117/(S117/1.37))</f>
        <v>0</v>
      </c>
      <c r="V117">
        <f>(AM117*AP117)</f>
        <v>0</v>
      </c>
      <c r="W117">
        <f>(BE117+(V117+2*0.95*5.67E-8*(((BE117+$B$7)+273)^4-(BE117+273)^4)-44100*K117)/(1.84*29.3*S117+8*0.95*5.67E-8*(BE117+273)^3))</f>
        <v>0</v>
      </c>
      <c r="X117">
        <f>($B$109*BF117+$D$7*BG117+$C$109*W117)</f>
        <v>0</v>
      </c>
      <c r="Y117">
        <f>0.61365*exp(17.502*X117/(240.97+X117))</f>
        <v>0</v>
      </c>
      <c r="Z117">
        <f>(AA117/AB117*100)</f>
        <v>0</v>
      </c>
      <c r="AA117">
        <f>AX117*(BC117+BD117)/1000</f>
        <v>0</v>
      </c>
      <c r="AB117">
        <f>0.61365*exp(17.502*BE117/(240.97+BE117))</f>
        <v>0</v>
      </c>
      <c r="AC117">
        <f>(Y117-AX117*(BC117+BD117)/1000)</f>
        <v>0</v>
      </c>
      <c r="AD117">
        <f>(-K117*44100)</f>
        <v>0</v>
      </c>
      <c r="AE117">
        <f>2*29.3*S117*0.92*(BE117-X117)</f>
        <v>0</v>
      </c>
      <c r="AF117">
        <f>2*0.95*5.67E-8*(((BE117+$B$7)+273)^4-(X117+273)^4)</f>
        <v>0</v>
      </c>
      <c r="AG117">
        <f>V117+AF117+AD117+AE117</f>
        <v>0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MAX(0,($B$13+$C$13*BJ117)/(1+$D$13*BJ117)*BC117/(BE117+273)*$E$13)</f>
        <v>0</v>
      </c>
      <c r="AM117">
        <f>$B$11*BK117+$C$11*BL117+$F$11*BW117*(1-BZ117)</f>
        <v>0</v>
      </c>
      <c r="AN117">
        <f>AM117*AO117</f>
        <v>0</v>
      </c>
      <c r="AO117">
        <f>($B$11*$D$9+$C$11*$D$9+$F$11*((CJ117+CB117)/MAX(CJ117+CB117+CK117, 0.1)*$I$9+CK117/MAX(CJ117+CB117+CK117, 0.1)*$J$9))/($B$11+$C$11+$F$11)</f>
        <v>0</v>
      </c>
      <c r="AP117">
        <f>($B$11*$K$9+$C$11*$K$9+$F$11*((CJ117+CB117)/MAX(CJ117+CB117+CK117, 0.1)*$P$9+CK117/MAX(CJ117+CB117+CK117, 0.1)*$Q$9))/($B$11+$C$11+$F$11)</f>
        <v>0</v>
      </c>
      <c r="AQ117">
        <v>6</v>
      </c>
      <c r="AR117">
        <v>0.5</v>
      </c>
      <c r="AS117" t="s">
        <v>347</v>
      </c>
      <c r="AT117">
        <v>2</v>
      </c>
      <c r="AU117">
        <v>1693590387.6</v>
      </c>
      <c r="AV117">
        <v>411.111</v>
      </c>
      <c r="AW117">
        <v>419.915</v>
      </c>
      <c r="AX117">
        <v>13.6362</v>
      </c>
      <c r="AY117">
        <v>10.3914</v>
      </c>
      <c r="AZ117">
        <v>409.33</v>
      </c>
      <c r="BA117">
        <v>13.5542</v>
      </c>
      <c r="BB117">
        <v>499.887</v>
      </c>
      <c r="BC117">
        <v>100.524</v>
      </c>
      <c r="BD117">
        <v>0.0352009</v>
      </c>
      <c r="BE117">
        <v>22.7943</v>
      </c>
      <c r="BF117">
        <v>999.9</v>
      </c>
      <c r="BG117">
        <v>999.9</v>
      </c>
      <c r="BH117">
        <v>0</v>
      </c>
      <c r="BI117">
        <v>0</v>
      </c>
      <c r="BJ117">
        <v>9999.379999999999</v>
      </c>
      <c r="BK117">
        <v>0</v>
      </c>
      <c r="BL117">
        <v>630.8</v>
      </c>
      <c r="BM117">
        <v>-8.803890000000001</v>
      </c>
      <c r="BN117">
        <v>416.794</v>
      </c>
      <c r="BO117">
        <v>424.324</v>
      </c>
      <c r="BP117">
        <v>3.24479</v>
      </c>
      <c r="BQ117">
        <v>419.915</v>
      </c>
      <c r="BR117">
        <v>10.3914</v>
      </c>
      <c r="BS117">
        <v>1.37077</v>
      </c>
      <c r="BT117">
        <v>1.04459</v>
      </c>
      <c r="BU117">
        <v>11.5981</v>
      </c>
      <c r="BV117">
        <v>7.55363</v>
      </c>
      <c r="BW117">
        <v>2500.07</v>
      </c>
      <c r="BX117">
        <v>0.9</v>
      </c>
      <c r="BY117">
        <v>0.0999997</v>
      </c>
      <c r="BZ117">
        <v>0</v>
      </c>
      <c r="CA117">
        <v>2.7093</v>
      </c>
      <c r="CB117">
        <v>0</v>
      </c>
      <c r="CC117">
        <v>27678.7</v>
      </c>
      <c r="CD117">
        <v>22324.3</v>
      </c>
      <c r="CE117">
        <v>40</v>
      </c>
      <c r="CF117">
        <v>39.687</v>
      </c>
      <c r="CG117">
        <v>39.812</v>
      </c>
      <c r="CH117">
        <v>38.062</v>
      </c>
      <c r="CI117">
        <v>38.687</v>
      </c>
      <c r="CJ117">
        <v>2250.06</v>
      </c>
      <c r="CK117">
        <v>250.01</v>
      </c>
      <c r="CL117">
        <v>0</v>
      </c>
      <c r="CM117">
        <v>1693590381.1</v>
      </c>
      <c r="CN117">
        <v>0</v>
      </c>
      <c r="CO117">
        <v>1693590048.5</v>
      </c>
      <c r="CP117" t="s">
        <v>537</v>
      </c>
      <c r="CQ117">
        <v>1693590036</v>
      </c>
      <c r="CR117">
        <v>1693590048.5</v>
      </c>
      <c r="CS117">
        <v>4</v>
      </c>
      <c r="CT117">
        <v>-0.035</v>
      </c>
      <c r="CU117">
        <v>0.002</v>
      </c>
      <c r="CV117">
        <v>1.801</v>
      </c>
      <c r="CW117">
        <v>0.057</v>
      </c>
      <c r="CX117">
        <v>420</v>
      </c>
      <c r="CY117">
        <v>9</v>
      </c>
      <c r="CZ117">
        <v>0.15</v>
      </c>
      <c r="DA117">
        <v>0.01</v>
      </c>
      <c r="DB117">
        <v>6.232341508953914</v>
      </c>
      <c r="DC117">
        <v>-0.1570711922371017</v>
      </c>
      <c r="DD117">
        <v>0.02579970564870941</v>
      </c>
      <c r="DE117">
        <v>1</v>
      </c>
      <c r="DF117">
        <v>0.002740290163430656</v>
      </c>
      <c r="DG117">
        <v>6.568699777638151E-06</v>
      </c>
      <c r="DH117">
        <v>1.154502986540137E-05</v>
      </c>
      <c r="DI117">
        <v>1</v>
      </c>
      <c r="DJ117">
        <v>0.1605585713356341</v>
      </c>
      <c r="DK117">
        <v>0.007307317050950008</v>
      </c>
      <c r="DL117">
        <v>0.0009316111738054859</v>
      </c>
      <c r="DM117">
        <v>1</v>
      </c>
      <c r="DN117">
        <v>3</v>
      </c>
      <c r="DO117">
        <v>3</v>
      </c>
      <c r="DP117" t="s">
        <v>349</v>
      </c>
      <c r="DQ117">
        <v>3.10224</v>
      </c>
      <c r="DR117">
        <v>2.66883</v>
      </c>
      <c r="DS117">
        <v>0.09901069999999999</v>
      </c>
      <c r="DT117">
        <v>0.101668</v>
      </c>
      <c r="DU117">
        <v>0.0698867</v>
      </c>
      <c r="DV117">
        <v>0.058472</v>
      </c>
      <c r="DW117">
        <v>26231.1</v>
      </c>
      <c r="DX117">
        <v>28496</v>
      </c>
      <c r="DY117">
        <v>27559.6</v>
      </c>
      <c r="DZ117">
        <v>29812.3</v>
      </c>
      <c r="EA117">
        <v>32105.8</v>
      </c>
      <c r="EB117">
        <v>34669.5</v>
      </c>
      <c r="EC117">
        <v>37817.4</v>
      </c>
      <c r="ED117">
        <v>40927.8</v>
      </c>
      <c r="EE117">
        <v>2.20047</v>
      </c>
      <c r="EF117">
        <v>2.16027</v>
      </c>
      <c r="EG117">
        <v>0</v>
      </c>
      <c r="EH117">
        <v>0</v>
      </c>
      <c r="EI117">
        <v>21.0524</v>
      </c>
      <c r="EJ117">
        <v>999.9</v>
      </c>
      <c r="EK117">
        <v>47</v>
      </c>
      <c r="EL117">
        <v>29.2</v>
      </c>
      <c r="EM117">
        <v>19.0221</v>
      </c>
      <c r="EN117">
        <v>64.5521</v>
      </c>
      <c r="EO117">
        <v>9.66747</v>
      </c>
      <c r="EP117">
        <v>1</v>
      </c>
      <c r="EQ117">
        <v>-0.289263</v>
      </c>
      <c r="ER117">
        <v>1.22283</v>
      </c>
      <c r="ES117">
        <v>20.1993</v>
      </c>
      <c r="ET117">
        <v>5.25518</v>
      </c>
      <c r="EU117">
        <v>12.0579</v>
      </c>
      <c r="EV117">
        <v>4.9727</v>
      </c>
      <c r="EW117">
        <v>3.29233</v>
      </c>
      <c r="EX117">
        <v>9999</v>
      </c>
      <c r="EY117">
        <v>9999</v>
      </c>
      <c r="EZ117">
        <v>9999</v>
      </c>
      <c r="FA117">
        <v>167</v>
      </c>
      <c r="FB117">
        <v>4.97208</v>
      </c>
      <c r="FC117">
        <v>1.87073</v>
      </c>
      <c r="FD117">
        <v>1.87686</v>
      </c>
      <c r="FE117">
        <v>1.86996</v>
      </c>
      <c r="FF117">
        <v>1.87316</v>
      </c>
      <c r="FG117">
        <v>1.87468</v>
      </c>
      <c r="FH117">
        <v>1.87408</v>
      </c>
      <c r="FI117">
        <v>1.87551</v>
      </c>
      <c r="FJ117">
        <v>0</v>
      </c>
      <c r="FK117">
        <v>0</v>
      </c>
      <c r="FL117">
        <v>0</v>
      </c>
      <c r="FM117">
        <v>0</v>
      </c>
      <c r="FN117" t="s">
        <v>350</v>
      </c>
      <c r="FO117" t="s">
        <v>351</v>
      </c>
      <c r="FP117" t="s">
        <v>352</v>
      </c>
      <c r="FQ117" t="s">
        <v>352</v>
      </c>
      <c r="FR117" t="s">
        <v>352</v>
      </c>
      <c r="FS117" t="s">
        <v>352</v>
      </c>
      <c r="FT117">
        <v>0</v>
      </c>
      <c r="FU117">
        <v>100</v>
      </c>
      <c r="FV117">
        <v>100</v>
      </c>
      <c r="FW117">
        <v>1.781</v>
      </c>
      <c r="FX117">
        <v>0.082</v>
      </c>
      <c r="FY117">
        <v>0.785409909312215</v>
      </c>
      <c r="FZ117">
        <v>0.002616612134532941</v>
      </c>
      <c r="GA117">
        <v>-4.519413631873513E-07</v>
      </c>
      <c r="GB117">
        <v>9.831233035137328E-12</v>
      </c>
      <c r="GC117">
        <v>-0.01357924881946302</v>
      </c>
      <c r="GD117">
        <v>0.01128715920374445</v>
      </c>
      <c r="GE117">
        <v>-0.0004913425133041084</v>
      </c>
      <c r="GF117">
        <v>1.320148971478439E-05</v>
      </c>
      <c r="GG117">
        <v>-1</v>
      </c>
      <c r="GH117">
        <v>2093</v>
      </c>
      <c r="GI117">
        <v>1</v>
      </c>
      <c r="GJ117">
        <v>22</v>
      </c>
      <c r="GK117">
        <v>5.9</v>
      </c>
      <c r="GL117">
        <v>5.7</v>
      </c>
      <c r="GM117">
        <v>1.073</v>
      </c>
      <c r="GN117">
        <v>2.53296</v>
      </c>
      <c r="GO117">
        <v>1.39893</v>
      </c>
      <c r="GP117">
        <v>2.28882</v>
      </c>
      <c r="GQ117">
        <v>1.44897</v>
      </c>
      <c r="GR117">
        <v>2.52441</v>
      </c>
      <c r="GS117">
        <v>32.0684</v>
      </c>
      <c r="GT117">
        <v>14.097</v>
      </c>
      <c r="GU117">
        <v>18</v>
      </c>
      <c r="GV117">
        <v>480.832</v>
      </c>
      <c r="GW117">
        <v>522.021</v>
      </c>
      <c r="GX117">
        <v>20.0007</v>
      </c>
      <c r="GY117">
        <v>23.3594</v>
      </c>
      <c r="GZ117">
        <v>30.0003</v>
      </c>
      <c r="HA117">
        <v>23.3813</v>
      </c>
      <c r="HB117">
        <v>23.3631</v>
      </c>
      <c r="HC117">
        <v>21.4332</v>
      </c>
      <c r="HD117">
        <v>44.6045</v>
      </c>
      <c r="HE117">
        <v>0</v>
      </c>
      <c r="HF117">
        <v>20</v>
      </c>
      <c r="HG117">
        <v>420</v>
      </c>
      <c r="HH117">
        <v>10.408</v>
      </c>
      <c r="HI117">
        <v>102.003</v>
      </c>
      <c r="HJ117">
        <v>102.236</v>
      </c>
    </row>
    <row r="118" spans="1:218">
      <c r="A118">
        <v>96</v>
      </c>
      <c r="B118">
        <v>1693590465.6</v>
      </c>
      <c r="C118">
        <v>11334.09999990463</v>
      </c>
      <c r="D118" t="s">
        <v>542</v>
      </c>
      <c r="E118" t="s">
        <v>543</v>
      </c>
      <c r="F118" t="s">
        <v>346</v>
      </c>
      <c r="J118">
        <v>1693590465.6</v>
      </c>
      <c r="K118">
        <f>(L118)/1000</f>
        <v>0</v>
      </c>
      <c r="L118">
        <f>1000*BB118*AJ118*(AX118-AY118)/(100*AQ118*(1000-AJ118*AX118))</f>
        <v>0</v>
      </c>
      <c r="M118">
        <f>BB118*AJ118*(AW118-AV118*(1000-AJ118*AY118)/(1000-AJ118*AX118))/(100*AQ118)</f>
        <v>0</v>
      </c>
      <c r="N118">
        <f>AV118 - IF(AJ118&gt;1, M118*AQ118*100.0/(AL118*BJ118), 0)</f>
        <v>0</v>
      </c>
      <c r="O118">
        <f>((U118-K118/2)*N118-M118)/(U118+K118/2)</f>
        <v>0</v>
      </c>
      <c r="P118">
        <f>O118*(BC118+BD118)/1000.0</f>
        <v>0</v>
      </c>
      <c r="Q118">
        <f>(AV118 - IF(AJ118&gt;1, M118*AQ118*100.0/(AL118*BJ118), 0))*(BC118+BD118)/1000.0</f>
        <v>0</v>
      </c>
      <c r="R118">
        <f>2.0/((1/T118-1/S118)+SIGN(T118)*SQRT((1/T118-1/S118)*(1/T118-1/S118) + 4*AR118/((AR118+1)*(AR118+1))*(2*1/T118*1/S118-1/S118*1/S118)))</f>
        <v>0</v>
      </c>
      <c r="S118">
        <f>IF(LEFT(AS118,1)&lt;&gt;"0",IF(LEFT(AS118,1)="1",3.0,AT118),$D$5+$E$5*(BJ118*BC118/($K$5*1000))+$F$5*(BJ118*BC118/($K$5*1000))*MAX(MIN(AQ118,$J$5),$I$5)*MAX(MIN(AQ118,$J$5),$I$5)+$G$5*MAX(MIN(AQ118,$J$5),$I$5)*(BJ118*BC118/($K$5*1000))+$H$5*(BJ118*BC118/($K$5*1000))*(BJ118*BC118/($K$5*1000)))</f>
        <v>0</v>
      </c>
      <c r="T118">
        <f>K118*(1000-(1000*0.61365*exp(17.502*X118/(240.97+X118))/(BC118+BD118)+AX118)/2)/(1000*0.61365*exp(17.502*X118/(240.97+X118))/(BC118+BD118)-AX118)</f>
        <v>0</v>
      </c>
      <c r="U118">
        <f>1/((AR118+1)/(R118/1.6)+1/(S118/1.37)) + AR118/((AR118+1)/(R118/1.6) + AR118/(S118/1.37))</f>
        <v>0</v>
      </c>
      <c r="V118">
        <f>(AM118*AP118)</f>
        <v>0</v>
      </c>
      <c r="W118">
        <f>(BE118+(V118+2*0.95*5.67E-8*(((BE118+$B$7)+273)^4-(BE118+273)^4)-44100*K118)/(1.84*29.3*S118+8*0.95*5.67E-8*(BE118+273)^3))</f>
        <v>0</v>
      </c>
      <c r="X118">
        <f>($B$109*BF118+$D$7*BG118+$C$109*W118)</f>
        <v>0</v>
      </c>
      <c r="Y118">
        <f>0.61365*exp(17.502*X118/(240.97+X118))</f>
        <v>0</v>
      </c>
      <c r="Z118">
        <f>(AA118/AB118*100)</f>
        <v>0</v>
      </c>
      <c r="AA118">
        <f>AX118*(BC118+BD118)/1000</f>
        <v>0</v>
      </c>
      <c r="AB118">
        <f>0.61365*exp(17.502*BE118/(240.97+BE118))</f>
        <v>0</v>
      </c>
      <c r="AC118">
        <f>(Y118-AX118*(BC118+BD118)/1000)</f>
        <v>0</v>
      </c>
      <c r="AD118">
        <f>(-K118*44100)</f>
        <v>0</v>
      </c>
      <c r="AE118">
        <f>2*29.3*S118*0.92*(BE118-X118)</f>
        <v>0</v>
      </c>
      <c r="AF118">
        <f>2*0.95*5.67E-8*(((BE118+$B$7)+273)^4-(X118+273)^4)</f>
        <v>0</v>
      </c>
      <c r="AG118">
        <f>V118+AF118+AD118+AE118</f>
        <v>0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MAX(0,($B$13+$C$13*BJ118)/(1+$D$13*BJ118)*BC118/(BE118+273)*$E$13)</f>
        <v>0</v>
      </c>
      <c r="AM118">
        <f>$B$11*BK118+$C$11*BL118+$F$11*BW118*(1-BZ118)</f>
        <v>0</v>
      </c>
      <c r="AN118">
        <f>AM118*AO118</f>
        <v>0</v>
      </c>
      <c r="AO118">
        <f>($B$11*$D$9+$C$11*$D$9+$F$11*((CJ118+CB118)/MAX(CJ118+CB118+CK118, 0.1)*$I$9+CK118/MAX(CJ118+CB118+CK118, 0.1)*$J$9))/($B$11+$C$11+$F$11)</f>
        <v>0</v>
      </c>
      <c r="AP118">
        <f>($B$11*$K$9+$C$11*$K$9+$F$11*((CJ118+CB118)/MAX(CJ118+CB118+CK118, 0.1)*$P$9+CK118/MAX(CJ118+CB118+CK118, 0.1)*$Q$9))/($B$11+$C$11+$F$11)</f>
        <v>0</v>
      </c>
      <c r="AQ118">
        <v>6</v>
      </c>
      <c r="AR118">
        <v>0.5</v>
      </c>
      <c r="AS118" t="s">
        <v>347</v>
      </c>
      <c r="AT118">
        <v>2</v>
      </c>
      <c r="AU118">
        <v>1693590465.6</v>
      </c>
      <c r="AV118">
        <v>398.923</v>
      </c>
      <c r="AW118">
        <v>420.046</v>
      </c>
      <c r="AX118">
        <v>13.8146</v>
      </c>
      <c r="AY118">
        <v>8.695360000000001</v>
      </c>
      <c r="AZ118">
        <v>397.169</v>
      </c>
      <c r="BA118">
        <v>13.7316</v>
      </c>
      <c r="BB118">
        <v>500.07</v>
      </c>
      <c r="BC118">
        <v>100.524</v>
      </c>
      <c r="BD118">
        <v>0.034738</v>
      </c>
      <c r="BE118">
        <v>22.7656</v>
      </c>
      <c r="BF118">
        <v>999.9</v>
      </c>
      <c r="BG118">
        <v>999.9</v>
      </c>
      <c r="BH118">
        <v>0</v>
      </c>
      <c r="BI118">
        <v>0</v>
      </c>
      <c r="BJ118">
        <v>10013.8</v>
      </c>
      <c r="BK118">
        <v>0</v>
      </c>
      <c r="BL118">
        <v>681.939</v>
      </c>
      <c r="BM118">
        <v>-21.1231</v>
      </c>
      <c r="BN118">
        <v>404.512</v>
      </c>
      <c r="BO118">
        <v>423.731</v>
      </c>
      <c r="BP118">
        <v>5.11922</v>
      </c>
      <c r="BQ118">
        <v>420.046</v>
      </c>
      <c r="BR118">
        <v>8.695360000000001</v>
      </c>
      <c r="BS118">
        <v>1.3887</v>
      </c>
      <c r="BT118">
        <v>0.874092</v>
      </c>
      <c r="BU118">
        <v>11.7948</v>
      </c>
      <c r="BV118">
        <v>4.9711</v>
      </c>
      <c r="BW118">
        <v>2499.99</v>
      </c>
      <c r="BX118">
        <v>0.900006</v>
      </c>
      <c r="BY118">
        <v>0.09999429999999999</v>
      </c>
      <c r="BZ118">
        <v>0</v>
      </c>
      <c r="CA118">
        <v>2.1774</v>
      </c>
      <c r="CB118">
        <v>0</v>
      </c>
      <c r="CC118">
        <v>37020</v>
      </c>
      <c r="CD118">
        <v>22323.7</v>
      </c>
      <c r="CE118">
        <v>38.937</v>
      </c>
      <c r="CF118">
        <v>38.937</v>
      </c>
      <c r="CG118">
        <v>38.875</v>
      </c>
      <c r="CH118">
        <v>37.25</v>
      </c>
      <c r="CI118">
        <v>37.812</v>
      </c>
      <c r="CJ118">
        <v>2250.01</v>
      </c>
      <c r="CK118">
        <v>249.98</v>
      </c>
      <c r="CL118">
        <v>0</v>
      </c>
      <c r="CM118">
        <v>1693590459.1</v>
      </c>
      <c r="CN118">
        <v>0</v>
      </c>
      <c r="CO118">
        <v>1693590048.5</v>
      </c>
      <c r="CP118" t="s">
        <v>537</v>
      </c>
      <c r="CQ118">
        <v>1693590036</v>
      </c>
      <c r="CR118">
        <v>1693590048.5</v>
      </c>
      <c r="CS118">
        <v>4</v>
      </c>
      <c r="CT118">
        <v>-0.035</v>
      </c>
      <c r="CU118">
        <v>0.002</v>
      </c>
      <c r="CV118">
        <v>1.801</v>
      </c>
      <c r="CW118">
        <v>0.057</v>
      </c>
      <c r="CX118">
        <v>420</v>
      </c>
      <c r="CY118">
        <v>9</v>
      </c>
      <c r="CZ118">
        <v>0.15</v>
      </c>
      <c r="DA118">
        <v>0.01</v>
      </c>
      <c r="DB118">
        <v>15.80310376519801</v>
      </c>
      <c r="DC118">
        <v>0.6761480974829641</v>
      </c>
      <c r="DD118">
        <v>0.05413731754644152</v>
      </c>
      <c r="DE118">
        <v>1</v>
      </c>
      <c r="DF118">
        <v>0.004388845026940137</v>
      </c>
      <c r="DG118">
        <v>-0.0004486067446154664</v>
      </c>
      <c r="DH118">
        <v>3.335328943447183E-05</v>
      </c>
      <c r="DI118">
        <v>1</v>
      </c>
      <c r="DJ118">
        <v>0.2823780095501306</v>
      </c>
      <c r="DK118">
        <v>-0.04482984670293728</v>
      </c>
      <c r="DL118">
        <v>0.00328297069216196</v>
      </c>
      <c r="DM118">
        <v>1</v>
      </c>
      <c r="DN118">
        <v>3</v>
      </c>
      <c r="DO118">
        <v>3</v>
      </c>
      <c r="DP118" t="s">
        <v>349</v>
      </c>
      <c r="DQ118">
        <v>3.10204</v>
      </c>
      <c r="DR118">
        <v>2.66849</v>
      </c>
      <c r="DS118">
        <v>0.0967575</v>
      </c>
      <c r="DT118">
        <v>0.10167</v>
      </c>
      <c r="DU118">
        <v>0.07057430000000001</v>
      </c>
      <c r="DV118">
        <v>0.0508335</v>
      </c>
      <c r="DW118">
        <v>26294.6</v>
      </c>
      <c r="DX118">
        <v>28495</v>
      </c>
      <c r="DY118">
        <v>27557.5</v>
      </c>
      <c r="DZ118">
        <v>29811.4</v>
      </c>
      <c r="EA118">
        <v>32079.8</v>
      </c>
      <c r="EB118">
        <v>34949.1</v>
      </c>
      <c r="EC118">
        <v>37814.9</v>
      </c>
      <c r="ED118">
        <v>40926.5</v>
      </c>
      <c r="EE118">
        <v>2.20187</v>
      </c>
      <c r="EF118">
        <v>2.15565</v>
      </c>
      <c r="EG118">
        <v>0</v>
      </c>
      <c r="EH118">
        <v>0</v>
      </c>
      <c r="EI118">
        <v>21.04</v>
      </c>
      <c r="EJ118">
        <v>999.9</v>
      </c>
      <c r="EK118">
        <v>47.3</v>
      </c>
      <c r="EL118">
        <v>29.3</v>
      </c>
      <c r="EM118">
        <v>19.2546</v>
      </c>
      <c r="EN118">
        <v>64.6121</v>
      </c>
      <c r="EO118">
        <v>9.82372</v>
      </c>
      <c r="EP118">
        <v>1</v>
      </c>
      <c r="EQ118">
        <v>-0.287881</v>
      </c>
      <c r="ER118">
        <v>1.21746</v>
      </c>
      <c r="ES118">
        <v>20.1994</v>
      </c>
      <c r="ET118">
        <v>5.25458</v>
      </c>
      <c r="EU118">
        <v>12.0579</v>
      </c>
      <c r="EV118">
        <v>4.9733</v>
      </c>
      <c r="EW118">
        <v>3.293</v>
      </c>
      <c r="EX118">
        <v>9999</v>
      </c>
      <c r="EY118">
        <v>9999</v>
      </c>
      <c r="EZ118">
        <v>9999</v>
      </c>
      <c r="FA118">
        <v>167</v>
      </c>
      <c r="FB118">
        <v>4.9721</v>
      </c>
      <c r="FC118">
        <v>1.87074</v>
      </c>
      <c r="FD118">
        <v>1.8769</v>
      </c>
      <c r="FE118">
        <v>1.87001</v>
      </c>
      <c r="FF118">
        <v>1.87317</v>
      </c>
      <c r="FG118">
        <v>1.87468</v>
      </c>
      <c r="FH118">
        <v>1.87408</v>
      </c>
      <c r="FI118">
        <v>1.87551</v>
      </c>
      <c r="FJ118">
        <v>0</v>
      </c>
      <c r="FK118">
        <v>0</v>
      </c>
      <c r="FL118">
        <v>0</v>
      </c>
      <c r="FM118">
        <v>0</v>
      </c>
      <c r="FN118" t="s">
        <v>350</v>
      </c>
      <c r="FO118" t="s">
        <v>351</v>
      </c>
      <c r="FP118" t="s">
        <v>352</v>
      </c>
      <c r="FQ118" t="s">
        <v>352</v>
      </c>
      <c r="FR118" t="s">
        <v>352</v>
      </c>
      <c r="FS118" t="s">
        <v>352</v>
      </c>
      <c r="FT118">
        <v>0</v>
      </c>
      <c r="FU118">
        <v>100</v>
      </c>
      <c r="FV118">
        <v>100</v>
      </c>
      <c r="FW118">
        <v>1.754</v>
      </c>
      <c r="FX118">
        <v>0.083</v>
      </c>
      <c r="FY118">
        <v>0.785409909312215</v>
      </c>
      <c r="FZ118">
        <v>0.002616612134532941</v>
      </c>
      <c r="GA118">
        <v>-4.519413631873513E-07</v>
      </c>
      <c r="GB118">
        <v>9.831233035137328E-12</v>
      </c>
      <c r="GC118">
        <v>-0.01357924881946302</v>
      </c>
      <c r="GD118">
        <v>0.01128715920374445</v>
      </c>
      <c r="GE118">
        <v>-0.0004913425133041084</v>
      </c>
      <c r="GF118">
        <v>1.320148971478439E-05</v>
      </c>
      <c r="GG118">
        <v>-1</v>
      </c>
      <c r="GH118">
        <v>2093</v>
      </c>
      <c r="GI118">
        <v>1</v>
      </c>
      <c r="GJ118">
        <v>22</v>
      </c>
      <c r="GK118">
        <v>7.2</v>
      </c>
      <c r="GL118">
        <v>7</v>
      </c>
      <c r="GM118">
        <v>1.07056</v>
      </c>
      <c r="GN118">
        <v>2.5415</v>
      </c>
      <c r="GO118">
        <v>1.39893</v>
      </c>
      <c r="GP118">
        <v>2.29004</v>
      </c>
      <c r="GQ118">
        <v>1.44897</v>
      </c>
      <c r="GR118">
        <v>2.36328</v>
      </c>
      <c r="GS118">
        <v>32.1124</v>
      </c>
      <c r="GT118">
        <v>14.0707</v>
      </c>
      <c r="GU118">
        <v>18</v>
      </c>
      <c r="GV118">
        <v>481.846</v>
      </c>
      <c r="GW118">
        <v>518.982</v>
      </c>
      <c r="GX118">
        <v>19.9988</v>
      </c>
      <c r="GY118">
        <v>23.3785</v>
      </c>
      <c r="GZ118">
        <v>30.0001</v>
      </c>
      <c r="HA118">
        <v>23.3979</v>
      </c>
      <c r="HB118">
        <v>23.3773</v>
      </c>
      <c r="HC118">
        <v>21.4042</v>
      </c>
      <c r="HD118">
        <v>52.1483</v>
      </c>
      <c r="HE118">
        <v>0</v>
      </c>
      <c r="HF118">
        <v>20</v>
      </c>
      <c r="HG118">
        <v>420</v>
      </c>
      <c r="HH118">
        <v>8.754020000000001</v>
      </c>
      <c r="HI118">
        <v>101.996</v>
      </c>
      <c r="HJ118">
        <v>102.232</v>
      </c>
    </row>
    <row r="119" spans="1:218">
      <c r="A119">
        <v>97</v>
      </c>
      <c r="B119">
        <v>1693590547.6</v>
      </c>
      <c r="C119">
        <v>11416.09999990463</v>
      </c>
      <c r="D119" t="s">
        <v>544</v>
      </c>
      <c r="E119" t="s">
        <v>545</v>
      </c>
      <c r="F119" t="s">
        <v>346</v>
      </c>
      <c r="J119">
        <v>1693590547.6</v>
      </c>
      <c r="K119">
        <f>(L119)/1000</f>
        <v>0</v>
      </c>
      <c r="L119">
        <f>1000*BB119*AJ119*(AX119-AY119)/(100*AQ119*(1000-AJ119*AX119))</f>
        <v>0</v>
      </c>
      <c r="M119">
        <f>BB119*AJ119*(AW119-AV119*(1000-AJ119*AY119)/(1000-AJ119*AX119))/(100*AQ119)</f>
        <v>0</v>
      </c>
      <c r="N119">
        <f>AV119 - IF(AJ119&gt;1, M119*AQ119*100.0/(AL119*BJ119), 0)</f>
        <v>0</v>
      </c>
      <c r="O119">
        <f>((U119-K119/2)*N119-M119)/(U119+K119/2)</f>
        <v>0</v>
      </c>
      <c r="P119">
        <f>O119*(BC119+BD119)/1000.0</f>
        <v>0</v>
      </c>
      <c r="Q119">
        <f>(AV119 - IF(AJ119&gt;1, M119*AQ119*100.0/(AL119*BJ119), 0))*(BC119+BD119)/1000.0</f>
        <v>0</v>
      </c>
      <c r="R119">
        <f>2.0/((1/T119-1/S119)+SIGN(T119)*SQRT((1/T119-1/S119)*(1/T119-1/S119) + 4*AR119/((AR119+1)*(AR119+1))*(2*1/T119*1/S119-1/S119*1/S119)))</f>
        <v>0</v>
      </c>
      <c r="S119">
        <f>IF(LEFT(AS119,1)&lt;&gt;"0",IF(LEFT(AS119,1)="1",3.0,AT119),$D$5+$E$5*(BJ119*BC119/($K$5*1000))+$F$5*(BJ119*BC119/($K$5*1000))*MAX(MIN(AQ119,$J$5),$I$5)*MAX(MIN(AQ119,$J$5),$I$5)+$G$5*MAX(MIN(AQ119,$J$5),$I$5)*(BJ119*BC119/($K$5*1000))+$H$5*(BJ119*BC119/($K$5*1000))*(BJ119*BC119/($K$5*1000)))</f>
        <v>0</v>
      </c>
      <c r="T119">
        <f>K119*(1000-(1000*0.61365*exp(17.502*X119/(240.97+X119))/(BC119+BD119)+AX119)/2)/(1000*0.61365*exp(17.502*X119/(240.97+X119))/(BC119+BD119)-AX119)</f>
        <v>0</v>
      </c>
      <c r="U119">
        <f>1/((AR119+1)/(R119/1.6)+1/(S119/1.37)) + AR119/((AR119+1)/(R119/1.6) + AR119/(S119/1.37))</f>
        <v>0</v>
      </c>
      <c r="V119">
        <f>(AM119*AP119)</f>
        <v>0</v>
      </c>
      <c r="W119">
        <f>(BE119+(V119+2*0.95*5.67E-8*(((BE119+$B$7)+273)^4-(BE119+273)^4)-44100*K119)/(1.84*29.3*S119+8*0.95*5.67E-8*(BE119+273)^3))</f>
        <v>0</v>
      </c>
      <c r="X119">
        <f>($B$109*BF119+$D$7*BG119+$C$109*W119)</f>
        <v>0</v>
      </c>
      <c r="Y119">
        <f>0.61365*exp(17.502*X119/(240.97+X119))</f>
        <v>0</v>
      </c>
      <c r="Z119">
        <f>(AA119/AB119*100)</f>
        <v>0</v>
      </c>
      <c r="AA119">
        <f>AX119*(BC119+BD119)/1000</f>
        <v>0</v>
      </c>
      <c r="AB119">
        <f>0.61365*exp(17.502*BE119/(240.97+BE119))</f>
        <v>0</v>
      </c>
      <c r="AC119">
        <f>(Y119-AX119*(BC119+BD119)/1000)</f>
        <v>0</v>
      </c>
      <c r="AD119">
        <f>(-K119*44100)</f>
        <v>0</v>
      </c>
      <c r="AE119">
        <f>2*29.3*S119*0.92*(BE119-X119)</f>
        <v>0</v>
      </c>
      <c r="AF119">
        <f>2*0.95*5.67E-8*(((BE119+$B$7)+273)^4-(X119+273)^4)</f>
        <v>0</v>
      </c>
      <c r="AG119">
        <f>V119+AF119+AD119+AE119</f>
        <v>0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MAX(0,($B$13+$C$13*BJ119)/(1+$D$13*BJ119)*BC119/(BE119+273)*$E$13)</f>
        <v>0</v>
      </c>
      <c r="AM119">
        <f>$B$11*BK119+$C$11*BL119+$F$11*BW119*(1-BZ119)</f>
        <v>0</v>
      </c>
      <c r="AN119">
        <f>AM119*AO119</f>
        <v>0</v>
      </c>
      <c r="AO119">
        <f>($B$11*$D$9+$C$11*$D$9+$F$11*((CJ119+CB119)/MAX(CJ119+CB119+CK119, 0.1)*$I$9+CK119/MAX(CJ119+CB119+CK119, 0.1)*$J$9))/($B$11+$C$11+$F$11)</f>
        <v>0</v>
      </c>
      <c r="AP119">
        <f>($B$11*$K$9+$C$11*$K$9+$F$11*((CJ119+CB119)/MAX(CJ119+CB119+CK119, 0.1)*$P$9+CK119/MAX(CJ119+CB119+CK119, 0.1)*$Q$9))/($B$11+$C$11+$F$11)</f>
        <v>0</v>
      </c>
      <c r="AQ119">
        <v>6</v>
      </c>
      <c r="AR119">
        <v>0.5</v>
      </c>
      <c r="AS119" t="s">
        <v>347</v>
      </c>
      <c r="AT119">
        <v>2</v>
      </c>
      <c r="AU119">
        <v>1693590547.6</v>
      </c>
      <c r="AV119">
        <v>398.433</v>
      </c>
      <c r="AW119">
        <v>419.995</v>
      </c>
      <c r="AX119">
        <v>13.7088</v>
      </c>
      <c r="AY119">
        <v>7.31604</v>
      </c>
      <c r="AZ119">
        <v>396.68</v>
      </c>
      <c r="BA119">
        <v>13.6264</v>
      </c>
      <c r="BB119">
        <v>500.092</v>
      </c>
      <c r="BC119">
        <v>100.523</v>
      </c>
      <c r="BD119">
        <v>0.0345191</v>
      </c>
      <c r="BE119">
        <v>22.6824</v>
      </c>
      <c r="BF119">
        <v>999.9</v>
      </c>
      <c r="BG119">
        <v>999.9</v>
      </c>
      <c r="BH119">
        <v>0</v>
      </c>
      <c r="BI119">
        <v>0</v>
      </c>
      <c r="BJ119">
        <v>10038.8</v>
      </c>
      <c r="BK119">
        <v>0</v>
      </c>
      <c r="BL119">
        <v>629.212</v>
      </c>
      <c r="BM119">
        <v>-21.5618</v>
      </c>
      <c r="BN119">
        <v>403.971</v>
      </c>
      <c r="BO119">
        <v>423.09</v>
      </c>
      <c r="BP119">
        <v>6.39279</v>
      </c>
      <c r="BQ119">
        <v>419.995</v>
      </c>
      <c r="BR119">
        <v>7.31604</v>
      </c>
      <c r="BS119">
        <v>1.37805</v>
      </c>
      <c r="BT119">
        <v>0.735429</v>
      </c>
      <c r="BU119">
        <v>11.6782</v>
      </c>
      <c r="BV119">
        <v>2.51849</v>
      </c>
      <c r="BW119">
        <v>2500.07</v>
      </c>
      <c r="BX119">
        <v>0.900002</v>
      </c>
      <c r="BY119">
        <v>0.0999982</v>
      </c>
      <c r="BZ119">
        <v>0</v>
      </c>
      <c r="CA119">
        <v>2.9493</v>
      </c>
      <c r="CB119">
        <v>0</v>
      </c>
      <c r="CC119">
        <v>57451.2</v>
      </c>
      <c r="CD119">
        <v>22324.4</v>
      </c>
      <c r="CE119">
        <v>38.125</v>
      </c>
      <c r="CF119">
        <v>38.375</v>
      </c>
      <c r="CG119">
        <v>38.062</v>
      </c>
      <c r="CH119">
        <v>36.687</v>
      </c>
      <c r="CI119">
        <v>37.062</v>
      </c>
      <c r="CJ119">
        <v>2250.07</v>
      </c>
      <c r="CK119">
        <v>250</v>
      </c>
      <c r="CL119">
        <v>0</v>
      </c>
      <c r="CM119">
        <v>1693590540.7</v>
      </c>
      <c r="CN119">
        <v>0</v>
      </c>
      <c r="CO119">
        <v>1693590048.5</v>
      </c>
      <c r="CP119" t="s">
        <v>537</v>
      </c>
      <c r="CQ119">
        <v>1693590036</v>
      </c>
      <c r="CR119">
        <v>1693590048.5</v>
      </c>
      <c r="CS119">
        <v>4</v>
      </c>
      <c r="CT119">
        <v>-0.035</v>
      </c>
      <c r="CU119">
        <v>0.002</v>
      </c>
      <c r="CV119">
        <v>1.801</v>
      </c>
      <c r="CW119">
        <v>0.057</v>
      </c>
      <c r="CX119">
        <v>420</v>
      </c>
      <c r="CY119">
        <v>9</v>
      </c>
      <c r="CZ119">
        <v>0.15</v>
      </c>
      <c r="DA119">
        <v>0.01</v>
      </c>
      <c r="DB119">
        <v>15.65737838017471</v>
      </c>
      <c r="DC119">
        <v>0.8517506794578469</v>
      </c>
      <c r="DD119">
        <v>0.07401592554513094</v>
      </c>
      <c r="DE119">
        <v>1</v>
      </c>
      <c r="DF119">
        <v>0.005490688264366664</v>
      </c>
      <c r="DG119">
        <v>-0.0006150259812441463</v>
      </c>
      <c r="DH119">
        <v>4.609758722235039E-05</v>
      </c>
      <c r="DI119">
        <v>1</v>
      </c>
      <c r="DJ119">
        <v>0.3714601117696539</v>
      </c>
      <c r="DK119">
        <v>-0.06485545407572703</v>
      </c>
      <c r="DL119">
        <v>0.00485079171344579</v>
      </c>
      <c r="DM119">
        <v>1</v>
      </c>
      <c r="DN119">
        <v>3</v>
      </c>
      <c r="DO119">
        <v>3</v>
      </c>
      <c r="DP119" t="s">
        <v>349</v>
      </c>
      <c r="DQ119">
        <v>3.10174</v>
      </c>
      <c r="DR119">
        <v>2.6685</v>
      </c>
      <c r="DS119">
        <v>0.096661</v>
      </c>
      <c r="DT119">
        <v>0.101643</v>
      </c>
      <c r="DU119">
        <v>0.070162</v>
      </c>
      <c r="DV119">
        <v>0.0442578</v>
      </c>
      <c r="DW119">
        <v>26294.3</v>
      </c>
      <c r="DX119">
        <v>28496.4</v>
      </c>
      <c r="DY119">
        <v>27554.3</v>
      </c>
      <c r="DZ119">
        <v>29812.1</v>
      </c>
      <c r="EA119">
        <v>32093</v>
      </c>
      <c r="EB119">
        <v>35191.7</v>
      </c>
      <c r="EC119">
        <v>37813.7</v>
      </c>
      <c r="ED119">
        <v>40927.7</v>
      </c>
      <c r="EE119">
        <v>2.18665</v>
      </c>
      <c r="EF119">
        <v>2.15048</v>
      </c>
      <c r="EG119">
        <v>0</v>
      </c>
      <c r="EH119">
        <v>0</v>
      </c>
      <c r="EI119">
        <v>21.0829</v>
      </c>
      <c r="EJ119">
        <v>999.9</v>
      </c>
      <c r="EK119">
        <v>47.6</v>
      </c>
      <c r="EL119">
        <v>29.4</v>
      </c>
      <c r="EM119">
        <v>19.4879</v>
      </c>
      <c r="EN119">
        <v>64.60209999999999</v>
      </c>
      <c r="EO119">
        <v>9.88381</v>
      </c>
      <c r="EP119">
        <v>1</v>
      </c>
      <c r="EQ119">
        <v>-0.287139</v>
      </c>
      <c r="ER119">
        <v>1.18393</v>
      </c>
      <c r="ES119">
        <v>20.2001</v>
      </c>
      <c r="ET119">
        <v>5.25802</v>
      </c>
      <c r="EU119">
        <v>12.0579</v>
      </c>
      <c r="EV119">
        <v>4.9733</v>
      </c>
      <c r="EW119">
        <v>3.293</v>
      </c>
      <c r="EX119">
        <v>9999</v>
      </c>
      <c r="EY119">
        <v>9999</v>
      </c>
      <c r="EZ119">
        <v>9999</v>
      </c>
      <c r="FA119">
        <v>167</v>
      </c>
      <c r="FB119">
        <v>4.97211</v>
      </c>
      <c r="FC119">
        <v>1.87073</v>
      </c>
      <c r="FD119">
        <v>1.87685</v>
      </c>
      <c r="FE119">
        <v>1.86996</v>
      </c>
      <c r="FF119">
        <v>1.87313</v>
      </c>
      <c r="FG119">
        <v>1.87468</v>
      </c>
      <c r="FH119">
        <v>1.87408</v>
      </c>
      <c r="FI119">
        <v>1.87546</v>
      </c>
      <c r="FJ119">
        <v>0</v>
      </c>
      <c r="FK119">
        <v>0</v>
      </c>
      <c r="FL119">
        <v>0</v>
      </c>
      <c r="FM119">
        <v>0</v>
      </c>
      <c r="FN119" t="s">
        <v>350</v>
      </c>
      <c r="FO119" t="s">
        <v>351</v>
      </c>
      <c r="FP119" t="s">
        <v>352</v>
      </c>
      <c r="FQ119" t="s">
        <v>352</v>
      </c>
      <c r="FR119" t="s">
        <v>352</v>
      </c>
      <c r="FS119" t="s">
        <v>352</v>
      </c>
      <c r="FT119">
        <v>0</v>
      </c>
      <c r="FU119">
        <v>100</v>
      </c>
      <c r="FV119">
        <v>100</v>
      </c>
      <c r="FW119">
        <v>1.753</v>
      </c>
      <c r="FX119">
        <v>0.0824</v>
      </c>
      <c r="FY119">
        <v>0.785409909312215</v>
      </c>
      <c r="FZ119">
        <v>0.002616612134532941</v>
      </c>
      <c r="GA119">
        <v>-4.519413631873513E-07</v>
      </c>
      <c r="GB119">
        <v>9.831233035137328E-12</v>
      </c>
      <c r="GC119">
        <v>-0.01357924881946302</v>
      </c>
      <c r="GD119">
        <v>0.01128715920374445</v>
      </c>
      <c r="GE119">
        <v>-0.0004913425133041084</v>
      </c>
      <c r="GF119">
        <v>1.320148971478439E-05</v>
      </c>
      <c r="GG119">
        <v>-1</v>
      </c>
      <c r="GH119">
        <v>2093</v>
      </c>
      <c r="GI119">
        <v>1</v>
      </c>
      <c r="GJ119">
        <v>22</v>
      </c>
      <c r="GK119">
        <v>8.5</v>
      </c>
      <c r="GL119">
        <v>8.300000000000001</v>
      </c>
      <c r="GM119">
        <v>1.06934</v>
      </c>
      <c r="GN119">
        <v>2.5415</v>
      </c>
      <c r="GO119">
        <v>1.39893</v>
      </c>
      <c r="GP119">
        <v>2.28882</v>
      </c>
      <c r="GQ119">
        <v>1.44897</v>
      </c>
      <c r="GR119">
        <v>2.36938</v>
      </c>
      <c r="GS119">
        <v>32.1784</v>
      </c>
      <c r="GT119">
        <v>14.062</v>
      </c>
      <c r="GU119">
        <v>18</v>
      </c>
      <c r="GV119">
        <v>472.792</v>
      </c>
      <c r="GW119">
        <v>515.5410000000001</v>
      </c>
      <c r="GX119">
        <v>19.9993</v>
      </c>
      <c r="GY119">
        <v>23.3908</v>
      </c>
      <c r="GZ119">
        <v>30</v>
      </c>
      <c r="HA119">
        <v>23.4112</v>
      </c>
      <c r="HB119">
        <v>23.388</v>
      </c>
      <c r="HC119">
        <v>21.3819</v>
      </c>
      <c r="HD119">
        <v>57.4984</v>
      </c>
      <c r="HE119">
        <v>0</v>
      </c>
      <c r="HF119">
        <v>20</v>
      </c>
      <c r="HG119">
        <v>420</v>
      </c>
      <c r="HH119">
        <v>7.36269</v>
      </c>
      <c r="HI119">
        <v>101.989</v>
      </c>
      <c r="HJ119">
        <v>102.235</v>
      </c>
    </row>
    <row r="120" spans="1:218">
      <c r="A120">
        <v>98</v>
      </c>
      <c r="B120">
        <v>1693590683.6</v>
      </c>
      <c r="C120">
        <v>11552.09999990463</v>
      </c>
      <c r="D120" t="s">
        <v>546</v>
      </c>
      <c r="E120" t="s">
        <v>547</v>
      </c>
      <c r="F120" t="s">
        <v>346</v>
      </c>
      <c r="J120">
        <v>1693590683.6</v>
      </c>
      <c r="K120">
        <f>(L120)/1000</f>
        <v>0</v>
      </c>
      <c r="L120">
        <f>1000*BB120*AJ120*(AX120-AY120)/(100*AQ120*(1000-AJ120*AX120))</f>
        <v>0</v>
      </c>
      <c r="M120">
        <f>BB120*AJ120*(AW120-AV120*(1000-AJ120*AY120)/(1000-AJ120*AX120))/(100*AQ120)</f>
        <v>0</v>
      </c>
      <c r="N120">
        <f>AV120 - IF(AJ120&gt;1, M120*AQ120*100.0/(AL120*BJ120), 0)</f>
        <v>0</v>
      </c>
      <c r="O120">
        <f>((U120-K120/2)*N120-M120)/(U120+K120/2)</f>
        <v>0</v>
      </c>
      <c r="P120">
        <f>O120*(BC120+BD120)/1000.0</f>
        <v>0</v>
      </c>
      <c r="Q120">
        <f>(AV120 - IF(AJ120&gt;1, M120*AQ120*100.0/(AL120*BJ120), 0))*(BC120+BD120)/1000.0</f>
        <v>0</v>
      </c>
      <c r="R120">
        <f>2.0/((1/T120-1/S120)+SIGN(T120)*SQRT((1/T120-1/S120)*(1/T120-1/S120) + 4*AR120/((AR120+1)*(AR120+1))*(2*1/T120*1/S120-1/S120*1/S120)))</f>
        <v>0</v>
      </c>
      <c r="S120">
        <f>IF(LEFT(AS120,1)&lt;&gt;"0",IF(LEFT(AS120,1)="1",3.0,AT120),$D$5+$E$5*(BJ120*BC120/($K$5*1000))+$F$5*(BJ120*BC120/($K$5*1000))*MAX(MIN(AQ120,$J$5),$I$5)*MAX(MIN(AQ120,$J$5),$I$5)+$G$5*MAX(MIN(AQ120,$J$5),$I$5)*(BJ120*BC120/($K$5*1000))+$H$5*(BJ120*BC120/($K$5*1000))*(BJ120*BC120/($K$5*1000)))</f>
        <v>0</v>
      </c>
      <c r="T120">
        <f>K120*(1000-(1000*0.61365*exp(17.502*X120/(240.97+X120))/(BC120+BD120)+AX120)/2)/(1000*0.61365*exp(17.502*X120/(240.97+X120))/(BC120+BD120)-AX120)</f>
        <v>0</v>
      </c>
      <c r="U120">
        <f>1/((AR120+1)/(R120/1.6)+1/(S120/1.37)) + AR120/((AR120+1)/(R120/1.6) + AR120/(S120/1.37))</f>
        <v>0</v>
      </c>
      <c r="V120">
        <f>(AM120*AP120)</f>
        <v>0</v>
      </c>
      <c r="W120">
        <f>(BE120+(V120+2*0.95*5.67E-8*(((BE120+$B$7)+273)^4-(BE120+273)^4)-44100*K120)/(1.84*29.3*S120+8*0.95*5.67E-8*(BE120+273)^3))</f>
        <v>0</v>
      </c>
      <c r="X120">
        <f>($B$109*BF120+$D$7*BG120+$C$109*W120)</f>
        <v>0</v>
      </c>
      <c r="Y120">
        <f>0.61365*exp(17.502*X120/(240.97+X120))</f>
        <v>0</v>
      </c>
      <c r="Z120">
        <f>(AA120/AB120*100)</f>
        <v>0</v>
      </c>
      <c r="AA120">
        <f>AX120*(BC120+BD120)/1000</f>
        <v>0</v>
      </c>
      <c r="AB120">
        <f>0.61365*exp(17.502*BE120/(240.97+BE120))</f>
        <v>0</v>
      </c>
      <c r="AC120">
        <f>(Y120-AX120*(BC120+BD120)/1000)</f>
        <v>0</v>
      </c>
      <c r="AD120">
        <f>(-K120*44100)</f>
        <v>0</v>
      </c>
      <c r="AE120">
        <f>2*29.3*S120*0.92*(BE120-X120)</f>
        <v>0</v>
      </c>
      <c r="AF120">
        <f>2*0.95*5.67E-8*(((BE120+$B$7)+273)^4-(X120+273)^4)</f>
        <v>0</v>
      </c>
      <c r="AG120">
        <f>V120+AF120+AD120+AE120</f>
        <v>0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MAX(0,($B$13+$C$13*BJ120)/(1+$D$13*BJ120)*BC120/(BE120+273)*$E$13)</f>
        <v>0</v>
      </c>
      <c r="AM120">
        <f>$B$11*BK120+$C$11*BL120+$F$11*BW120*(1-BZ120)</f>
        <v>0</v>
      </c>
      <c r="AN120">
        <f>AM120*AO120</f>
        <v>0</v>
      </c>
      <c r="AO120">
        <f>($B$11*$D$9+$C$11*$D$9+$F$11*((CJ120+CB120)/MAX(CJ120+CB120+CK120, 0.1)*$I$9+CK120/MAX(CJ120+CB120+CK120, 0.1)*$J$9))/($B$11+$C$11+$F$11)</f>
        <v>0</v>
      </c>
      <c r="AP120">
        <f>($B$11*$K$9+$C$11*$K$9+$F$11*((CJ120+CB120)/MAX(CJ120+CB120+CK120, 0.1)*$P$9+CK120/MAX(CJ120+CB120+CK120, 0.1)*$Q$9))/($B$11+$C$11+$F$11)</f>
        <v>0</v>
      </c>
      <c r="AQ120">
        <v>6</v>
      </c>
      <c r="AR120">
        <v>0.5</v>
      </c>
      <c r="AS120" t="s">
        <v>347</v>
      </c>
      <c r="AT120">
        <v>2</v>
      </c>
      <c r="AU120">
        <v>1693590683.6</v>
      </c>
      <c r="AV120">
        <v>391.525</v>
      </c>
      <c r="AW120">
        <v>419.937</v>
      </c>
      <c r="AX120">
        <v>13.481</v>
      </c>
      <c r="AY120">
        <v>6.47853</v>
      </c>
      <c r="AZ120">
        <v>389.788</v>
      </c>
      <c r="BA120">
        <v>13.3998</v>
      </c>
      <c r="BB120">
        <v>500.058</v>
      </c>
      <c r="BC120">
        <v>100.522</v>
      </c>
      <c r="BD120">
        <v>0.0342074</v>
      </c>
      <c r="BE120">
        <v>22.5497</v>
      </c>
      <c r="BF120">
        <v>999.9</v>
      </c>
      <c r="BG120">
        <v>999.9</v>
      </c>
      <c r="BH120">
        <v>0</v>
      </c>
      <c r="BI120">
        <v>0</v>
      </c>
      <c r="BJ120">
        <v>9996.879999999999</v>
      </c>
      <c r="BK120">
        <v>0</v>
      </c>
      <c r="BL120">
        <v>851.3819999999999</v>
      </c>
      <c r="BM120">
        <v>-28.4123</v>
      </c>
      <c r="BN120">
        <v>396.875</v>
      </c>
      <c r="BO120">
        <v>422.676</v>
      </c>
      <c r="BP120">
        <v>7.00245</v>
      </c>
      <c r="BQ120">
        <v>419.937</v>
      </c>
      <c r="BR120">
        <v>6.47853</v>
      </c>
      <c r="BS120">
        <v>1.35513</v>
      </c>
      <c r="BT120">
        <v>0.651233</v>
      </c>
      <c r="BU120">
        <v>11.4246</v>
      </c>
      <c r="BV120">
        <v>0.821197</v>
      </c>
      <c r="BW120">
        <v>2499.93</v>
      </c>
      <c r="BX120">
        <v>0.899994</v>
      </c>
      <c r="BY120">
        <v>0.100006</v>
      </c>
      <c r="BZ120">
        <v>0</v>
      </c>
      <c r="CA120">
        <v>2.4736</v>
      </c>
      <c r="CB120">
        <v>0</v>
      </c>
      <c r="CC120">
        <v>27963.5</v>
      </c>
      <c r="CD120">
        <v>22323</v>
      </c>
      <c r="CE120">
        <v>39.125</v>
      </c>
      <c r="CF120">
        <v>39.812</v>
      </c>
      <c r="CG120">
        <v>38.875</v>
      </c>
      <c r="CH120">
        <v>37.937</v>
      </c>
      <c r="CI120">
        <v>38.125</v>
      </c>
      <c r="CJ120">
        <v>2249.92</v>
      </c>
      <c r="CK120">
        <v>250.01</v>
      </c>
      <c r="CL120">
        <v>0</v>
      </c>
      <c r="CM120">
        <v>1693590676.9</v>
      </c>
      <c r="CN120">
        <v>0</v>
      </c>
      <c r="CO120">
        <v>1693590048.5</v>
      </c>
      <c r="CP120" t="s">
        <v>537</v>
      </c>
      <c r="CQ120">
        <v>1693590036</v>
      </c>
      <c r="CR120">
        <v>1693590048.5</v>
      </c>
      <c r="CS120">
        <v>4</v>
      </c>
      <c r="CT120">
        <v>-0.035</v>
      </c>
      <c r="CU120">
        <v>0.002</v>
      </c>
      <c r="CV120">
        <v>1.801</v>
      </c>
      <c r="CW120">
        <v>0.057</v>
      </c>
      <c r="CX120">
        <v>420</v>
      </c>
      <c r="CY120">
        <v>9</v>
      </c>
      <c r="CZ120">
        <v>0.15</v>
      </c>
      <c r="DA120">
        <v>0.01</v>
      </c>
      <c r="DB120">
        <v>21.27037776468803</v>
      </c>
      <c r="DC120">
        <v>0.858690759341791</v>
      </c>
      <c r="DD120">
        <v>0.06408970055950758</v>
      </c>
      <c r="DE120">
        <v>1</v>
      </c>
      <c r="DF120">
        <v>0.006054695452165431</v>
      </c>
      <c r="DG120">
        <v>-0.0006609842921228285</v>
      </c>
      <c r="DH120">
        <v>4.789885754141577E-05</v>
      </c>
      <c r="DI120">
        <v>1</v>
      </c>
      <c r="DJ120">
        <v>0.4222737341636423</v>
      </c>
      <c r="DK120">
        <v>-0.08951742065890959</v>
      </c>
      <c r="DL120">
        <v>0.006470702151135994</v>
      </c>
      <c r="DM120">
        <v>1</v>
      </c>
      <c r="DN120">
        <v>3</v>
      </c>
      <c r="DO120">
        <v>3</v>
      </c>
      <c r="DP120" t="s">
        <v>349</v>
      </c>
      <c r="DQ120">
        <v>3.1015</v>
      </c>
      <c r="DR120">
        <v>2.66782</v>
      </c>
      <c r="DS120">
        <v>0.0953603</v>
      </c>
      <c r="DT120">
        <v>0.101614</v>
      </c>
      <c r="DU120">
        <v>0.06927</v>
      </c>
      <c r="DV120">
        <v>0.0400758</v>
      </c>
      <c r="DW120">
        <v>26339.3</v>
      </c>
      <c r="DX120">
        <v>28495.5</v>
      </c>
      <c r="DY120">
        <v>27561.9</v>
      </c>
      <c r="DZ120">
        <v>29810.2</v>
      </c>
      <c r="EA120">
        <v>32126.2</v>
      </c>
      <c r="EB120">
        <v>35343</v>
      </c>
      <c r="EC120">
        <v>37816.8</v>
      </c>
      <c r="ED120">
        <v>40925.1</v>
      </c>
      <c r="EE120">
        <v>2.19845</v>
      </c>
      <c r="EF120">
        <v>2.1469</v>
      </c>
      <c r="EG120">
        <v>0</v>
      </c>
      <c r="EH120">
        <v>0</v>
      </c>
      <c r="EI120">
        <v>21.1161</v>
      </c>
      <c r="EJ120">
        <v>999.9</v>
      </c>
      <c r="EK120">
        <v>47.4</v>
      </c>
      <c r="EL120">
        <v>29.4</v>
      </c>
      <c r="EM120">
        <v>19.4097</v>
      </c>
      <c r="EN120">
        <v>64.6521</v>
      </c>
      <c r="EO120">
        <v>10.0401</v>
      </c>
      <c r="EP120">
        <v>1</v>
      </c>
      <c r="EQ120">
        <v>-0.28467</v>
      </c>
      <c r="ER120">
        <v>1.13296</v>
      </c>
      <c r="ES120">
        <v>20.202</v>
      </c>
      <c r="ET120">
        <v>5.25892</v>
      </c>
      <c r="EU120">
        <v>12.0579</v>
      </c>
      <c r="EV120">
        <v>4.9728</v>
      </c>
      <c r="EW120">
        <v>3.293</v>
      </c>
      <c r="EX120">
        <v>9999</v>
      </c>
      <c r="EY120">
        <v>9999</v>
      </c>
      <c r="EZ120">
        <v>9999</v>
      </c>
      <c r="FA120">
        <v>167.1</v>
      </c>
      <c r="FB120">
        <v>4.97212</v>
      </c>
      <c r="FC120">
        <v>1.87073</v>
      </c>
      <c r="FD120">
        <v>1.87687</v>
      </c>
      <c r="FE120">
        <v>1.86999</v>
      </c>
      <c r="FF120">
        <v>1.87316</v>
      </c>
      <c r="FG120">
        <v>1.87468</v>
      </c>
      <c r="FH120">
        <v>1.87408</v>
      </c>
      <c r="FI120">
        <v>1.87547</v>
      </c>
      <c r="FJ120">
        <v>0</v>
      </c>
      <c r="FK120">
        <v>0</v>
      </c>
      <c r="FL120">
        <v>0</v>
      </c>
      <c r="FM120">
        <v>0</v>
      </c>
      <c r="FN120" t="s">
        <v>350</v>
      </c>
      <c r="FO120" t="s">
        <v>351</v>
      </c>
      <c r="FP120" t="s">
        <v>352</v>
      </c>
      <c r="FQ120" t="s">
        <v>352</v>
      </c>
      <c r="FR120" t="s">
        <v>352</v>
      </c>
      <c r="FS120" t="s">
        <v>352</v>
      </c>
      <c r="FT120">
        <v>0</v>
      </c>
      <c r="FU120">
        <v>100</v>
      </c>
      <c r="FV120">
        <v>100</v>
      </c>
      <c r="FW120">
        <v>1.737</v>
      </c>
      <c r="FX120">
        <v>0.08119999999999999</v>
      </c>
      <c r="FY120">
        <v>0.785409909312215</v>
      </c>
      <c r="FZ120">
        <v>0.002616612134532941</v>
      </c>
      <c r="GA120">
        <v>-4.519413631873513E-07</v>
      </c>
      <c r="GB120">
        <v>9.831233035137328E-12</v>
      </c>
      <c r="GC120">
        <v>-0.01357924881946302</v>
      </c>
      <c r="GD120">
        <v>0.01128715920374445</v>
      </c>
      <c r="GE120">
        <v>-0.0004913425133041084</v>
      </c>
      <c r="GF120">
        <v>1.320148971478439E-05</v>
      </c>
      <c r="GG120">
        <v>-1</v>
      </c>
      <c r="GH120">
        <v>2093</v>
      </c>
      <c r="GI120">
        <v>1</v>
      </c>
      <c r="GJ120">
        <v>22</v>
      </c>
      <c r="GK120">
        <v>10.8</v>
      </c>
      <c r="GL120">
        <v>10.6</v>
      </c>
      <c r="GM120">
        <v>1.06934</v>
      </c>
      <c r="GN120">
        <v>2.55127</v>
      </c>
      <c r="GO120">
        <v>1.39893</v>
      </c>
      <c r="GP120">
        <v>2.28882</v>
      </c>
      <c r="GQ120">
        <v>1.44897</v>
      </c>
      <c r="GR120">
        <v>2.36328</v>
      </c>
      <c r="GS120">
        <v>32.2446</v>
      </c>
      <c r="GT120">
        <v>14.0445</v>
      </c>
      <c r="GU120">
        <v>18</v>
      </c>
      <c r="GV120">
        <v>480.209</v>
      </c>
      <c r="GW120">
        <v>513.473</v>
      </c>
      <c r="GX120">
        <v>20.0019</v>
      </c>
      <c r="GY120">
        <v>23.4198</v>
      </c>
      <c r="GZ120">
        <v>30</v>
      </c>
      <c r="HA120">
        <v>23.4431</v>
      </c>
      <c r="HB120">
        <v>23.4236</v>
      </c>
      <c r="HC120">
        <v>21.3648</v>
      </c>
      <c r="HD120">
        <v>60.2948</v>
      </c>
      <c r="HE120">
        <v>0</v>
      </c>
      <c r="HF120">
        <v>20</v>
      </c>
      <c r="HG120">
        <v>420</v>
      </c>
      <c r="HH120">
        <v>6.63999</v>
      </c>
      <c r="HI120">
        <v>102.005</v>
      </c>
      <c r="HJ120">
        <v>102.229</v>
      </c>
    </row>
    <row r="121" spans="1:218">
      <c r="A121">
        <v>99</v>
      </c>
      <c r="B121">
        <v>1693590812.1</v>
      </c>
      <c r="C121">
        <v>11680.59999990463</v>
      </c>
      <c r="D121" t="s">
        <v>548</v>
      </c>
      <c r="E121" t="s">
        <v>549</v>
      </c>
      <c r="F121" t="s">
        <v>346</v>
      </c>
      <c r="J121">
        <v>1693590812.1</v>
      </c>
      <c r="K121">
        <f>(L121)/1000</f>
        <v>0</v>
      </c>
      <c r="L121">
        <f>1000*BB121*AJ121*(AX121-AY121)/(100*AQ121*(1000-AJ121*AX121))</f>
        <v>0</v>
      </c>
      <c r="M121">
        <f>BB121*AJ121*(AW121-AV121*(1000-AJ121*AY121)/(1000-AJ121*AX121))/(100*AQ121)</f>
        <v>0</v>
      </c>
      <c r="N121">
        <f>AV121 - IF(AJ121&gt;1, M121*AQ121*100.0/(AL121*BJ121), 0)</f>
        <v>0</v>
      </c>
      <c r="O121">
        <f>((U121-K121/2)*N121-M121)/(U121+K121/2)</f>
        <v>0</v>
      </c>
      <c r="P121">
        <f>O121*(BC121+BD121)/1000.0</f>
        <v>0</v>
      </c>
      <c r="Q121">
        <f>(AV121 - IF(AJ121&gt;1, M121*AQ121*100.0/(AL121*BJ121), 0))*(BC121+BD121)/1000.0</f>
        <v>0</v>
      </c>
      <c r="R121">
        <f>2.0/((1/T121-1/S121)+SIGN(T121)*SQRT((1/T121-1/S121)*(1/T121-1/S121) + 4*AR121/((AR121+1)*(AR121+1))*(2*1/T121*1/S121-1/S121*1/S121)))</f>
        <v>0</v>
      </c>
      <c r="S121">
        <f>IF(LEFT(AS121,1)&lt;&gt;"0",IF(LEFT(AS121,1)="1",3.0,AT121),$D$5+$E$5*(BJ121*BC121/($K$5*1000))+$F$5*(BJ121*BC121/($K$5*1000))*MAX(MIN(AQ121,$J$5),$I$5)*MAX(MIN(AQ121,$J$5),$I$5)+$G$5*MAX(MIN(AQ121,$J$5),$I$5)*(BJ121*BC121/($K$5*1000))+$H$5*(BJ121*BC121/($K$5*1000))*(BJ121*BC121/($K$5*1000)))</f>
        <v>0</v>
      </c>
      <c r="T121">
        <f>K121*(1000-(1000*0.61365*exp(17.502*X121/(240.97+X121))/(BC121+BD121)+AX121)/2)/(1000*0.61365*exp(17.502*X121/(240.97+X121))/(BC121+BD121)-AX121)</f>
        <v>0</v>
      </c>
      <c r="U121">
        <f>1/((AR121+1)/(R121/1.6)+1/(S121/1.37)) + AR121/((AR121+1)/(R121/1.6) + AR121/(S121/1.37))</f>
        <v>0</v>
      </c>
      <c r="V121">
        <f>(AM121*AP121)</f>
        <v>0</v>
      </c>
      <c r="W121">
        <f>(BE121+(V121+2*0.95*5.67E-8*(((BE121+$B$7)+273)^4-(BE121+273)^4)-44100*K121)/(1.84*29.3*S121+8*0.95*5.67E-8*(BE121+273)^3))</f>
        <v>0</v>
      </c>
      <c r="X121">
        <f>($B$109*BF121+$D$7*BG121+$C$109*W121)</f>
        <v>0</v>
      </c>
      <c r="Y121">
        <f>0.61365*exp(17.502*X121/(240.97+X121))</f>
        <v>0</v>
      </c>
      <c r="Z121">
        <f>(AA121/AB121*100)</f>
        <v>0</v>
      </c>
      <c r="AA121">
        <f>AX121*(BC121+BD121)/1000</f>
        <v>0</v>
      </c>
      <c r="AB121">
        <f>0.61365*exp(17.502*BE121/(240.97+BE121))</f>
        <v>0</v>
      </c>
      <c r="AC121">
        <f>(Y121-AX121*(BC121+BD121)/1000)</f>
        <v>0</v>
      </c>
      <c r="AD121">
        <f>(-K121*44100)</f>
        <v>0</v>
      </c>
      <c r="AE121">
        <f>2*29.3*S121*0.92*(BE121-X121)</f>
        <v>0</v>
      </c>
      <c r="AF121">
        <f>2*0.95*5.67E-8*(((BE121+$B$7)+273)^4-(X121+273)^4)</f>
        <v>0</v>
      </c>
      <c r="AG121">
        <f>V121+AF121+AD121+AE121</f>
        <v>0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MAX(0,($B$13+$C$13*BJ121)/(1+$D$13*BJ121)*BC121/(BE121+273)*$E$13)</f>
        <v>0</v>
      </c>
      <c r="AM121">
        <f>$B$11*BK121+$C$11*BL121+$F$11*BW121*(1-BZ121)</f>
        <v>0</v>
      </c>
      <c r="AN121">
        <f>AM121*AO121</f>
        <v>0</v>
      </c>
      <c r="AO121">
        <f>($B$11*$D$9+$C$11*$D$9+$F$11*((CJ121+CB121)/MAX(CJ121+CB121+CK121, 0.1)*$I$9+CK121/MAX(CJ121+CB121+CK121, 0.1)*$J$9))/($B$11+$C$11+$F$11)</f>
        <v>0</v>
      </c>
      <c r="AP121">
        <f>($B$11*$K$9+$C$11*$K$9+$F$11*((CJ121+CB121)/MAX(CJ121+CB121+CK121, 0.1)*$P$9+CK121/MAX(CJ121+CB121+CK121, 0.1)*$Q$9))/($B$11+$C$11+$F$11)</f>
        <v>0</v>
      </c>
      <c r="AQ121">
        <v>6</v>
      </c>
      <c r="AR121">
        <v>0.5</v>
      </c>
      <c r="AS121" t="s">
        <v>347</v>
      </c>
      <c r="AT121">
        <v>2</v>
      </c>
      <c r="AU121">
        <v>1693590812.1</v>
      </c>
      <c r="AV121">
        <v>393.847</v>
      </c>
      <c r="AW121">
        <v>419.968</v>
      </c>
      <c r="AX121">
        <v>13.5158</v>
      </c>
      <c r="AY121">
        <v>7.38638</v>
      </c>
      <c r="AZ121">
        <v>392.104</v>
      </c>
      <c r="BA121">
        <v>13.4344</v>
      </c>
      <c r="BB121">
        <v>499.927</v>
      </c>
      <c r="BC121">
        <v>100.519</v>
      </c>
      <c r="BD121">
        <v>0.0334669</v>
      </c>
      <c r="BE121">
        <v>22.6717</v>
      </c>
      <c r="BF121">
        <v>999.9</v>
      </c>
      <c r="BG121">
        <v>999.9</v>
      </c>
      <c r="BH121">
        <v>0</v>
      </c>
      <c r="BI121">
        <v>0</v>
      </c>
      <c r="BJ121">
        <v>9990</v>
      </c>
      <c r="BK121">
        <v>0</v>
      </c>
      <c r="BL121">
        <v>527.4109999999999</v>
      </c>
      <c r="BM121">
        <v>-26.1212</v>
      </c>
      <c r="BN121">
        <v>399.243</v>
      </c>
      <c r="BO121">
        <v>423.093</v>
      </c>
      <c r="BP121">
        <v>6.12944</v>
      </c>
      <c r="BQ121">
        <v>419.968</v>
      </c>
      <c r="BR121">
        <v>7.38638</v>
      </c>
      <c r="BS121">
        <v>1.3586</v>
      </c>
      <c r="BT121">
        <v>0.742474</v>
      </c>
      <c r="BU121">
        <v>11.4633</v>
      </c>
      <c r="BV121">
        <v>2.65258</v>
      </c>
      <c r="BW121">
        <v>2499.98</v>
      </c>
      <c r="BX121">
        <v>0.900002</v>
      </c>
      <c r="BY121">
        <v>0.0999982</v>
      </c>
      <c r="BZ121">
        <v>0</v>
      </c>
      <c r="CA121">
        <v>2.8713</v>
      </c>
      <c r="CB121">
        <v>0</v>
      </c>
      <c r="CC121">
        <v>29349.5</v>
      </c>
      <c r="CD121">
        <v>22323.6</v>
      </c>
      <c r="CE121">
        <v>41.937</v>
      </c>
      <c r="CF121">
        <v>42</v>
      </c>
      <c r="CG121">
        <v>41.312</v>
      </c>
      <c r="CH121">
        <v>40.625</v>
      </c>
      <c r="CI121">
        <v>40.5</v>
      </c>
      <c r="CJ121">
        <v>2249.99</v>
      </c>
      <c r="CK121">
        <v>249.99</v>
      </c>
      <c r="CL121">
        <v>0</v>
      </c>
      <c r="CM121">
        <v>1693590805.3</v>
      </c>
      <c r="CN121">
        <v>0</v>
      </c>
      <c r="CO121">
        <v>1693590048.5</v>
      </c>
      <c r="CP121" t="s">
        <v>537</v>
      </c>
      <c r="CQ121">
        <v>1693590036</v>
      </c>
      <c r="CR121">
        <v>1693590048.5</v>
      </c>
      <c r="CS121">
        <v>4</v>
      </c>
      <c r="CT121">
        <v>-0.035</v>
      </c>
      <c r="CU121">
        <v>0.002</v>
      </c>
      <c r="CV121">
        <v>1.801</v>
      </c>
      <c r="CW121">
        <v>0.057</v>
      </c>
      <c r="CX121">
        <v>420</v>
      </c>
      <c r="CY121">
        <v>9</v>
      </c>
      <c r="CZ121">
        <v>0.15</v>
      </c>
      <c r="DA121">
        <v>0.01</v>
      </c>
      <c r="DB121">
        <v>19.77078520680458</v>
      </c>
      <c r="DC121">
        <v>-0.1244569239751016</v>
      </c>
      <c r="DD121">
        <v>0.01875014230585098</v>
      </c>
      <c r="DE121">
        <v>1</v>
      </c>
      <c r="DF121">
        <v>0.00517504747398587</v>
      </c>
      <c r="DG121">
        <v>-0.0003433751457819495</v>
      </c>
      <c r="DH121">
        <v>2.89685472886231E-05</v>
      </c>
      <c r="DI121">
        <v>1</v>
      </c>
      <c r="DJ121">
        <v>0.3386123264465089</v>
      </c>
      <c r="DK121">
        <v>-0.01782535129187566</v>
      </c>
      <c r="DL121">
        <v>0.001776137602014773</v>
      </c>
      <c r="DM121">
        <v>1</v>
      </c>
      <c r="DN121">
        <v>3</v>
      </c>
      <c r="DO121">
        <v>3</v>
      </c>
      <c r="DP121" t="s">
        <v>349</v>
      </c>
      <c r="DQ121">
        <v>3.10156</v>
      </c>
      <c r="DR121">
        <v>2.66701</v>
      </c>
      <c r="DS121">
        <v>0.09578059999999999</v>
      </c>
      <c r="DT121">
        <v>0.101613</v>
      </c>
      <c r="DU121">
        <v>0.06939529999999999</v>
      </c>
      <c r="DV121">
        <v>0.0445897</v>
      </c>
      <c r="DW121">
        <v>26325.8</v>
      </c>
      <c r="DX121">
        <v>28492.6</v>
      </c>
      <c r="DY121">
        <v>27560.7</v>
      </c>
      <c r="DZ121">
        <v>29807.3</v>
      </c>
      <c r="EA121">
        <v>32120.1</v>
      </c>
      <c r="EB121">
        <v>35173.9</v>
      </c>
      <c r="EC121">
        <v>37814.9</v>
      </c>
      <c r="ED121">
        <v>40921.3</v>
      </c>
      <c r="EE121">
        <v>2.19772</v>
      </c>
      <c r="EF121">
        <v>2.14795</v>
      </c>
      <c r="EG121">
        <v>0</v>
      </c>
      <c r="EH121">
        <v>0</v>
      </c>
      <c r="EI121">
        <v>21.0734</v>
      </c>
      <c r="EJ121">
        <v>999.9</v>
      </c>
      <c r="EK121">
        <v>46.9</v>
      </c>
      <c r="EL121">
        <v>29.5</v>
      </c>
      <c r="EM121">
        <v>19.3143</v>
      </c>
      <c r="EN121">
        <v>64.8621</v>
      </c>
      <c r="EO121">
        <v>9.75961</v>
      </c>
      <c r="EP121">
        <v>1</v>
      </c>
      <c r="EQ121">
        <v>-0.281166</v>
      </c>
      <c r="ER121">
        <v>1.19537</v>
      </c>
      <c r="ES121">
        <v>20.2004</v>
      </c>
      <c r="ET121">
        <v>5.25817</v>
      </c>
      <c r="EU121">
        <v>12.0579</v>
      </c>
      <c r="EV121">
        <v>4.97325</v>
      </c>
      <c r="EW121">
        <v>3.293</v>
      </c>
      <c r="EX121">
        <v>9999</v>
      </c>
      <c r="EY121">
        <v>9999</v>
      </c>
      <c r="EZ121">
        <v>9999</v>
      </c>
      <c r="FA121">
        <v>167.1</v>
      </c>
      <c r="FB121">
        <v>4.9721</v>
      </c>
      <c r="FC121">
        <v>1.87073</v>
      </c>
      <c r="FD121">
        <v>1.87685</v>
      </c>
      <c r="FE121">
        <v>1.86996</v>
      </c>
      <c r="FF121">
        <v>1.87315</v>
      </c>
      <c r="FG121">
        <v>1.87467</v>
      </c>
      <c r="FH121">
        <v>1.87407</v>
      </c>
      <c r="FI121">
        <v>1.87547</v>
      </c>
      <c r="FJ121">
        <v>0</v>
      </c>
      <c r="FK121">
        <v>0</v>
      </c>
      <c r="FL121">
        <v>0</v>
      </c>
      <c r="FM121">
        <v>0</v>
      </c>
      <c r="FN121" t="s">
        <v>350</v>
      </c>
      <c r="FO121" t="s">
        <v>351</v>
      </c>
      <c r="FP121" t="s">
        <v>352</v>
      </c>
      <c r="FQ121" t="s">
        <v>352</v>
      </c>
      <c r="FR121" t="s">
        <v>352</v>
      </c>
      <c r="FS121" t="s">
        <v>352</v>
      </c>
      <c r="FT121">
        <v>0</v>
      </c>
      <c r="FU121">
        <v>100</v>
      </c>
      <c r="FV121">
        <v>100</v>
      </c>
      <c r="FW121">
        <v>1.743</v>
      </c>
      <c r="FX121">
        <v>0.0814</v>
      </c>
      <c r="FY121">
        <v>0.785409909312215</v>
      </c>
      <c r="FZ121">
        <v>0.002616612134532941</v>
      </c>
      <c r="GA121">
        <v>-4.519413631873513E-07</v>
      </c>
      <c r="GB121">
        <v>9.831233035137328E-12</v>
      </c>
      <c r="GC121">
        <v>-0.01357924881946302</v>
      </c>
      <c r="GD121">
        <v>0.01128715920374445</v>
      </c>
      <c r="GE121">
        <v>-0.0004913425133041084</v>
      </c>
      <c r="GF121">
        <v>1.320148971478439E-05</v>
      </c>
      <c r="GG121">
        <v>-1</v>
      </c>
      <c r="GH121">
        <v>2093</v>
      </c>
      <c r="GI121">
        <v>1</v>
      </c>
      <c r="GJ121">
        <v>22</v>
      </c>
      <c r="GK121">
        <v>12.9</v>
      </c>
      <c r="GL121">
        <v>12.7</v>
      </c>
      <c r="GM121">
        <v>1.07056</v>
      </c>
      <c r="GN121">
        <v>2.54272</v>
      </c>
      <c r="GO121">
        <v>1.39893</v>
      </c>
      <c r="GP121">
        <v>2.28882</v>
      </c>
      <c r="GQ121">
        <v>1.44897</v>
      </c>
      <c r="GR121">
        <v>2.51465</v>
      </c>
      <c r="GS121">
        <v>32.2887</v>
      </c>
      <c r="GT121">
        <v>14.0357</v>
      </c>
      <c r="GU121">
        <v>18</v>
      </c>
      <c r="GV121">
        <v>480.272</v>
      </c>
      <c r="GW121">
        <v>514.753</v>
      </c>
      <c r="GX121">
        <v>19.9999</v>
      </c>
      <c r="GY121">
        <v>23.4713</v>
      </c>
      <c r="GZ121">
        <v>30.0003</v>
      </c>
      <c r="HA121">
        <v>23.4944</v>
      </c>
      <c r="HB121">
        <v>23.4769</v>
      </c>
      <c r="HC121">
        <v>21.3842</v>
      </c>
      <c r="HD121">
        <v>56.6622</v>
      </c>
      <c r="HE121">
        <v>0</v>
      </c>
      <c r="HF121">
        <v>20</v>
      </c>
      <c r="HG121">
        <v>420</v>
      </c>
      <c r="HH121">
        <v>7.46915</v>
      </c>
      <c r="HI121">
        <v>102</v>
      </c>
      <c r="HJ121">
        <v>102.219</v>
      </c>
    </row>
    <row r="122" spans="1:218">
      <c r="A122">
        <v>100</v>
      </c>
      <c r="B122">
        <v>1693590927.6</v>
      </c>
      <c r="C122">
        <v>11796.09999990463</v>
      </c>
      <c r="D122" t="s">
        <v>550</v>
      </c>
      <c r="E122" t="s">
        <v>551</v>
      </c>
      <c r="F122" t="s">
        <v>346</v>
      </c>
      <c r="J122">
        <v>1693590927.6</v>
      </c>
      <c r="K122">
        <f>(L122)/1000</f>
        <v>0</v>
      </c>
      <c r="L122">
        <f>1000*BB122*AJ122*(AX122-AY122)/(100*AQ122*(1000-AJ122*AX122))</f>
        <v>0</v>
      </c>
      <c r="M122">
        <f>BB122*AJ122*(AW122-AV122*(1000-AJ122*AY122)/(1000-AJ122*AX122))/(100*AQ122)</f>
        <v>0</v>
      </c>
      <c r="N122">
        <f>AV122 - IF(AJ122&gt;1, M122*AQ122*100.0/(AL122*BJ122), 0)</f>
        <v>0</v>
      </c>
      <c r="O122">
        <f>((U122-K122/2)*N122-M122)/(U122+K122/2)</f>
        <v>0</v>
      </c>
      <c r="P122">
        <f>O122*(BC122+BD122)/1000.0</f>
        <v>0</v>
      </c>
      <c r="Q122">
        <f>(AV122 - IF(AJ122&gt;1, M122*AQ122*100.0/(AL122*BJ122), 0))*(BC122+BD122)/1000.0</f>
        <v>0</v>
      </c>
      <c r="R122">
        <f>2.0/((1/T122-1/S122)+SIGN(T122)*SQRT((1/T122-1/S122)*(1/T122-1/S122) + 4*AR122/((AR122+1)*(AR122+1))*(2*1/T122*1/S122-1/S122*1/S122)))</f>
        <v>0</v>
      </c>
      <c r="S122">
        <f>IF(LEFT(AS122,1)&lt;&gt;"0",IF(LEFT(AS122,1)="1",3.0,AT122),$D$5+$E$5*(BJ122*BC122/($K$5*1000))+$F$5*(BJ122*BC122/($K$5*1000))*MAX(MIN(AQ122,$J$5),$I$5)*MAX(MIN(AQ122,$J$5),$I$5)+$G$5*MAX(MIN(AQ122,$J$5),$I$5)*(BJ122*BC122/($K$5*1000))+$H$5*(BJ122*BC122/($K$5*1000))*(BJ122*BC122/($K$5*1000)))</f>
        <v>0</v>
      </c>
      <c r="T122">
        <f>K122*(1000-(1000*0.61365*exp(17.502*X122/(240.97+X122))/(BC122+BD122)+AX122)/2)/(1000*0.61365*exp(17.502*X122/(240.97+X122))/(BC122+BD122)-AX122)</f>
        <v>0</v>
      </c>
      <c r="U122">
        <f>1/((AR122+1)/(R122/1.6)+1/(S122/1.37)) + AR122/((AR122+1)/(R122/1.6) + AR122/(S122/1.37))</f>
        <v>0</v>
      </c>
      <c r="V122">
        <f>(AM122*AP122)</f>
        <v>0</v>
      </c>
      <c r="W122">
        <f>(BE122+(V122+2*0.95*5.67E-8*(((BE122+$B$7)+273)^4-(BE122+273)^4)-44100*K122)/(1.84*29.3*S122+8*0.95*5.67E-8*(BE122+273)^3))</f>
        <v>0</v>
      </c>
      <c r="X122">
        <f>($B$109*BF122+$D$7*BG122+$C$109*W122)</f>
        <v>0</v>
      </c>
      <c r="Y122">
        <f>0.61365*exp(17.502*X122/(240.97+X122))</f>
        <v>0</v>
      </c>
      <c r="Z122">
        <f>(AA122/AB122*100)</f>
        <v>0</v>
      </c>
      <c r="AA122">
        <f>AX122*(BC122+BD122)/1000</f>
        <v>0</v>
      </c>
      <c r="AB122">
        <f>0.61365*exp(17.502*BE122/(240.97+BE122))</f>
        <v>0</v>
      </c>
      <c r="AC122">
        <f>(Y122-AX122*(BC122+BD122)/1000)</f>
        <v>0</v>
      </c>
      <c r="AD122">
        <f>(-K122*44100)</f>
        <v>0</v>
      </c>
      <c r="AE122">
        <f>2*29.3*S122*0.92*(BE122-X122)</f>
        <v>0</v>
      </c>
      <c r="AF122">
        <f>2*0.95*5.67E-8*(((BE122+$B$7)+273)^4-(X122+273)^4)</f>
        <v>0</v>
      </c>
      <c r="AG122">
        <f>V122+AF122+AD122+AE122</f>
        <v>0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MAX(0,($B$13+$C$13*BJ122)/(1+$D$13*BJ122)*BC122/(BE122+273)*$E$13)</f>
        <v>0</v>
      </c>
      <c r="AM122">
        <f>$B$11*BK122+$C$11*BL122+$F$11*BW122*(1-BZ122)</f>
        <v>0</v>
      </c>
      <c r="AN122">
        <f>AM122*AO122</f>
        <v>0</v>
      </c>
      <c r="AO122">
        <f>($B$11*$D$9+$C$11*$D$9+$F$11*((CJ122+CB122)/MAX(CJ122+CB122+CK122, 0.1)*$I$9+CK122/MAX(CJ122+CB122+CK122, 0.1)*$J$9))/($B$11+$C$11+$F$11)</f>
        <v>0</v>
      </c>
      <c r="AP122">
        <f>($B$11*$K$9+$C$11*$K$9+$F$11*((CJ122+CB122)/MAX(CJ122+CB122+CK122, 0.1)*$P$9+CK122/MAX(CJ122+CB122+CK122, 0.1)*$Q$9))/($B$11+$C$11+$F$11)</f>
        <v>0</v>
      </c>
      <c r="AQ122">
        <v>6</v>
      </c>
      <c r="AR122">
        <v>0.5</v>
      </c>
      <c r="AS122" t="s">
        <v>347</v>
      </c>
      <c r="AT122">
        <v>2</v>
      </c>
      <c r="AU122">
        <v>1693590927.6</v>
      </c>
      <c r="AV122">
        <v>395.725</v>
      </c>
      <c r="AW122">
        <v>420.015</v>
      </c>
      <c r="AX122">
        <v>13.6823</v>
      </c>
      <c r="AY122">
        <v>6.36684</v>
      </c>
      <c r="AZ122">
        <v>393.978</v>
      </c>
      <c r="BA122">
        <v>13.6</v>
      </c>
      <c r="BB122">
        <v>500.08</v>
      </c>
      <c r="BC122">
        <v>100.518</v>
      </c>
      <c r="BD122">
        <v>0.0332836</v>
      </c>
      <c r="BE122">
        <v>22.6915</v>
      </c>
      <c r="BF122">
        <v>999.9</v>
      </c>
      <c r="BG122">
        <v>999.9</v>
      </c>
      <c r="BH122">
        <v>0</v>
      </c>
      <c r="BI122">
        <v>0</v>
      </c>
      <c r="BJ122">
        <v>9996.25</v>
      </c>
      <c r="BK122">
        <v>0</v>
      </c>
      <c r="BL122">
        <v>491.944</v>
      </c>
      <c r="BM122">
        <v>-24.2903</v>
      </c>
      <c r="BN122">
        <v>401.214</v>
      </c>
      <c r="BO122">
        <v>422.706</v>
      </c>
      <c r="BP122">
        <v>7.31543</v>
      </c>
      <c r="BQ122">
        <v>420.015</v>
      </c>
      <c r="BR122">
        <v>6.36684</v>
      </c>
      <c r="BS122">
        <v>1.37531</v>
      </c>
      <c r="BT122">
        <v>0.63998</v>
      </c>
      <c r="BU122">
        <v>11.6481</v>
      </c>
      <c r="BV122">
        <v>0.5798140000000001</v>
      </c>
      <c r="BW122">
        <v>2499.97</v>
      </c>
      <c r="BX122">
        <v>0.899993</v>
      </c>
      <c r="BY122">
        <v>0.100007</v>
      </c>
      <c r="BZ122">
        <v>0</v>
      </c>
      <c r="CA122">
        <v>2.8406</v>
      </c>
      <c r="CB122">
        <v>0</v>
      </c>
      <c r="CC122">
        <v>30241.1</v>
      </c>
      <c r="CD122">
        <v>22323.4</v>
      </c>
      <c r="CE122">
        <v>39.687</v>
      </c>
      <c r="CF122">
        <v>39.562</v>
      </c>
      <c r="CG122">
        <v>39.5</v>
      </c>
      <c r="CH122">
        <v>37.937</v>
      </c>
      <c r="CI122">
        <v>38.5</v>
      </c>
      <c r="CJ122">
        <v>2249.96</v>
      </c>
      <c r="CK122">
        <v>250.01</v>
      </c>
      <c r="CL122">
        <v>0</v>
      </c>
      <c r="CM122">
        <v>1693590920.5</v>
      </c>
      <c r="CN122">
        <v>0</v>
      </c>
      <c r="CO122">
        <v>1693590048.5</v>
      </c>
      <c r="CP122" t="s">
        <v>537</v>
      </c>
      <c r="CQ122">
        <v>1693590036</v>
      </c>
      <c r="CR122">
        <v>1693590048.5</v>
      </c>
      <c r="CS122">
        <v>4</v>
      </c>
      <c r="CT122">
        <v>-0.035</v>
      </c>
      <c r="CU122">
        <v>0.002</v>
      </c>
      <c r="CV122">
        <v>1.801</v>
      </c>
      <c r="CW122">
        <v>0.057</v>
      </c>
      <c r="CX122">
        <v>420</v>
      </c>
      <c r="CY122">
        <v>9</v>
      </c>
      <c r="CZ122">
        <v>0.15</v>
      </c>
      <c r="DA122">
        <v>0.01</v>
      </c>
      <c r="DB122">
        <v>17.82272651590485</v>
      </c>
      <c r="DC122">
        <v>-0.5223209940361105</v>
      </c>
      <c r="DD122">
        <v>0.05017199824656719</v>
      </c>
      <c r="DE122">
        <v>1</v>
      </c>
      <c r="DF122">
        <v>0.006192767440469567</v>
      </c>
      <c r="DG122">
        <v>-6.840294955899917E-05</v>
      </c>
      <c r="DH122">
        <v>5.265091389816682E-06</v>
      </c>
      <c r="DI122">
        <v>1</v>
      </c>
      <c r="DJ122">
        <v>0.4292831846479891</v>
      </c>
      <c r="DK122">
        <v>-0.004642440867015552</v>
      </c>
      <c r="DL122">
        <v>0.0003789881978071318</v>
      </c>
      <c r="DM122">
        <v>1</v>
      </c>
      <c r="DN122">
        <v>3</v>
      </c>
      <c r="DO122">
        <v>3</v>
      </c>
      <c r="DP122" t="s">
        <v>349</v>
      </c>
      <c r="DQ122">
        <v>3.10149</v>
      </c>
      <c r="DR122">
        <v>2.66689</v>
      </c>
      <c r="DS122">
        <v>0.09611749999999999</v>
      </c>
      <c r="DT122">
        <v>0.101596</v>
      </c>
      <c r="DU122">
        <v>0.070031</v>
      </c>
      <c r="DV122">
        <v>0.0394944</v>
      </c>
      <c r="DW122">
        <v>26313.8</v>
      </c>
      <c r="DX122">
        <v>28489.6</v>
      </c>
      <c r="DY122">
        <v>27558.7</v>
      </c>
      <c r="DZ122">
        <v>29803.8</v>
      </c>
      <c r="EA122">
        <v>32095.1</v>
      </c>
      <c r="EB122">
        <v>35356.7</v>
      </c>
      <c r="EC122">
        <v>37811.4</v>
      </c>
      <c r="ED122">
        <v>40916.4</v>
      </c>
      <c r="EE122">
        <v>2.20112</v>
      </c>
      <c r="EF122">
        <v>2.1445</v>
      </c>
      <c r="EG122">
        <v>0</v>
      </c>
      <c r="EH122">
        <v>0</v>
      </c>
      <c r="EI122">
        <v>20.9837</v>
      </c>
      <c r="EJ122">
        <v>999.9</v>
      </c>
      <c r="EK122">
        <v>46.5</v>
      </c>
      <c r="EL122">
        <v>29.5</v>
      </c>
      <c r="EM122">
        <v>19.1501</v>
      </c>
      <c r="EN122">
        <v>64.6421</v>
      </c>
      <c r="EO122">
        <v>10.0361</v>
      </c>
      <c r="EP122">
        <v>1</v>
      </c>
      <c r="EQ122">
        <v>-0.275986</v>
      </c>
      <c r="ER122">
        <v>1.22863</v>
      </c>
      <c r="ES122">
        <v>20.1997</v>
      </c>
      <c r="ET122">
        <v>5.25578</v>
      </c>
      <c r="EU122">
        <v>12.0579</v>
      </c>
      <c r="EV122">
        <v>4.97265</v>
      </c>
      <c r="EW122">
        <v>3.293</v>
      </c>
      <c r="EX122">
        <v>9999</v>
      </c>
      <c r="EY122">
        <v>9999</v>
      </c>
      <c r="EZ122">
        <v>9999</v>
      </c>
      <c r="FA122">
        <v>167.1</v>
      </c>
      <c r="FB122">
        <v>4.97212</v>
      </c>
      <c r="FC122">
        <v>1.87073</v>
      </c>
      <c r="FD122">
        <v>1.87686</v>
      </c>
      <c r="FE122">
        <v>1.86996</v>
      </c>
      <c r="FF122">
        <v>1.87312</v>
      </c>
      <c r="FG122">
        <v>1.87467</v>
      </c>
      <c r="FH122">
        <v>1.87408</v>
      </c>
      <c r="FI122">
        <v>1.87546</v>
      </c>
      <c r="FJ122">
        <v>0</v>
      </c>
      <c r="FK122">
        <v>0</v>
      </c>
      <c r="FL122">
        <v>0</v>
      </c>
      <c r="FM122">
        <v>0</v>
      </c>
      <c r="FN122" t="s">
        <v>350</v>
      </c>
      <c r="FO122" t="s">
        <v>351</v>
      </c>
      <c r="FP122" t="s">
        <v>352</v>
      </c>
      <c r="FQ122" t="s">
        <v>352</v>
      </c>
      <c r="FR122" t="s">
        <v>352</v>
      </c>
      <c r="FS122" t="s">
        <v>352</v>
      </c>
      <c r="FT122">
        <v>0</v>
      </c>
      <c r="FU122">
        <v>100</v>
      </c>
      <c r="FV122">
        <v>100</v>
      </c>
      <c r="FW122">
        <v>1.747</v>
      </c>
      <c r="FX122">
        <v>0.0823</v>
      </c>
      <c r="FY122">
        <v>0.785409909312215</v>
      </c>
      <c r="FZ122">
        <v>0.002616612134532941</v>
      </c>
      <c r="GA122">
        <v>-4.519413631873513E-07</v>
      </c>
      <c r="GB122">
        <v>9.831233035137328E-12</v>
      </c>
      <c r="GC122">
        <v>-0.01357924881946302</v>
      </c>
      <c r="GD122">
        <v>0.01128715920374445</v>
      </c>
      <c r="GE122">
        <v>-0.0004913425133041084</v>
      </c>
      <c r="GF122">
        <v>1.320148971478439E-05</v>
      </c>
      <c r="GG122">
        <v>-1</v>
      </c>
      <c r="GH122">
        <v>2093</v>
      </c>
      <c r="GI122">
        <v>1</v>
      </c>
      <c r="GJ122">
        <v>22</v>
      </c>
      <c r="GK122">
        <v>14.9</v>
      </c>
      <c r="GL122">
        <v>14.7</v>
      </c>
      <c r="GM122">
        <v>1.06934</v>
      </c>
      <c r="GN122">
        <v>2.55127</v>
      </c>
      <c r="GO122">
        <v>1.39893</v>
      </c>
      <c r="GP122">
        <v>2.28882</v>
      </c>
      <c r="GQ122">
        <v>1.44897</v>
      </c>
      <c r="GR122">
        <v>2.34741</v>
      </c>
      <c r="GS122">
        <v>32.3328</v>
      </c>
      <c r="GT122">
        <v>14.0095</v>
      </c>
      <c r="GU122">
        <v>18</v>
      </c>
      <c r="GV122">
        <v>482.867</v>
      </c>
      <c r="GW122">
        <v>512.921</v>
      </c>
      <c r="GX122">
        <v>20.0001</v>
      </c>
      <c r="GY122">
        <v>23.5317</v>
      </c>
      <c r="GZ122">
        <v>30.0002</v>
      </c>
      <c r="HA122">
        <v>23.5483</v>
      </c>
      <c r="HB122">
        <v>23.5268</v>
      </c>
      <c r="HC122">
        <v>21.3715</v>
      </c>
      <c r="HD122">
        <v>60.4211</v>
      </c>
      <c r="HE122">
        <v>0</v>
      </c>
      <c r="HF122">
        <v>20</v>
      </c>
      <c r="HG122">
        <v>420</v>
      </c>
      <c r="HH122">
        <v>6.4646</v>
      </c>
      <c r="HI122">
        <v>101.992</v>
      </c>
      <c r="HJ122">
        <v>102.207</v>
      </c>
    </row>
    <row r="123" spans="1:218">
      <c r="A123">
        <v>101</v>
      </c>
      <c r="B123">
        <v>1693591044.1</v>
      </c>
      <c r="C123">
        <v>11912.59999990463</v>
      </c>
      <c r="D123" t="s">
        <v>552</v>
      </c>
      <c r="E123" t="s">
        <v>553</v>
      </c>
      <c r="F123" t="s">
        <v>346</v>
      </c>
      <c r="J123">
        <v>1693591044.1</v>
      </c>
      <c r="K123">
        <f>(L123)/1000</f>
        <v>0</v>
      </c>
      <c r="L123">
        <f>1000*BB123*AJ123*(AX123-AY123)/(100*AQ123*(1000-AJ123*AX123))</f>
        <v>0</v>
      </c>
      <c r="M123">
        <f>BB123*AJ123*(AW123-AV123*(1000-AJ123*AY123)/(1000-AJ123*AX123))/(100*AQ123)</f>
        <v>0</v>
      </c>
      <c r="N123">
        <f>AV123 - IF(AJ123&gt;1, M123*AQ123*100.0/(AL123*BJ123), 0)</f>
        <v>0</v>
      </c>
      <c r="O123">
        <f>((U123-K123/2)*N123-M123)/(U123+K123/2)</f>
        <v>0</v>
      </c>
      <c r="P123">
        <f>O123*(BC123+BD123)/1000.0</f>
        <v>0</v>
      </c>
      <c r="Q123">
        <f>(AV123 - IF(AJ123&gt;1, M123*AQ123*100.0/(AL123*BJ123), 0))*(BC123+BD123)/1000.0</f>
        <v>0</v>
      </c>
      <c r="R123">
        <f>2.0/((1/T123-1/S123)+SIGN(T123)*SQRT((1/T123-1/S123)*(1/T123-1/S123) + 4*AR123/((AR123+1)*(AR123+1))*(2*1/T123*1/S123-1/S123*1/S123)))</f>
        <v>0</v>
      </c>
      <c r="S123">
        <f>IF(LEFT(AS123,1)&lt;&gt;"0",IF(LEFT(AS123,1)="1",3.0,AT123),$D$5+$E$5*(BJ123*BC123/($K$5*1000))+$F$5*(BJ123*BC123/($K$5*1000))*MAX(MIN(AQ123,$J$5),$I$5)*MAX(MIN(AQ123,$J$5),$I$5)+$G$5*MAX(MIN(AQ123,$J$5),$I$5)*(BJ123*BC123/($K$5*1000))+$H$5*(BJ123*BC123/($K$5*1000))*(BJ123*BC123/($K$5*1000)))</f>
        <v>0</v>
      </c>
      <c r="T123">
        <f>K123*(1000-(1000*0.61365*exp(17.502*X123/(240.97+X123))/(BC123+BD123)+AX123)/2)/(1000*0.61365*exp(17.502*X123/(240.97+X123))/(BC123+BD123)-AX123)</f>
        <v>0</v>
      </c>
      <c r="U123">
        <f>1/((AR123+1)/(R123/1.6)+1/(S123/1.37)) + AR123/((AR123+1)/(R123/1.6) + AR123/(S123/1.37))</f>
        <v>0</v>
      </c>
      <c r="V123">
        <f>(AM123*AP123)</f>
        <v>0</v>
      </c>
      <c r="W123">
        <f>(BE123+(V123+2*0.95*5.67E-8*(((BE123+$B$7)+273)^4-(BE123+273)^4)-44100*K123)/(1.84*29.3*S123+8*0.95*5.67E-8*(BE123+273)^3))</f>
        <v>0</v>
      </c>
      <c r="X123">
        <f>($B$109*BF123+$D$7*BG123+$C$109*W123)</f>
        <v>0</v>
      </c>
      <c r="Y123">
        <f>0.61365*exp(17.502*X123/(240.97+X123))</f>
        <v>0</v>
      </c>
      <c r="Z123">
        <f>(AA123/AB123*100)</f>
        <v>0</v>
      </c>
      <c r="AA123">
        <f>AX123*(BC123+BD123)/1000</f>
        <v>0</v>
      </c>
      <c r="AB123">
        <f>0.61365*exp(17.502*BE123/(240.97+BE123))</f>
        <v>0</v>
      </c>
      <c r="AC123">
        <f>(Y123-AX123*(BC123+BD123)/1000)</f>
        <v>0</v>
      </c>
      <c r="AD123">
        <f>(-K123*44100)</f>
        <v>0</v>
      </c>
      <c r="AE123">
        <f>2*29.3*S123*0.92*(BE123-X123)</f>
        <v>0</v>
      </c>
      <c r="AF123">
        <f>2*0.95*5.67E-8*(((BE123+$B$7)+273)^4-(X123+273)^4)</f>
        <v>0</v>
      </c>
      <c r="AG123">
        <f>V123+AF123+AD123+AE123</f>
        <v>0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MAX(0,($B$13+$C$13*BJ123)/(1+$D$13*BJ123)*BC123/(BE123+273)*$E$13)</f>
        <v>0</v>
      </c>
      <c r="AM123">
        <f>$B$11*BK123+$C$11*BL123+$F$11*BW123*(1-BZ123)</f>
        <v>0</v>
      </c>
      <c r="AN123">
        <f>AM123*AO123</f>
        <v>0</v>
      </c>
      <c r="AO123">
        <f>($B$11*$D$9+$C$11*$D$9+$F$11*((CJ123+CB123)/MAX(CJ123+CB123+CK123, 0.1)*$I$9+CK123/MAX(CJ123+CB123+CK123, 0.1)*$J$9))/($B$11+$C$11+$F$11)</f>
        <v>0</v>
      </c>
      <c r="AP123">
        <f>($B$11*$K$9+$C$11*$K$9+$F$11*((CJ123+CB123)/MAX(CJ123+CB123+CK123, 0.1)*$P$9+CK123/MAX(CJ123+CB123+CK123, 0.1)*$Q$9))/($B$11+$C$11+$F$11)</f>
        <v>0</v>
      </c>
      <c r="AQ123">
        <v>6</v>
      </c>
      <c r="AR123">
        <v>0.5</v>
      </c>
      <c r="AS123" t="s">
        <v>347</v>
      </c>
      <c r="AT123">
        <v>2</v>
      </c>
      <c r="AU123">
        <v>1693591044.1</v>
      </c>
      <c r="AV123">
        <v>393.665</v>
      </c>
      <c r="AW123">
        <v>419.992</v>
      </c>
      <c r="AX123">
        <v>13.4917</v>
      </c>
      <c r="AY123">
        <v>5.75503</v>
      </c>
      <c r="AZ123">
        <v>391.923</v>
      </c>
      <c r="BA123">
        <v>13.4105</v>
      </c>
      <c r="BB123">
        <v>499.973</v>
      </c>
      <c r="BC123">
        <v>100.516</v>
      </c>
      <c r="BD123">
        <v>0.0337134</v>
      </c>
      <c r="BE123">
        <v>22.5096</v>
      </c>
      <c r="BF123">
        <v>999.9</v>
      </c>
      <c r="BG123">
        <v>999.9</v>
      </c>
      <c r="BH123">
        <v>0</v>
      </c>
      <c r="BI123">
        <v>0</v>
      </c>
      <c r="BJ123">
        <v>9996.879999999999</v>
      </c>
      <c r="BK123">
        <v>0</v>
      </c>
      <c r="BL123">
        <v>507.213</v>
      </c>
      <c r="BM123">
        <v>-26.3269</v>
      </c>
      <c r="BN123">
        <v>399.049</v>
      </c>
      <c r="BO123">
        <v>422.423</v>
      </c>
      <c r="BP123">
        <v>7.73671</v>
      </c>
      <c r="BQ123">
        <v>419.992</v>
      </c>
      <c r="BR123">
        <v>5.75503</v>
      </c>
      <c r="BS123">
        <v>1.35614</v>
      </c>
      <c r="BT123">
        <v>0.578475</v>
      </c>
      <c r="BU123">
        <v>11.4359</v>
      </c>
      <c r="BV123">
        <v>-0.809995</v>
      </c>
      <c r="BW123">
        <v>2500.05</v>
      </c>
      <c r="BX123">
        <v>0.899994</v>
      </c>
      <c r="BY123">
        <v>0.100006</v>
      </c>
      <c r="BZ123">
        <v>0</v>
      </c>
      <c r="CA123">
        <v>2.7501</v>
      </c>
      <c r="CB123">
        <v>0</v>
      </c>
      <c r="CC123">
        <v>22520.9</v>
      </c>
      <c r="CD123">
        <v>22324.1</v>
      </c>
      <c r="CE123">
        <v>38.187</v>
      </c>
      <c r="CF123">
        <v>38.375</v>
      </c>
      <c r="CG123">
        <v>38.187</v>
      </c>
      <c r="CH123">
        <v>36.75</v>
      </c>
      <c r="CI123">
        <v>37.125</v>
      </c>
      <c r="CJ123">
        <v>2250.03</v>
      </c>
      <c r="CK123">
        <v>250.02</v>
      </c>
      <c r="CL123">
        <v>0</v>
      </c>
      <c r="CM123">
        <v>1693591037.5</v>
      </c>
      <c r="CN123">
        <v>0</v>
      </c>
      <c r="CO123">
        <v>1693590048.5</v>
      </c>
      <c r="CP123" t="s">
        <v>537</v>
      </c>
      <c r="CQ123">
        <v>1693590036</v>
      </c>
      <c r="CR123">
        <v>1693590048.5</v>
      </c>
      <c r="CS123">
        <v>4</v>
      </c>
      <c r="CT123">
        <v>-0.035</v>
      </c>
      <c r="CU123">
        <v>0.002</v>
      </c>
      <c r="CV123">
        <v>1.801</v>
      </c>
      <c r="CW123">
        <v>0.057</v>
      </c>
      <c r="CX123">
        <v>420</v>
      </c>
      <c r="CY123">
        <v>9</v>
      </c>
      <c r="CZ123">
        <v>0.15</v>
      </c>
      <c r="DA123">
        <v>0.01</v>
      </c>
      <c r="DB123">
        <v>19.2718961652385</v>
      </c>
      <c r="DC123">
        <v>0.6307990391036925</v>
      </c>
      <c r="DD123">
        <v>0.05023440416739649</v>
      </c>
      <c r="DE123">
        <v>1</v>
      </c>
      <c r="DF123">
        <v>0.006594977833386621</v>
      </c>
      <c r="DG123">
        <v>-0.0003226978883277577</v>
      </c>
      <c r="DH123">
        <v>2.49214142148019E-05</v>
      </c>
      <c r="DI123">
        <v>1</v>
      </c>
      <c r="DJ123">
        <v>0.471473779609236</v>
      </c>
      <c r="DK123">
        <v>-0.04198274152960909</v>
      </c>
      <c r="DL123">
        <v>0.003178803891050132</v>
      </c>
      <c r="DM123">
        <v>1</v>
      </c>
      <c r="DN123">
        <v>3</v>
      </c>
      <c r="DO123">
        <v>3</v>
      </c>
      <c r="DP123" t="s">
        <v>349</v>
      </c>
      <c r="DQ123">
        <v>3.10123</v>
      </c>
      <c r="DR123">
        <v>2.66732</v>
      </c>
      <c r="DS123">
        <v>0.0957277</v>
      </c>
      <c r="DT123">
        <v>0.101582</v>
      </c>
      <c r="DU123">
        <v>0.06928810000000001</v>
      </c>
      <c r="DV123">
        <v>0.0363259</v>
      </c>
      <c r="DW123">
        <v>26323.9</v>
      </c>
      <c r="DX123">
        <v>28491</v>
      </c>
      <c r="DY123">
        <v>27557.4</v>
      </c>
      <c r="DZ123">
        <v>29804.8</v>
      </c>
      <c r="EA123">
        <v>32119.8</v>
      </c>
      <c r="EB123">
        <v>35474.1</v>
      </c>
      <c r="EC123">
        <v>37810.4</v>
      </c>
      <c r="ED123">
        <v>40917.6</v>
      </c>
      <c r="EE123">
        <v>2.18097</v>
      </c>
      <c r="EF123">
        <v>2.1429</v>
      </c>
      <c r="EG123">
        <v>0</v>
      </c>
      <c r="EH123">
        <v>0</v>
      </c>
      <c r="EI123">
        <v>20.8163</v>
      </c>
      <c r="EJ123">
        <v>999.9</v>
      </c>
      <c r="EK123">
        <v>46.1</v>
      </c>
      <c r="EL123">
        <v>29.6</v>
      </c>
      <c r="EM123">
        <v>19.0944</v>
      </c>
      <c r="EN123">
        <v>64.792</v>
      </c>
      <c r="EO123">
        <v>9.79166</v>
      </c>
      <c r="EP123">
        <v>1</v>
      </c>
      <c r="EQ123">
        <v>-0.277248</v>
      </c>
      <c r="ER123">
        <v>1.11466</v>
      </c>
      <c r="ES123">
        <v>20.2004</v>
      </c>
      <c r="ET123">
        <v>5.25413</v>
      </c>
      <c r="EU123">
        <v>12.0579</v>
      </c>
      <c r="EV123">
        <v>4.9737</v>
      </c>
      <c r="EW123">
        <v>3.293</v>
      </c>
      <c r="EX123">
        <v>9999</v>
      </c>
      <c r="EY123">
        <v>9999</v>
      </c>
      <c r="EZ123">
        <v>9999</v>
      </c>
      <c r="FA123">
        <v>167.2</v>
      </c>
      <c r="FB123">
        <v>4.97211</v>
      </c>
      <c r="FC123">
        <v>1.87072</v>
      </c>
      <c r="FD123">
        <v>1.87683</v>
      </c>
      <c r="FE123">
        <v>1.86996</v>
      </c>
      <c r="FF123">
        <v>1.87313</v>
      </c>
      <c r="FG123">
        <v>1.87458</v>
      </c>
      <c r="FH123">
        <v>1.87407</v>
      </c>
      <c r="FI123">
        <v>1.87546</v>
      </c>
      <c r="FJ123">
        <v>0</v>
      </c>
      <c r="FK123">
        <v>0</v>
      </c>
      <c r="FL123">
        <v>0</v>
      </c>
      <c r="FM123">
        <v>0</v>
      </c>
      <c r="FN123" t="s">
        <v>350</v>
      </c>
      <c r="FO123" t="s">
        <v>351</v>
      </c>
      <c r="FP123" t="s">
        <v>352</v>
      </c>
      <c r="FQ123" t="s">
        <v>352</v>
      </c>
      <c r="FR123" t="s">
        <v>352</v>
      </c>
      <c r="FS123" t="s">
        <v>352</v>
      </c>
      <c r="FT123">
        <v>0</v>
      </c>
      <c r="FU123">
        <v>100</v>
      </c>
      <c r="FV123">
        <v>100</v>
      </c>
      <c r="FW123">
        <v>1.742</v>
      </c>
      <c r="FX123">
        <v>0.08119999999999999</v>
      </c>
      <c r="FY123">
        <v>0.785409909312215</v>
      </c>
      <c r="FZ123">
        <v>0.002616612134532941</v>
      </c>
      <c r="GA123">
        <v>-4.519413631873513E-07</v>
      </c>
      <c r="GB123">
        <v>9.831233035137328E-12</v>
      </c>
      <c r="GC123">
        <v>-0.01357924881946302</v>
      </c>
      <c r="GD123">
        <v>0.01128715920374445</v>
      </c>
      <c r="GE123">
        <v>-0.0004913425133041084</v>
      </c>
      <c r="GF123">
        <v>1.320148971478439E-05</v>
      </c>
      <c r="GG123">
        <v>-1</v>
      </c>
      <c r="GH123">
        <v>2093</v>
      </c>
      <c r="GI123">
        <v>1</v>
      </c>
      <c r="GJ123">
        <v>22</v>
      </c>
      <c r="GK123">
        <v>16.8</v>
      </c>
      <c r="GL123">
        <v>16.6</v>
      </c>
      <c r="GM123">
        <v>1.06934</v>
      </c>
      <c r="GN123">
        <v>2.54639</v>
      </c>
      <c r="GO123">
        <v>1.39893</v>
      </c>
      <c r="GP123">
        <v>2.28882</v>
      </c>
      <c r="GQ123">
        <v>1.44897</v>
      </c>
      <c r="GR123">
        <v>2.48291</v>
      </c>
      <c r="GS123">
        <v>32.3107</v>
      </c>
      <c r="GT123">
        <v>14.0007</v>
      </c>
      <c r="GU123">
        <v>18</v>
      </c>
      <c r="GV123">
        <v>470.806</v>
      </c>
      <c r="GW123">
        <v>511.923</v>
      </c>
      <c r="GX123">
        <v>19.9993</v>
      </c>
      <c r="GY123">
        <v>23.5223</v>
      </c>
      <c r="GZ123">
        <v>30.0001</v>
      </c>
      <c r="HA123">
        <v>23.5575</v>
      </c>
      <c r="HB123">
        <v>23.5357</v>
      </c>
      <c r="HC123">
        <v>21.3712</v>
      </c>
      <c r="HD123">
        <v>62.6995</v>
      </c>
      <c r="HE123">
        <v>0</v>
      </c>
      <c r="HF123">
        <v>20</v>
      </c>
      <c r="HG123">
        <v>420</v>
      </c>
      <c r="HH123">
        <v>5.84633</v>
      </c>
      <c r="HI123">
        <v>101.988</v>
      </c>
      <c r="HJ123">
        <v>102.21</v>
      </c>
    </row>
    <row r="124" spans="1:218">
      <c r="A124">
        <v>102</v>
      </c>
      <c r="B124">
        <v>1693591149.6</v>
      </c>
      <c r="C124">
        <v>12018.09999990463</v>
      </c>
      <c r="D124" t="s">
        <v>554</v>
      </c>
      <c r="E124" t="s">
        <v>555</v>
      </c>
      <c r="F124" t="s">
        <v>346</v>
      </c>
      <c r="J124">
        <v>1693591149.6</v>
      </c>
      <c r="K124">
        <f>(L124)/1000</f>
        <v>0</v>
      </c>
      <c r="L124">
        <f>1000*BB124*AJ124*(AX124-AY124)/(100*AQ124*(1000-AJ124*AX124))</f>
        <v>0</v>
      </c>
      <c r="M124">
        <f>BB124*AJ124*(AW124-AV124*(1000-AJ124*AY124)/(1000-AJ124*AX124))/(100*AQ124)</f>
        <v>0</v>
      </c>
      <c r="N124">
        <f>AV124 - IF(AJ124&gt;1, M124*AQ124*100.0/(AL124*BJ124), 0)</f>
        <v>0</v>
      </c>
      <c r="O124">
        <f>((U124-K124/2)*N124-M124)/(U124+K124/2)</f>
        <v>0</v>
      </c>
      <c r="P124">
        <f>O124*(BC124+BD124)/1000.0</f>
        <v>0</v>
      </c>
      <c r="Q124">
        <f>(AV124 - IF(AJ124&gt;1, M124*AQ124*100.0/(AL124*BJ124), 0))*(BC124+BD124)/1000.0</f>
        <v>0</v>
      </c>
      <c r="R124">
        <f>2.0/((1/T124-1/S124)+SIGN(T124)*SQRT((1/T124-1/S124)*(1/T124-1/S124) + 4*AR124/((AR124+1)*(AR124+1))*(2*1/T124*1/S124-1/S124*1/S124)))</f>
        <v>0</v>
      </c>
      <c r="S124">
        <f>IF(LEFT(AS124,1)&lt;&gt;"0",IF(LEFT(AS124,1)="1",3.0,AT124),$D$5+$E$5*(BJ124*BC124/($K$5*1000))+$F$5*(BJ124*BC124/($K$5*1000))*MAX(MIN(AQ124,$J$5),$I$5)*MAX(MIN(AQ124,$J$5),$I$5)+$G$5*MAX(MIN(AQ124,$J$5),$I$5)*(BJ124*BC124/($K$5*1000))+$H$5*(BJ124*BC124/($K$5*1000))*(BJ124*BC124/($K$5*1000)))</f>
        <v>0</v>
      </c>
      <c r="T124">
        <f>K124*(1000-(1000*0.61365*exp(17.502*X124/(240.97+X124))/(BC124+BD124)+AX124)/2)/(1000*0.61365*exp(17.502*X124/(240.97+X124))/(BC124+BD124)-AX124)</f>
        <v>0</v>
      </c>
      <c r="U124">
        <f>1/((AR124+1)/(R124/1.6)+1/(S124/1.37)) + AR124/((AR124+1)/(R124/1.6) + AR124/(S124/1.37))</f>
        <v>0</v>
      </c>
      <c r="V124">
        <f>(AM124*AP124)</f>
        <v>0</v>
      </c>
      <c r="W124">
        <f>(BE124+(V124+2*0.95*5.67E-8*(((BE124+$B$7)+273)^4-(BE124+273)^4)-44100*K124)/(1.84*29.3*S124+8*0.95*5.67E-8*(BE124+273)^3))</f>
        <v>0</v>
      </c>
      <c r="X124">
        <f>($B$109*BF124+$D$7*BG124+$C$109*W124)</f>
        <v>0</v>
      </c>
      <c r="Y124">
        <f>0.61365*exp(17.502*X124/(240.97+X124))</f>
        <v>0</v>
      </c>
      <c r="Z124">
        <f>(AA124/AB124*100)</f>
        <v>0</v>
      </c>
      <c r="AA124">
        <f>AX124*(BC124+BD124)/1000</f>
        <v>0</v>
      </c>
      <c r="AB124">
        <f>0.61365*exp(17.502*BE124/(240.97+BE124))</f>
        <v>0</v>
      </c>
      <c r="AC124">
        <f>(Y124-AX124*(BC124+BD124)/1000)</f>
        <v>0</v>
      </c>
      <c r="AD124">
        <f>(-K124*44100)</f>
        <v>0</v>
      </c>
      <c r="AE124">
        <f>2*29.3*S124*0.92*(BE124-X124)</f>
        <v>0</v>
      </c>
      <c r="AF124">
        <f>2*0.95*5.67E-8*(((BE124+$B$7)+273)^4-(X124+273)^4)</f>
        <v>0</v>
      </c>
      <c r="AG124">
        <f>V124+AF124+AD124+AE124</f>
        <v>0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MAX(0,($B$13+$C$13*BJ124)/(1+$D$13*BJ124)*BC124/(BE124+273)*$E$13)</f>
        <v>0</v>
      </c>
      <c r="AM124">
        <f>$B$11*BK124+$C$11*BL124+$F$11*BW124*(1-BZ124)</f>
        <v>0</v>
      </c>
      <c r="AN124">
        <f>AM124*AO124</f>
        <v>0</v>
      </c>
      <c r="AO124">
        <f>($B$11*$D$9+$C$11*$D$9+$F$11*((CJ124+CB124)/MAX(CJ124+CB124+CK124, 0.1)*$I$9+CK124/MAX(CJ124+CB124+CK124, 0.1)*$J$9))/($B$11+$C$11+$F$11)</f>
        <v>0</v>
      </c>
      <c r="AP124">
        <f>($B$11*$K$9+$C$11*$K$9+$F$11*((CJ124+CB124)/MAX(CJ124+CB124+CK124, 0.1)*$P$9+CK124/MAX(CJ124+CB124+CK124, 0.1)*$Q$9))/($B$11+$C$11+$F$11)</f>
        <v>0</v>
      </c>
      <c r="AQ124">
        <v>6</v>
      </c>
      <c r="AR124">
        <v>0.5</v>
      </c>
      <c r="AS124" t="s">
        <v>347</v>
      </c>
      <c r="AT124">
        <v>2</v>
      </c>
      <c r="AU124">
        <v>1693591149.6</v>
      </c>
      <c r="AV124">
        <v>394.354</v>
      </c>
      <c r="AW124">
        <v>419.904</v>
      </c>
      <c r="AX124">
        <v>13.3485</v>
      </c>
      <c r="AY124">
        <v>8.8232</v>
      </c>
      <c r="AZ124">
        <v>392.611</v>
      </c>
      <c r="BA124">
        <v>13.2679</v>
      </c>
      <c r="BB124">
        <v>500.177</v>
      </c>
      <c r="BC124">
        <v>100.519</v>
      </c>
      <c r="BD124">
        <v>0.0325666</v>
      </c>
      <c r="BE124">
        <v>22.5891</v>
      </c>
      <c r="BF124">
        <v>999.9</v>
      </c>
      <c r="BG124">
        <v>999.9</v>
      </c>
      <c r="BH124">
        <v>0</v>
      </c>
      <c r="BI124">
        <v>0</v>
      </c>
      <c r="BJ124">
        <v>9986.879999999999</v>
      </c>
      <c r="BK124">
        <v>0</v>
      </c>
      <c r="BL124">
        <v>630.652</v>
      </c>
      <c r="BM124">
        <v>-25.5493</v>
      </c>
      <c r="BN124">
        <v>399.69</v>
      </c>
      <c r="BO124">
        <v>423.641</v>
      </c>
      <c r="BP124">
        <v>4.52526</v>
      </c>
      <c r="BQ124">
        <v>419.904</v>
      </c>
      <c r="BR124">
        <v>8.8232</v>
      </c>
      <c r="BS124">
        <v>1.34177</v>
      </c>
      <c r="BT124">
        <v>0.886899</v>
      </c>
      <c r="BU124">
        <v>11.2751</v>
      </c>
      <c r="BV124">
        <v>5.17989</v>
      </c>
      <c r="BW124">
        <v>2500.04</v>
      </c>
      <c r="BX124">
        <v>0.900004</v>
      </c>
      <c r="BY124">
        <v>0.0999965</v>
      </c>
      <c r="BZ124">
        <v>0</v>
      </c>
      <c r="CA124">
        <v>2.4666</v>
      </c>
      <c r="CB124">
        <v>0</v>
      </c>
      <c r="CC124">
        <v>31640.9</v>
      </c>
      <c r="CD124">
        <v>22324.1</v>
      </c>
      <c r="CE124">
        <v>39.062</v>
      </c>
      <c r="CF124">
        <v>39.562</v>
      </c>
      <c r="CG124">
        <v>38.875</v>
      </c>
      <c r="CH124">
        <v>37.812</v>
      </c>
      <c r="CI124">
        <v>38.062</v>
      </c>
      <c r="CJ124">
        <v>2250.05</v>
      </c>
      <c r="CK124">
        <v>250</v>
      </c>
      <c r="CL124">
        <v>0</v>
      </c>
      <c r="CM124">
        <v>1693591143.1</v>
      </c>
      <c r="CN124">
        <v>0</v>
      </c>
      <c r="CO124">
        <v>1693590048.5</v>
      </c>
      <c r="CP124" t="s">
        <v>537</v>
      </c>
      <c r="CQ124">
        <v>1693590036</v>
      </c>
      <c r="CR124">
        <v>1693590048.5</v>
      </c>
      <c r="CS124">
        <v>4</v>
      </c>
      <c r="CT124">
        <v>-0.035</v>
      </c>
      <c r="CU124">
        <v>0.002</v>
      </c>
      <c r="CV124">
        <v>1.801</v>
      </c>
      <c r="CW124">
        <v>0.057</v>
      </c>
      <c r="CX124">
        <v>420</v>
      </c>
      <c r="CY124">
        <v>9</v>
      </c>
      <c r="CZ124">
        <v>0.15</v>
      </c>
      <c r="DA124">
        <v>0.01</v>
      </c>
      <c r="DB124">
        <v>19.80980668978415</v>
      </c>
      <c r="DC124">
        <v>0.8119788382617337</v>
      </c>
      <c r="DD124">
        <v>0.06734361638743214</v>
      </c>
      <c r="DE124">
        <v>1</v>
      </c>
      <c r="DF124">
        <v>0.003797092409859631</v>
      </c>
      <c r="DG124">
        <v>0.000107274502048814</v>
      </c>
      <c r="DH124">
        <v>1.064591372017565E-05</v>
      </c>
      <c r="DI124">
        <v>1</v>
      </c>
      <c r="DJ124">
        <v>0.2338661159032326</v>
      </c>
      <c r="DK124">
        <v>0.01726693381590851</v>
      </c>
      <c r="DL124">
        <v>0.001365190314314506</v>
      </c>
      <c r="DM124">
        <v>1</v>
      </c>
      <c r="DN124">
        <v>3</v>
      </c>
      <c r="DO124">
        <v>3</v>
      </c>
      <c r="DP124" t="s">
        <v>349</v>
      </c>
      <c r="DQ124">
        <v>3.10218</v>
      </c>
      <c r="DR124">
        <v>2.66609</v>
      </c>
      <c r="DS124">
        <v>0.0958637</v>
      </c>
      <c r="DT124">
        <v>0.101604</v>
      </c>
      <c r="DU124">
        <v>0.0687349</v>
      </c>
      <c r="DV124">
        <v>0.0514031</v>
      </c>
      <c r="DW124">
        <v>26324.1</v>
      </c>
      <c r="DX124">
        <v>28494.2</v>
      </c>
      <c r="DY124">
        <v>27561.5</v>
      </c>
      <c r="DZ124">
        <v>29808.6</v>
      </c>
      <c r="EA124">
        <v>32144.7</v>
      </c>
      <c r="EB124">
        <v>34925</v>
      </c>
      <c r="EC124">
        <v>37817.1</v>
      </c>
      <c r="ED124">
        <v>40923</v>
      </c>
      <c r="EE124">
        <v>2.19475</v>
      </c>
      <c r="EF124">
        <v>2.15215</v>
      </c>
      <c r="EG124">
        <v>0</v>
      </c>
      <c r="EH124">
        <v>0</v>
      </c>
      <c r="EI124">
        <v>20.8187</v>
      </c>
      <c r="EJ124">
        <v>999.9</v>
      </c>
      <c r="EK124">
        <v>45.8</v>
      </c>
      <c r="EL124">
        <v>29.6</v>
      </c>
      <c r="EM124">
        <v>18.9695</v>
      </c>
      <c r="EN124">
        <v>64.732</v>
      </c>
      <c r="EO124">
        <v>8.9343</v>
      </c>
      <c r="EP124">
        <v>1</v>
      </c>
      <c r="EQ124">
        <v>-0.281029</v>
      </c>
      <c r="ER124">
        <v>1.12613</v>
      </c>
      <c r="ES124">
        <v>20.2019</v>
      </c>
      <c r="ET124">
        <v>5.25503</v>
      </c>
      <c r="EU124">
        <v>12.0579</v>
      </c>
      <c r="EV124">
        <v>4.97265</v>
      </c>
      <c r="EW124">
        <v>3.29225</v>
      </c>
      <c r="EX124">
        <v>9999</v>
      </c>
      <c r="EY124">
        <v>9999</v>
      </c>
      <c r="EZ124">
        <v>9999</v>
      </c>
      <c r="FA124">
        <v>167.2</v>
      </c>
      <c r="FB124">
        <v>4.97214</v>
      </c>
      <c r="FC124">
        <v>1.87073</v>
      </c>
      <c r="FD124">
        <v>1.87683</v>
      </c>
      <c r="FE124">
        <v>1.86996</v>
      </c>
      <c r="FF124">
        <v>1.87313</v>
      </c>
      <c r="FG124">
        <v>1.87459</v>
      </c>
      <c r="FH124">
        <v>1.87407</v>
      </c>
      <c r="FI124">
        <v>1.87546</v>
      </c>
      <c r="FJ124">
        <v>0</v>
      </c>
      <c r="FK124">
        <v>0</v>
      </c>
      <c r="FL124">
        <v>0</v>
      </c>
      <c r="FM124">
        <v>0</v>
      </c>
      <c r="FN124" t="s">
        <v>350</v>
      </c>
      <c r="FO124" t="s">
        <v>351</v>
      </c>
      <c r="FP124" t="s">
        <v>352</v>
      </c>
      <c r="FQ124" t="s">
        <v>352</v>
      </c>
      <c r="FR124" t="s">
        <v>352</v>
      </c>
      <c r="FS124" t="s">
        <v>352</v>
      </c>
      <c r="FT124">
        <v>0</v>
      </c>
      <c r="FU124">
        <v>100</v>
      </c>
      <c r="FV124">
        <v>100</v>
      </c>
      <c r="FW124">
        <v>1.743</v>
      </c>
      <c r="FX124">
        <v>0.0806</v>
      </c>
      <c r="FY124">
        <v>0.785409909312215</v>
      </c>
      <c r="FZ124">
        <v>0.002616612134532941</v>
      </c>
      <c r="GA124">
        <v>-4.519413631873513E-07</v>
      </c>
      <c r="GB124">
        <v>9.831233035137328E-12</v>
      </c>
      <c r="GC124">
        <v>-0.01357924881946302</v>
      </c>
      <c r="GD124">
        <v>0.01128715920374445</v>
      </c>
      <c r="GE124">
        <v>-0.0004913425133041084</v>
      </c>
      <c r="GF124">
        <v>1.320148971478439E-05</v>
      </c>
      <c r="GG124">
        <v>-1</v>
      </c>
      <c r="GH124">
        <v>2093</v>
      </c>
      <c r="GI124">
        <v>1</v>
      </c>
      <c r="GJ124">
        <v>22</v>
      </c>
      <c r="GK124">
        <v>18.6</v>
      </c>
      <c r="GL124">
        <v>18.4</v>
      </c>
      <c r="GM124">
        <v>1.073</v>
      </c>
      <c r="GN124">
        <v>2.55493</v>
      </c>
      <c r="GO124">
        <v>1.39893</v>
      </c>
      <c r="GP124">
        <v>2.28882</v>
      </c>
      <c r="GQ124">
        <v>1.44897</v>
      </c>
      <c r="GR124">
        <v>2.43652</v>
      </c>
      <c r="GS124">
        <v>32.2887</v>
      </c>
      <c r="GT124">
        <v>13.9919</v>
      </c>
      <c r="GU124">
        <v>18</v>
      </c>
      <c r="GV124">
        <v>478.868</v>
      </c>
      <c r="GW124">
        <v>518.112</v>
      </c>
      <c r="GX124">
        <v>20.0026</v>
      </c>
      <c r="GY124">
        <v>23.4828</v>
      </c>
      <c r="GZ124">
        <v>30</v>
      </c>
      <c r="HA124">
        <v>23.5351</v>
      </c>
      <c r="HB124">
        <v>23.522</v>
      </c>
      <c r="HC124">
        <v>21.4283</v>
      </c>
      <c r="HD124">
        <v>49.2553</v>
      </c>
      <c r="HE124">
        <v>0</v>
      </c>
      <c r="HF124">
        <v>20</v>
      </c>
      <c r="HG124">
        <v>420</v>
      </c>
      <c r="HH124">
        <v>8.99128</v>
      </c>
      <c r="HI124">
        <v>102.005</v>
      </c>
      <c r="HJ124">
        <v>102.223</v>
      </c>
    </row>
    <row r="125" spans="1:218">
      <c r="A125">
        <v>103</v>
      </c>
      <c r="B125">
        <v>1693591269.6</v>
      </c>
      <c r="C125">
        <v>12138.09999990463</v>
      </c>
      <c r="D125" t="s">
        <v>556</v>
      </c>
      <c r="E125" t="s">
        <v>557</v>
      </c>
      <c r="F125" t="s">
        <v>346</v>
      </c>
      <c r="J125">
        <v>1693591269.6</v>
      </c>
      <c r="K125">
        <f>(L125)/1000</f>
        <v>0</v>
      </c>
      <c r="L125">
        <f>1000*BB125*AJ125*(AX125-AY125)/(100*AQ125*(1000-AJ125*AX125))</f>
        <v>0</v>
      </c>
      <c r="M125">
        <f>BB125*AJ125*(AW125-AV125*(1000-AJ125*AY125)/(1000-AJ125*AX125))/(100*AQ125)</f>
        <v>0</v>
      </c>
      <c r="N125">
        <f>AV125 - IF(AJ125&gt;1, M125*AQ125*100.0/(AL125*BJ125), 0)</f>
        <v>0</v>
      </c>
      <c r="O125">
        <f>((U125-K125/2)*N125-M125)/(U125+K125/2)</f>
        <v>0</v>
      </c>
      <c r="P125">
        <f>O125*(BC125+BD125)/1000.0</f>
        <v>0</v>
      </c>
      <c r="Q125">
        <f>(AV125 - IF(AJ125&gt;1, M125*AQ125*100.0/(AL125*BJ125), 0))*(BC125+BD125)/1000.0</f>
        <v>0</v>
      </c>
      <c r="R125">
        <f>2.0/((1/T125-1/S125)+SIGN(T125)*SQRT((1/T125-1/S125)*(1/T125-1/S125) + 4*AR125/((AR125+1)*(AR125+1))*(2*1/T125*1/S125-1/S125*1/S125)))</f>
        <v>0</v>
      </c>
      <c r="S125">
        <f>IF(LEFT(AS125,1)&lt;&gt;"0",IF(LEFT(AS125,1)="1",3.0,AT125),$D$5+$E$5*(BJ125*BC125/($K$5*1000))+$F$5*(BJ125*BC125/($K$5*1000))*MAX(MIN(AQ125,$J$5),$I$5)*MAX(MIN(AQ125,$J$5),$I$5)+$G$5*MAX(MIN(AQ125,$J$5),$I$5)*(BJ125*BC125/($K$5*1000))+$H$5*(BJ125*BC125/($K$5*1000))*(BJ125*BC125/($K$5*1000)))</f>
        <v>0</v>
      </c>
      <c r="T125">
        <f>K125*(1000-(1000*0.61365*exp(17.502*X125/(240.97+X125))/(BC125+BD125)+AX125)/2)/(1000*0.61365*exp(17.502*X125/(240.97+X125))/(BC125+BD125)-AX125)</f>
        <v>0</v>
      </c>
      <c r="U125">
        <f>1/((AR125+1)/(R125/1.6)+1/(S125/1.37)) + AR125/((AR125+1)/(R125/1.6) + AR125/(S125/1.37))</f>
        <v>0</v>
      </c>
      <c r="V125">
        <f>(AM125*AP125)</f>
        <v>0</v>
      </c>
      <c r="W125">
        <f>(BE125+(V125+2*0.95*5.67E-8*(((BE125+$B$7)+273)^4-(BE125+273)^4)-44100*K125)/(1.84*29.3*S125+8*0.95*5.67E-8*(BE125+273)^3))</f>
        <v>0</v>
      </c>
      <c r="X125">
        <f>($B$109*BF125+$D$7*BG125+$C$109*W125)</f>
        <v>0</v>
      </c>
      <c r="Y125">
        <f>0.61365*exp(17.502*X125/(240.97+X125))</f>
        <v>0</v>
      </c>
      <c r="Z125">
        <f>(AA125/AB125*100)</f>
        <v>0</v>
      </c>
      <c r="AA125">
        <f>AX125*(BC125+BD125)/1000</f>
        <v>0</v>
      </c>
      <c r="AB125">
        <f>0.61365*exp(17.502*BE125/(240.97+BE125))</f>
        <v>0</v>
      </c>
      <c r="AC125">
        <f>(Y125-AX125*(BC125+BD125)/1000)</f>
        <v>0</v>
      </c>
      <c r="AD125">
        <f>(-K125*44100)</f>
        <v>0</v>
      </c>
      <c r="AE125">
        <f>2*29.3*S125*0.92*(BE125-X125)</f>
        <v>0</v>
      </c>
      <c r="AF125">
        <f>2*0.95*5.67E-8*(((BE125+$B$7)+273)^4-(X125+273)^4)</f>
        <v>0</v>
      </c>
      <c r="AG125">
        <f>V125+AF125+AD125+AE125</f>
        <v>0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MAX(0,($B$13+$C$13*BJ125)/(1+$D$13*BJ125)*BC125/(BE125+273)*$E$13)</f>
        <v>0</v>
      </c>
      <c r="AM125">
        <f>$B$11*BK125+$C$11*BL125+$F$11*BW125*(1-BZ125)</f>
        <v>0</v>
      </c>
      <c r="AN125">
        <f>AM125*AO125</f>
        <v>0</v>
      </c>
      <c r="AO125">
        <f>($B$11*$D$9+$C$11*$D$9+$F$11*((CJ125+CB125)/MAX(CJ125+CB125+CK125, 0.1)*$I$9+CK125/MAX(CJ125+CB125+CK125, 0.1)*$J$9))/($B$11+$C$11+$F$11)</f>
        <v>0</v>
      </c>
      <c r="AP125">
        <f>($B$11*$K$9+$C$11*$K$9+$F$11*((CJ125+CB125)/MAX(CJ125+CB125+CK125, 0.1)*$P$9+CK125/MAX(CJ125+CB125+CK125, 0.1)*$Q$9))/($B$11+$C$11+$F$11)</f>
        <v>0</v>
      </c>
      <c r="AQ125">
        <v>6</v>
      </c>
      <c r="AR125">
        <v>0.5</v>
      </c>
      <c r="AS125" t="s">
        <v>347</v>
      </c>
      <c r="AT125">
        <v>2</v>
      </c>
      <c r="AU125">
        <v>1693591269.6</v>
      </c>
      <c r="AV125">
        <v>396.372</v>
      </c>
      <c r="AW125">
        <v>419.966</v>
      </c>
      <c r="AX125">
        <v>13.7683</v>
      </c>
      <c r="AY125">
        <v>7.25411</v>
      </c>
      <c r="AZ125">
        <v>394.624</v>
      </c>
      <c r="BA125">
        <v>13.6856</v>
      </c>
      <c r="BB125">
        <v>500.089</v>
      </c>
      <c r="BC125">
        <v>100.512</v>
      </c>
      <c r="BD125">
        <v>0.0348536</v>
      </c>
      <c r="BE125">
        <v>22.6744</v>
      </c>
      <c r="BF125">
        <v>999.9</v>
      </c>
      <c r="BG125">
        <v>999.9</v>
      </c>
      <c r="BH125">
        <v>0</v>
      </c>
      <c r="BI125">
        <v>0</v>
      </c>
      <c r="BJ125">
        <v>10000</v>
      </c>
      <c r="BK125">
        <v>0</v>
      </c>
      <c r="BL125">
        <v>1057.6</v>
      </c>
      <c r="BM125">
        <v>-23.5945</v>
      </c>
      <c r="BN125">
        <v>401.905</v>
      </c>
      <c r="BO125">
        <v>423.035</v>
      </c>
      <c r="BP125">
        <v>6.51415</v>
      </c>
      <c r="BQ125">
        <v>419.966</v>
      </c>
      <c r="BR125">
        <v>7.25411</v>
      </c>
      <c r="BS125">
        <v>1.38388</v>
      </c>
      <c r="BT125">
        <v>0.729127</v>
      </c>
      <c r="BU125">
        <v>11.7421</v>
      </c>
      <c r="BV125">
        <v>2.39758</v>
      </c>
      <c r="BW125">
        <v>2499.87</v>
      </c>
      <c r="BX125">
        <v>0.899995</v>
      </c>
      <c r="BY125">
        <v>0.100005</v>
      </c>
      <c r="BZ125">
        <v>0</v>
      </c>
      <c r="CA125">
        <v>2.5629</v>
      </c>
      <c r="CB125">
        <v>0</v>
      </c>
      <c r="CC125">
        <v>29649.2</v>
      </c>
      <c r="CD125">
        <v>22322.5</v>
      </c>
      <c r="CE125">
        <v>41.687</v>
      </c>
      <c r="CF125">
        <v>41.812</v>
      </c>
      <c r="CG125">
        <v>41.125</v>
      </c>
      <c r="CH125">
        <v>40.375</v>
      </c>
      <c r="CI125">
        <v>40.25</v>
      </c>
      <c r="CJ125">
        <v>2249.87</v>
      </c>
      <c r="CK125">
        <v>250</v>
      </c>
      <c r="CL125">
        <v>0</v>
      </c>
      <c r="CM125">
        <v>1693591263.1</v>
      </c>
      <c r="CN125">
        <v>0</v>
      </c>
      <c r="CO125">
        <v>1693590048.5</v>
      </c>
      <c r="CP125" t="s">
        <v>537</v>
      </c>
      <c r="CQ125">
        <v>1693590036</v>
      </c>
      <c r="CR125">
        <v>1693590048.5</v>
      </c>
      <c r="CS125">
        <v>4</v>
      </c>
      <c r="CT125">
        <v>-0.035</v>
      </c>
      <c r="CU125">
        <v>0.002</v>
      </c>
      <c r="CV125">
        <v>1.801</v>
      </c>
      <c r="CW125">
        <v>0.057</v>
      </c>
      <c r="CX125">
        <v>420</v>
      </c>
      <c r="CY125">
        <v>9</v>
      </c>
      <c r="CZ125">
        <v>0.15</v>
      </c>
      <c r="DA125">
        <v>0.01</v>
      </c>
      <c r="DB125">
        <v>17.38534549819564</v>
      </c>
      <c r="DC125">
        <v>0.7304686636703849</v>
      </c>
      <c r="DD125">
        <v>0.06108409359010362</v>
      </c>
      <c r="DE125">
        <v>1</v>
      </c>
      <c r="DF125">
        <v>0.00562152515487985</v>
      </c>
      <c r="DG125">
        <v>-0.0009158341064112509</v>
      </c>
      <c r="DH125">
        <v>6.855502427210486E-05</v>
      </c>
      <c r="DI125">
        <v>1</v>
      </c>
      <c r="DJ125">
        <v>0.3883777746921558</v>
      </c>
      <c r="DK125">
        <v>-0.1217049755575366</v>
      </c>
      <c r="DL125">
        <v>0.009130303558822933</v>
      </c>
      <c r="DM125">
        <v>1</v>
      </c>
      <c r="DN125">
        <v>3</v>
      </c>
      <c r="DO125">
        <v>3</v>
      </c>
      <c r="DP125" t="s">
        <v>349</v>
      </c>
      <c r="DQ125">
        <v>3.10171</v>
      </c>
      <c r="DR125">
        <v>2.66849</v>
      </c>
      <c r="DS125">
        <v>0.0962209</v>
      </c>
      <c r="DT125">
        <v>0.101572</v>
      </c>
      <c r="DU125">
        <v>0.07035089999999999</v>
      </c>
      <c r="DV125">
        <v>0.0439242</v>
      </c>
      <c r="DW125">
        <v>26305.5</v>
      </c>
      <c r="DX125">
        <v>28487.4</v>
      </c>
      <c r="DY125">
        <v>27553.2</v>
      </c>
      <c r="DZ125">
        <v>29800.8</v>
      </c>
      <c r="EA125">
        <v>32077.4</v>
      </c>
      <c r="EB125">
        <v>35189.4</v>
      </c>
      <c r="EC125">
        <v>37803.6</v>
      </c>
      <c r="ED125">
        <v>40911.1</v>
      </c>
      <c r="EE125">
        <v>2.19845</v>
      </c>
      <c r="EF125">
        <v>2.14605</v>
      </c>
      <c r="EG125">
        <v>0</v>
      </c>
      <c r="EH125">
        <v>0</v>
      </c>
      <c r="EI125">
        <v>21.1801</v>
      </c>
      <c r="EJ125">
        <v>999.9</v>
      </c>
      <c r="EK125">
        <v>46.1</v>
      </c>
      <c r="EL125">
        <v>29.6</v>
      </c>
      <c r="EM125">
        <v>19.096</v>
      </c>
      <c r="EN125">
        <v>64.58199999999999</v>
      </c>
      <c r="EO125">
        <v>9.47916</v>
      </c>
      <c r="EP125">
        <v>1</v>
      </c>
      <c r="EQ125">
        <v>-0.275066</v>
      </c>
      <c r="ER125">
        <v>1.19467</v>
      </c>
      <c r="ES125">
        <v>20.2016</v>
      </c>
      <c r="ET125">
        <v>5.25847</v>
      </c>
      <c r="EU125">
        <v>12.0579</v>
      </c>
      <c r="EV125">
        <v>4.9731</v>
      </c>
      <c r="EW125">
        <v>3.293</v>
      </c>
      <c r="EX125">
        <v>9999</v>
      </c>
      <c r="EY125">
        <v>9999</v>
      </c>
      <c r="EZ125">
        <v>9999</v>
      </c>
      <c r="FA125">
        <v>167.2</v>
      </c>
      <c r="FB125">
        <v>4.97212</v>
      </c>
      <c r="FC125">
        <v>1.87071</v>
      </c>
      <c r="FD125">
        <v>1.87684</v>
      </c>
      <c r="FE125">
        <v>1.86996</v>
      </c>
      <c r="FF125">
        <v>1.8731</v>
      </c>
      <c r="FG125">
        <v>1.87458</v>
      </c>
      <c r="FH125">
        <v>1.87405</v>
      </c>
      <c r="FI125">
        <v>1.87546</v>
      </c>
      <c r="FJ125">
        <v>0</v>
      </c>
      <c r="FK125">
        <v>0</v>
      </c>
      <c r="FL125">
        <v>0</v>
      </c>
      <c r="FM125">
        <v>0</v>
      </c>
      <c r="FN125" t="s">
        <v>350</v>
      </c>
      <c r="FO125" t="s">
        <v>351</v>
      </c>
      <c r="FP125" t="s">
        <v>352</v>
      </c>
      <c r="FQ125" t="s">
        <v>352</v>
      </c>
      <c r="FR125" t="s">
        <v>352</v>
      </c>
      <c r="FS125" t="s">
        <v>352</v>
      </c>
      <c r="FT125">
        <v>0</v>
      </c>
      <c r="FU125">
        <v>100</v>
      </c>
      <c r="FV125">
        <v>100</v>
      </c>
      <c r="FW125">
        <v>1.748</v>
      </c>
      <c r="FX125">
        <v>0.0827</v>
      </c>
      <c r="FY125">
        <v>0.785409909312215</v>
      </c>
      <c r="FZ125">
        <v>0.002616612134532941</v>
      </c>
      <c r="GA125">
        <v>-4.519413631873513E-07</v>
      </c>
      <c r="GB125">
        <v>9.831233035137328E-12</v>
      </c>
      <c r="GC125">
        <v>-0.01357924881946302</v>
      </c>
      <c r="GD125">
        <v>0.01128715920374445</v>
      </c>
      <c r="GE125">
        <v>-0.0004913425133041084</v>
      </c>
      <c r="GF125">
        <v>1.320148971478439E-05</v>
      </c>
      <c r="GG125">
        <v>-1</v>
      </c>
      <c r="GH125">
        <v>2093</v>
      </c>
      <c r="GI125">
        <v>1</v>
      </c>
      <c r="GJ125">
        <v>22</v>
      </c>
      <c r="GK125">
        <v>20.6</v>
      </c>
      <c r="GL125">
        <v>20.4</v>
      </c>
      <c r="GM125">
        <v>1.07178</v>
      </c>
      <c r="GN125">
        <v>2.55127</v>
      </c>
      <c r="GO125">
        <v>1.39893</v>
      </c>
      <c r="GP125">
        <v>2.2876</v>
      </c>
      <c r="GQ125">
        <v>1.44897</v>
      </c>
      <c r="GR125">
        <v>2.4231</v>
      </c>
      <c r="GS125">
        <v>32.2887</v>
      </c>
      <c r="GT125">
        <v>13.9744</v>
      </c>
      <c r="GU125">
        <v>18</v>
      </c>
      <c r="GV125">
        <v>481.756</v>
      </c>
      <c r="GW125">
        <v>514.741</v>
      </c>
      <c r="GX125">
        <v>19.9989</v>
      </c>
      <c r="GY125">
        <v>23.5629</v>
      </c>
      <c r="GZ125">
        <v>30.0004</v>
      </c>
      <c r="HA125">
        <v>23.601</v>
      </c>
      <c r="HB125">
        <v>23.5993</v>
      </c>
      <c r="HC125">
        <v>21.4037</v>
      </c>
      <c r="HD125">
        <v>56.7641</v>
      </c>
      <c r="HE125">
        <v>0</v>
      </c>
      <c r="HF125">
        <v>20</v>
      </c>
      <c r="HG125">
        <v>420</v>
      </c>
      <c r="HH125">
        <v>7.36555</v>
      </c>
      <c r="HI125">
        <v>101.971</v>
      </c>
      <c r="HJ125">
        <v>102.195</v>
      </c>
    </row>
    <row r="126" spans="1:218">
      <c r="A126">
        <v>104</v>
      </c>
      <c r="B126">
        <v>1693591352.1</v>
      </c>
      <c r="C126">
        <v>12220.59999990463</v>
      </c>
      <c r="D126" t="s">
        <v>558</v>
      </c>
      <c r="E126" t="s">
        <v>559</v>
      </c>
      <c r="F126" t="s">
        <v>346</v>
      </c>
      <c r="J126">
        <v>1693591352.1</v>
      </c>
      <c r="K126">
        <f>(L126)/1000</f>
        <v>0</v>
      </c>
      <c r="L126">
        <f>1000*BB126*AJ126*(AX126-AY126)/(100*AQ126*(1000-AJ126*AX126))</f>
        <v>0</v>
      </c>
      <c r="M126">
        <f>BB126*AJ126*(AW126-AV126*(1000-AJ126*AY126)/(1000-AJ126*AX126))/(100*AQ126)</f>
        <v>0</v>
      </c>
      <c r="N126">
        <f>AV126 - IF(AJ126&gt;1, M126*AQ126*100.0/(AL126*BJ126), 0)</f>
        <v>0</v>
      </c>
      <c r="O126">
        <f>((U126-K126/2)*N126-M126)/(U126+K126/2)</f>
        <v>0</v>
      </c>
      <c r="P126">
        <f>O126*(BC126+BD126)/1000.0</f>
        <v>0</v>
      </c>
      <c r="Q126">
        <f>(AV126 - IF(AJ126&gt;1, M126*AQ126*100.0/(AL126*BJ126), 0))*(BC126+BD126)/1000.0</f>
        <v>0</v>
      </c>
      <c r="R126">
        <f>2.0/((1/T126-1/S126)+SIGN(T126)*SQRT((1/T126-1/S126)*(1/T126-1/S126) + 4*AR126/((AR126+1)*(AR126+1))*(2*1/T126*1/S126-1/S126*1/S126)))</f>
        <v>0</v>
      </c>
      <c r="S126">
        <f>IF(LEFT(AS126,1)&lt;&gt;"0",IF(LEFT(AS126,1)="1",3.0,AT126),$D$5+$E$5*(BJ126*BC126/($K$5*1000))+$F$5*(BJ126*BC126/($K$5*1000))*MAX(MIN(AQ126,$J$5),$I$5)*MAX(MIN(AQ126,$J$5),$I$5)+$G$5*MAX(MIN(AQ126,$J$5),$I$5)*(BJ126*BC126/($K$5*1000))+$H$5*(BJ126*BC126/($K$5*1000))*(BJ126*BC126/($K$5*1000)))</f>
        <v>0</v>
      </c>
      <c r="T126">
        <f>K126*(1000-(1000*0.61365*exp(17.502*X126/(240.97+X126))/(BC126+BD126)+AX126)/2)/(1000*0.61365*exp(17.502*X126/(240.97+X126))/(BC126+BD126)-AX126)</f>
        <v>0</v>
      </c>
      <c r="U126">
        <f>1/((AR126+1)/(R126/1.6)+1/(S126/1.37)) + AR126/((AR126+1)/(R126/1.6) + AR126/(S126/1.37))</f>
        <v>0</v>
      </c>
      <c r="V126">
        <f>(AM126*AP126)</f>
        <v>0</v>
      </c>
      <c r="W126">
        <f>(BE126+(V126+2*0.95*5.67E-8*(((BE126+$B$7)+273)^4-(BE126+273)^4)-44100*K126)/(1.84*29.3*S126+8*0.95*5.67E-8*(BE126+273)^3))</f>
        <v>0</v>
      </c>
      <c r="X126">
        <f>($B$109*BF126+$D$7*BG126+$C$109*W126)</f>
        <v>0</v>
      </c>
      <c r="Y126">
        <f>0.61365*exp(17.502*X126/(240.97+X126))</f>
        <v>0</v>
      </c>
      <c r="Z126">
        <f>(AA126/AB126*100)</f>
        <v>0</v>
      </c>
      <c r="AA126">
        <f>AX126*(BC126+BD126)/1000</f>
        <v>0</v>
      </c>
      <c r="AB126">
        <f>0.61365*exp(17.502*BE126/(240.97+BE126))</f>
        <v>0</v>
      </c>
      <c r="AC126">
        <f>(Y126-AX126*(BC126+BD126)/1000)</f>
        <v>0</v>
      </c>
      <c r="AD126">
        <f>(-K126*44100)</f>
        <v>0</v>
      </c>
      <c r="AE126">
        <f>2*29.3*S126*0.92*(BE126-X126)</f>
        <v>0</v>
      </c>
      <c r="AF126">
        <f>2*0.95*5.67E-8*(((BE126+$B$7)+273)^4-(X126+273)^4)</f>
        <v>0</v>
      </c>
      <c r="AG126">
        <f>V126+AF126+AD126+AE126</f>
        <v>0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MAX(0,($B$13+$C$13*BJ126)/(1+$D$13*BJ126)*BC126/(BE126+273)*$E$13)</f>
        <v>0</v>
      </c>
      <c r="AM126">
        <f>$B$11*BK126+$C$11*BL126+$F$11*BW126*(1-BZ126)</f>
        <v>0</v>
      </c>
      <c r="AN126">
        <f>AM126*AO126</f>
        <v>0</v>
      </c>
      <c r="AO126">
        <f>($B$11*$D$9+$C$11*$D$9+$F$11*((CJ126+CB126)/MAX(CJ126+CB126+CK126, 0.1)*$I$9+CK126/MAX(CJ126+CB126+CK126, 0.1)*$J$9))/($B$11+$C$11+$F$11)</f>
        <v>0</v>
      </c>
      <c r="AP126">
        <f>($B$11*$K$9+$C$11*$K$9+$F$11*((CJ126+CB126)/MAX(CJ126+CB126+CK126, 0.1)*$P$9+CK126/MAX(CJ126+CB126+CK126, 0.1)*$Q$9))/($B$11+$C$11+$F$11)</f>
        <v>0</v>
      </c>
      <c r="AQ126">
        <v>6</v>
      </c>
      <c r="AR126">
        <v>0.5</v>
      </c>
      <c r="AS126" t="s">
        <v>347</v>
      </c>
      <c r="AT126">
        <v>2</v>
      </c>
      <c r="AU126">
        <v>1693591352.1</v>
      </c>
      <c r="AV126">
        <v>398.154</v>
      </c>
      <c r="AW126">
        <v>419.983</v>
      </c>
      <c r="AX126">
        <v>13.926</v>
      </c>
      <c r="AY126">
        <v>5.98752</v>
      </c>
      <c r="AZ126">
        <v>396.402</v>
      </c>
      <c r="BA126">
        <v>13.8425</v>
      </c>
      <c r="BB126">
        <v>499.874</v>
      </c>
      <c r="BC126">
        <v>100.512</v>
      </c>
      <c r="BD126">
        <v>0.0324124</v>
      </c>
      <c r="BE126">
        <v>22.8076</v>
      </c>
      <c r="BF126">
        <v>999.9</v>
      </c>
      <c r="BG126">
        <v>999.9</v>
      </c>
      <c r="BH126">
        <v>0</v>
      </c>
      <c r="BI126">
        <v>0</v>
      </c>
      <c r="BJ126">
        <v>9985</v>
      </c>
      <c r="BK126">
        <v>0</v>
      </c>
      <c r="BL126">
        <v>542.788</v>
      </c>
      <c r="BM126">
        <v>-21.829</v>
      </c>
      <c r="BN126">
        <v>403.777</v>
      </c>
      <c r="BO126">
        <v>422.513</v>
      </c>
      <c r="BP126">
        <v>7.93853</v>
      </c>
      <c r="BQ126">
        <v>419.983</v>
      </c>
      <c r="BR126">
        <v>5.98752</v>
      </c>
      <c r="BS126">
        <v>1.39973</v>
      </c>
      <c r="BT126">
        <v>0.601817</v>
      </c>
      <c r="BU126">
        <v>11.9148</v>
      </c>
      <c r="BV126">
        <v>-0.267781</v>
      </c>
      <c r="BW126">
        <v>2500.18</v>
      </c>
      <c r="BX126">
        <v>0.900004</v>
      </c>
      <c r="BY126">
        <v>0.099996</v>
      </c>
      <c r="BZ126">
        <v>0</v>
      </c>
      <c r="CA126">
        <v>2.0629</v>
      </c>
      <c r="CB126">
        <v>0</v>
      </c>
      <c r="CC126">
        <v>38933.2</v>
      </c>
      <c r="CD126">
        <v>22325.4</v>
      </c>
      <c r="CE126">
        <v>40.812</v>
      </c>
      <c r="CF126">
        <v>40.437</v>
      </c>
      <c r="CG126">
        <v>40.5</v>
      </c>
      <c r="CH126">
        <v>38.937</v>
      </c>
      <c r="CI126">
        <v>39.375</v>
      </c>
      <c r="CJ126">
        <v>2250.17</v>
      </c>
      <c r="CK126">
        <v>250.01</v>
      </c>
      <c r="CL126">
        <v>0</v>
      </c>
      <c r="CM126">
        <v>1693591345.3</v>
      </c>
      <c r="CN126">
        <v>0</v>
      </c>
      <c r="CO126">
        <v>1693590048.5</v>
      </c>
      <c r="CP126" t="s">
        <v>537</v>
      </c>
      <c r="CQ126">
        <v>1693590036</v>
      </c>
      <c r="CR126">
        <v>1693590048.5</v>
      </c>
      <c r="CS126">
        <v>4</v>
      </c>
      <c r="CT126">
        <v>-0.035</v>
      </c>
      <c r="CU126">
        <v>0.002</v>
      </c>
      <c r="CV126">
        <v>1.801</v>
      </c>
      <c r="CW126">
        <v>0.057</v>
      </c>
      <c r="CX126">
        <v>420</v>
      </c>
      <c r="CY126">
        <v>9</v>
      </c>
      <c r="CZ126">
        <v>0.15</v>
      </c>
      <c r="DA126">
        <v>0.01</v>
      </c>
      <c r="DB126">
        <v>15.43679091875873</v>
      </c>
      <c r="DC126">
        <v>0.7596268871740176</v>
      </c>
      <c r="DD126">
        <v>0.06805575189903627</v>
      </c>
      <c r="DE126">
        <v>1</v>
      </c>
      <c r="DF126">
        <v>0.006776645327460483</v>
      </c>
      <c r="DG126">
        <v>-0.0005151337058673535</v>
      </c>
      <c r="DH126">
        <v>3.856407302452316E-05</v>
      </c>
      <c r="DI126">
        <v>1</v>
      </c>
      <c r="DJ126">
        <v>0.4884748587188594</v>
      </c>
      <c r="DK126">
        <v>-0.08558266289708326</v>
      </c>
      <c r="DL126">
        <v>0.006406018954655652</v>
      </c>
      <c r="DM126">
        <v>1</v>
      </c>
      <c r="DN126">
        <v>3</v>
      </c>
      <c r="DO126">
        <v>3</v>
      </c>
      <c r="DP126" t="s">
        <v>349</v>
      </c>
      <c r="DQ126">
        <v>3.10116</v>
      </c>
      <c r="DR126">
        <v>2.66591</v>
      </c>
      <c r="DS126">
        <v>0.0965341</v>
      </c>
      <c r="DT126">
        <v>0.101544</v>
      </c>
      <c r="DU126">
        <v>0.0709452</v>
      </c>
      <c r="DV126">
        <v>0.0375244</v>
      </c>
      <c r="DW126">
        <v>26296.3</v>
      </c>
      <c r="DX126">
        <v>28487.5</v>
      </c>
      <c r="DY126">
        <v>27553.4</v>
      </c>
      <c r="DZ126">
        <v>29800.3</v>
      </c>
      <c r="EA126">
        <v>32058.5</v>
      </c>
      <c r="EB126">
        <v>35424.3</v>
      </c>
      <c r="EC126">
        <v>37805.6</v>
      </c>
      <c r="ED126">
        <v>40911.2</v>
      </c>
      <c r="EE126">
        <v>2.19525</v>
      </c>
      <c r="EF126">
        <v>2.14202</v>
      </c>
      <c r="EG126">
        <v>0</v>
      </c>
      <c r="EH126">
        <v>0</v>
      </c>
      <c r="EI126">
        <v>21.2016</v>
      </c>
      <c r="EJ126">
        <v>999.9</v>
      </c>
      <c r="EK126">
        <v>46.4</v>
      </c>
      <c r="EL126">
        <v>29.6</v>
      </c>
      <c r="EM126">
        <v>19.2223</v>
      </c>
      <c r="EN126">
        <v>64.592</v>
      </c>
      <c r="EO126">
        <v>8.701919999999999</v>
      </c>
      <c r="EP126">
        <v>1</v>
      </c>
      <c r="EQ126">
        <v>-0.267599</v>
      </c>
      <c r="ER126">
        <v>1.31194</v>
      </c>
      <c r="ES126">
        <v>20.1987</v>
      </c>
      <c r="ET126">
        <v>5.25203</v>
      </c>
      <c r="EU126">
        <v>12.0579</v>
      </c>
      <c r="EV126">
        <v>4.9723</v>
      </c>
      <c r="EW126">
        <v>3.29233</v>
      </c>
      <c r="EX126">
        <v>9999</v>
      </c>
      <c r="EY126">
        <v>9999</v>
      </c>
      <c r="EZ126">
        <v>9999</v>
      </c>
      <c r="FA126">
        <v>167.3</v>
      </c>
      <c r="FB126">
        <v>4.97214</v>
      </c>
      <c r="FC126">
        <v>1.87073</v>
      </c>
      <c r="FD126">
        <v>1.87683</v>
      </c>
      <c r="FE126">
        <v>1.86996</v>
      </c>
      <c r="FF126">
        <v>1.87315</v>
      </c>
      <c r="FG126">
        <v>1.87464</v>
      </c>
      <c r="FH126">
        <v>1.87408</v>
      </c>
      <c r="FI126">
        <v>1.87546</v>
      </c>
      <c r="FJ126">
        <v>0</v>
      </c>
      <c r="FK126">
        <v>0</v>
      </c>
      <c r="FL126">
        <v>0</v>
      </c>
      <c r="FM126">
        <v>0</v>
      </c>
      <c r="FN126" t="s">
        <v>350</v>
      </c>
      <c r="FO126" t="s">
        <v>351</v>
      </c>
      <c r="FP126" t="s">
        <v>352</v>
      </c>
      <c r="FQ126" t="s">
        <v>352</v>
      </c>
      <c r="FR126" t="s">
        <v>352</v>
      </c>
      <c r="FS126" t="s">
        <v>352</v>
      </c>
      <c r="FT126">
        <v>0</v>
      </c>
      <c r="FU126">
        <v>100</v>
      </c>
      <c r="FV126">
        <v>100</v>
      </c>
      <c r="FW126">
        <v>1.752</v>
      </c>
      <c r="FX126">
        <v>0.0835</v>
      </c>
      <c r="FY126">
        <v>0.785409909312215</v>
      </c>
      <c r="FZ126">
        <v>0.002616612134532941</v>
      </c>
      <c r="GA126">
        <v>-4.519413631873513E-07</v>
      </c>
      <c r="GB126">
        <v>9.831233035137328E-12</v>
      </c>
      <c r="GC126">
        <v>-0.01357924881946302</v>
      </c>
      <c r="GD126">
        <v>0.01128715920374445</v>
      </c>
      <c r="GE126">
        <v>-0.0004913425133041084</v>
      </c>
      <c r="GF126">
        <v>1.320148971478439E-05</v>
      </c>
      <c r="GG126">
        <v>-1</v>
      </c>
      <c r="GH126">
        <v>2093</v>
      </c>
      <c r="GI126">
        <v>1</v>
      </c>
      <c r="GJ126">
        <v>22</v>
      </c>
      <c r="GK126">
        <v>21.9</v>
      </c>
      <c r="GL126">
        <v>21.7</v>
      </c>
      <c r="GM126">
        <v>1.06934</v>
      </c>
      <c r="GN126">
        <v>2.55371</v>
      </c>
      <c r="GO126">
        <v>1.39893</v>
      </c>
      <c r="GP126">
        <v>2.2876</v>
      </c>
      <c r="GQ126">
        <v>1.44897</v>
      </c>
      <c r="GR126">
        <v>2.36084</v>
      </c>
      <c r="GS126">
        <v>32.3328</v>
      </c>
      <c r="GT126">
        <v>13.9569</v>
      </c>
      <c r="GU126">
        <v>18</v>
      </c>
      <c r="GV126">
        <v>480.57</v>
      </c>
      <c r="GW126">
        <v>512.724</v>
      </c>
      <c r="GX126">
        <v>20.0007</v>
      </c>
      <c r="GY126">
        <v>23.6496</v>
      </c>
      <c r="GZ126">
        <v>30.0005</v>
      </c>
      <c r="HA126">
        <v>23.6788</v>
      </c>
      <c r="HB126">
        <v>23.6693</v>
      </c>
      <c r="HC126">
        <v>21.3774</v>
      </c>
      <c r="HD126">
        <v>62.6891</v>
      </c>
      <c r="HE126">
        <v>0</v>
      </c>
      <c r="HF126">
        <v>20</v>
      </c>
      <c r="HG126">
        <v>420</v>
      </c>
      <c r="HH126">
        <v>5.97822</v>
      </c>
      <c r="HI126">
        <v>101.975</v>
      </c>
      <c r="HJ126">
        <v>102.194</v>
      </c>
    </row>
    <row r="127" spans="1:218">
      <c r="A127">
        <v>105</v>
      </c>
      <c r="B127">
        <v>1693591426.1</v>
      </c>
      <c r="C127">
        <v>12294.59999990463</v>
      </c>
      <c r="D127" t="s">
        <v>560</v>
      </c>
      <c r="E127" t="s">
        <v>561</v>
      </c>
      <c r="F127" t="s">
        <v>346</v>
      </c>
      <c r="J127">
        <v>1693591426.1</v>
      </c>
      <c r="K127">
        <f>(L127)/1000</f>
        <v>0</v>
      </c>
      <c r="L127">
        <f>1000*BB127*AJ127*(AX127-AY127)/(100*AQ127*(1000-AJ127*AX127))</f>
        <v>0</v>
      </c>
      <c r="M127">
        <f>BB127*AJ127*(AW127-AV127*(1000-AJ127*AY127)/(1000-AJ127*AX127))/(100*AQ127)</f>
        <v>0</v>
      </c>
      <c r="N127">
        <f>AV127 - IF(AJ127&gt;1, M127*AQ127*100.0/(AL127*BJ127), 0)</f>
        <v>0</v>
      </c>
      <c r="O127">
        <f>((U127-K127/2)*N127-M127)/(U127+K127/2)</f>
        <v>0</v>
      </c>
      <c r="P127">
        <f>O127*(BC127+BD127)/1000.0</f>
        <v>0</v>
      </c>
      <c r="Q127">
        <f>(AV127 - IF(AJ127&gt;1, M127*AQ127*100.0/(AL127*BJ127), 0))*(BC127+BD127)/1000.0</f>
        <v>0</v>
      </c>
      <c r="R127">
        <f>2.0/((1/T127-1/S127)+SIGN(T127)*SQRT((1/T127-1/S127)*(1/T127-1/S127) + 4*AR127/((AR127+1)*(AR127+1))*(2*1/T127*1/S127-1/S127*1/S127)))</f>
        <v>0</v>
      </c>
      <c r="S127">
        <f>IF(LEFT(AS127,1)&lt;&gt;"0",IF(LEFT(AS127,1)="1",3.0,AT127),$D$5+$E$5*(BJ127*BC127/($K$5*1000))+$F$5*(BJ127*BC127/($K$5*1000))*MAX(MIN(AQ127,$J$5),$I$5)*MAX(MIN(AQ127,$J$5),$I$5)+$G$5*MAX(MIN(AQ127,$J$5),$I$5)*(BJ127*BC127/($K$5*1000))+$H$5*(BJ127*BC127/($K$5*1000))*(BJ127*BC127/($K$5*1000)))</f>
        <v>0</v>
      </c>
      <c r="T127">
        <f>K127*(1000-(1000*0.61365*exp(17.502*X127/(240.97+X127))/(BC127+BD127)+AX127)/2)/(1000*0.61365*exp(17.502*X127/(240.97+X127))/(BC127+BD127)-AX127)</f>
        <v>0</v>
      </c>
      <c r="U127">
        <f>1/((AR127+1)/(R127/1.6)+1/(S127/1.37)) + AR127/((AR127+1)/(R127/1.6) + AR127/(S127/1.37))</f>
        <v>0</v>
      </c>
      <c r="V127">
        <f>(AM127*AP127)</f>
        <v>0</v>
      </c>
      <c r="W127">
        <f>(BE127+(V127+2*0.95*5.67E-8*(((BE127+$B$7)+273)^4-(BE127+273)^4)-44100*K127)/(1.84*29.3*S127+8*0.95*5.67E-8*(BE127+273)^3))</f>
        <v>0</v>
      </c>
      <c r="X127">
        <f>($B$109*BF127+$D$7*BG127+$C$109*W127)</f>
        <v>0</v>
      </c>
      <c r="Y127">
        <f>0.61365*exp(17.502*X127/(240.97+X127))</f>
        <v>0</v>
      </c>
      <c r="Z127">
        <f>(AA127/AB127*100)</f>
        <v>0</v>
      </c>
      <c r="AA127">
        <f>AX127*(BC127+BD127)/1000</f>
        <v>0</v>
      </c>
      <c r="AB127">
        <f>0.61365*exp(17.502*BE127/(240.97+BE127))</f>
        <v>0</v>
      </c>
      <c r="AC127">
        <f>(Y127-AX127*(BC127+BD127)/1000)</f>
        <v>0</v>
      </c>
      <c r="AD127">
        <f>(-K127*44100)</f>
        <v>0</v>
      </c>
      <c r="AE127">
        <f>2*29.3*S127*0.92*(BE127-X127)</f>
        <v>0</v>
      </c>
      <c r="AF127">
        <f>2*0.95*5.67E-8*(((BE127+$B$7)+273)^4-(X127+273)^4)</f>
        <v>0</v>
      </c>
      <c r="AG127">
        <f>V127+AF127+AD127+AE127</f>
        <v>0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MAX(0,($B$13+$C$13*BJ127)/(1+$D$13*BJ127)*BC127/(BE127+273)*$E$13)</f>
        <v>0</v>
      </c>
      <c r="AM127">
        <f>$B$11*BK127+$C$11*BL127+$F$11*BW127*(1-BZ127)</f>
        <v>0</v>
      </c>
      <c r="AN127">
        <f>AM127*AO127</f>
        <v>0</v>
      </c>
      <c r="AO127">
        <f>($B$11*$D$9+$C$11*$D$9+$F$11*((CJ127+CB127)/MAX(CJ127+CB127+CK127, 0.1)*$I$9+CK127/MAX(CJ127+CB127+CK127, 0.1)*$J$9))/($B$11+$C$11+$F$11)</f>
        <v>0</v>
      </c>
      <c r="AP127">
        <f>($B$11*$K$9+$C$11*$K$9+$F$11*((CJ127+CB127)/MAX(CJ127+CB127+CK127, 0.1)*$P$9+CK127/MAX(CJ127+CB127+CK127, 0.1)*$Q$9))/($B$11+$C$11+$F$11)</f>
        <v>0</v>
      </c>
      <c r="AQ127">
        <v>6</v>
      </c>
      <c r="AR127">
        <v>0.5</v>
      </c>
      <c r="AS127" t="s">
        <v>347</v>
      </c>
      <c r="AT127">
        <v>2</v>
      </c>
      <c r="AU127">
        <v>1693591426.1</v>
      </c>
      <c r="AV127">
        <v>405.779</v>
      </c>
      <c r="AW127">
        <v>419.894</v>
      </c>
      <c r="AX127">
        <v>12.7662</v>
      </c>
      <c r="AY127">
        <v>9.93657</v>
      </c>
      <c r="AZ127">
        <v>404.01</v>
      </c>
      <c r="BA127">
        <v>12.6887</v>
      </c>
      <c r="BB127">
        <v>500.066</v>
      </c>
      <c r="BC127">
        <v>100.508</v>
      </c>
      <c r="BD127">
        <v>0.0330232</v>
      </c>
      <c r="BE127">
        <v>22.8669</v>
      </c>
      <c r="BF127">
        <v>999.9</v>
      </c>
      <c r="BG127">
        <v>999.9</v>
      </c>
      <c r="BH127">
        <v>0</v>
      </c>
      <c r="BI127">
        <v>0</v>
      </c>
      <c r="BJ127">
        <v>9994.379999999999</v>
      </c>
      <c r="BK127">
        <v>0</v>
      </c>
      <c r="BL127">
        <v>920.682</v>
      </c>
      <c r="BM127">
        <v>-14.1154</v>
      </c>
      <c r="BN127">
        <v>411.026</v>
      </c>
      <c r="BO127">
        <v>424.109</v>
      </c>
      <c r="BP127">
        <v>2.82965</v>
      </c>
      <c r="BQ127">
        <v>419.894</v>
      </c>
      <c r="BR127">
        <v>9.93657</v>
      </c>
      <c r="BS127">
        <v>1.2831</v>
      </c>
      <c r="BT127">
        <v>0.9987009999999999</v>
      </c>
      <c r="BU127">
        <v>10.6024</v>
      </c>
      <c r="BV127">
        <v>6.89745</v>
      </c>
      <c r="BW127">
        <v>2499.82</v>
      </c>
      <c r="BX127">
        <v>0.899996</v>
      </c>
      <c r="BY127">
        <v>0.100004</v>
      </c>
      <c r="BZ127">
        <v>0</v>
      </c>
      <c r="CA127">
        <v>2.6179</v>
      </c>
      <c r="CB127">
        <v>0</v>
      </c>
      <c r="CC127">
        <v>31277.1</v>
      </c>
      <c r="CD127">
        <v>22322.1</v>
      </c>
      <c r="CE127">
        <v>39.5</v>
      </c>
      <c r="CF127">
        <v>39.562</v>
      </c>
      <c r="CG127">
        <v>39.5</v>
      </c>
      <c r="CH127">
        <v>37.812</v>
      </c>
      <c r="CI127">
        <v>38.375</v>
      </c>
      <c r="CJ127">
        <v>2249.83</v>
      </c>
      <c r="CK127">
        <v>249.99</v>
      </c>
      <c r="CL127">
        <v>0</v>
      </c>
      <c r="CM127">
        <v>1693591419.1</v>
      </c>
      <c r="CN127">
        <v>0</v>
      </c>
      <c r="CO127">
        <v>1693590048.5</v>
      </c>
      <c r="CP127" t="s">
        <v>537</v>
      </c>
      <c r="CQ127">
        <v>1693590036</v>
      </c>
      <c r="CR127">
        <v>1693590048.5</v>
      </c>
      <c r="CS127">
        <v>4</v>
      </c>
      <c r="CT127">
        <v>-0.035</v>
      </c>
      <c r="CU127">
        <v>0.002</v>
      </c>
      <c r="CV127">
        <v>1.801</v>
      </c>
      <c r="CW127">
        <v>0.057</v>
      </c>
      <c r="CX127">
        <v>420</v>
      </c>
      <c r="CY127">
        <v>9</v>
      </c>
      <c r="CZ127">
        <v>0.15</v>
      </c>
      <c r="DA127">
        <v>0.01</v>
      </c>
      <c r="DB127">
        <v>10.87908722204156</v>
      </c>
      <c r="DC127">
        <v>-0.298540406338604</v>
      </c>
      <c r="DD127">
        <v>0.05036739362779022</v>
      </c>
      <c r="DE127">
        <v>1</v>
      </c>
      <c r="DF127">
        <v>0.002476064557314216</v>
      </c>
      <c r="DG127">
        <v>-0.001031281433478495</v>
      </c>
      <c r="DH127">
        <v>8.04519282468875E-05</v>
      </c>
      <c r="DI127">
        <v>1</v>
      </c>
      <c r="DJ127">
        <v>0.1325778369769889</v>
      </c>
      <c r="DK127">
        <v>-0.03439878082497586</v>
      </c>
      <c r="DL127">
        <v>0.002872198805273012</v>
      </c>
      <c r="DM127">
        <v>1</v>
      </c>
      <c r="DN127">
        <v>3</v>
      </c>
      <c r="DO127">
        <v>3</v>
      </c>
      <c r="DP127" t="s">
        <v>349</v>
      </c>
      <c r="DQ127">
        <v>3.1023</v>
      </c>
      <c r="DR127">
        <v>2.66661</v>
      </c>
      <c r="DS127">
        <v>0.0979184</v>
      </c>
      <c r="DT127">
        <v>0.10155</v>
      </c>
      <c r="DU127">
        <v>0.0663985</v>
      </c>
      <c r="DV127">
        <v>0.0564051</v>
      </c>
      <c r="DW127">
        <v>26254</v>
      </c>
      <c r="DX127">
        <v>28483.5</v>
      </c>
      <c r="DY127">
        <v>27551.6</v>
      </c>
      <c r="DZ127">
        <v>29796.3</v>
      </c>
      <c r="EA127">
        <v>32212.1</v>
      </c>
      <c r="EB127">
        <v>34725</v>
      </c>
      <c r="EC127">
        <v>37802.1</v>
      </c>
      <c r="ED127">
        <v>40904.5</v>
      </c>
      <c r="EE127">
        <v>2.19627</v>
      </c>
      <c r="EF127">
        <v>2.14848</v>
      </c>
      <c r="EG127">
        <v>0</v>
      </c>
      <c r="EH127">
        <v>0</v>
      </c>
      <c r="EI127">
        <v>21.5358</v>
      </c>
      <c r="EJ127">
        <v>999.9</v>
      </c>
      <c r="EK127">
        <v>46.8</v>
      </c>
      <c r="EL127">
        <v>29.6</v>
      </c>
      <c r="EM127">
        <v>19.3886</v>
      </c>
      <c r="EN127">
        <v>64.602</v>
      </c>
      <c r="EO127">
        <v>9.463139999999999</v>
      </c>
      <c r="EP127">
        <v>1</v>
      </c>
      <c r="EQ127">
        <v>-0.263831</v>
      </c>
      <c r="ER127">
        <v>1.39192</v>
      </c>
      <c r="ES127">
        <v>20.1986</v>
      </c>
      <c r="ET127">
        <v>5.25473</v>
      </c>
      <c r="EU127">
        <v>12.0579</v>
      </c>
      <c r="EV127">
        <v>4.9724</v>
      </c>
      <c r="EW127">
        <v>3.293</v>
      </c>
      <c r="EX127">
        <v>9999</v>
      </c>
      <c r="EY127">
        <v>9999</v>
      </c>
      <c r="EZ127">
        <v>9999</v>
      </c>
      <c r="FA127">
        <v>167.3</v>
      </c>
      <c r="FB127">
        <v>4.97212</v>
      </c>
      <c r="FC127">
        <v>1.87073</v>
      </c>
      <c r="FD127">
        <v>1.87684</v>
      </c>
      <c r="FE127">
        <v>1.86996</v>
      </c>
      <c r="FF127">
        <v>1.87314</v>
      </c>
      <c r="FG127">
        <v>1.87463</v>
      </c>
      <c r="FH127">
        <v>1.87406</v>
      </c>
      <c r="FI127">
        <v>1.87546</v>
      </c>
      <c r="FJ127">
        <v>0</v>
      </c>
      <c r="FK127">
        <v>0</v>
      </c>
      <c r="FL127">
        <v>0</v>
      </c>
      <c r="FM127">
        <v>0</v>
      </c>
      <c r="FN127" t="s">
        <v>350</v>
      </c>
      <c r="FO127" t="s">
        <v>351</v>
      </c>
      <c r="FP127" t="s">
        <v>352</v>
      </c>
      <c r="FQ127" t="s">
        <v>352</v>
      </c>
      <c r="FR127" t="s">
        <v>352</v>
      </c>
      <c r="FS127" t="s">
        <v>352</v>
      </c>
      <c r="FT127">
        <v>0</v>
      </c>
      <c r="FU127">
        <v>100</v>
      </c>
      <c r="FV127">
        <v>100</v>
      </c>
      <c r="FW127">
        <v>1.769</v>
      </c>
      <c r="FX127">
        <v>0.0775</v>
      </c>
      <c r="FY127">
        <v>0.785409909312215</v>
      </c>
      <c r="FZ127">
        <v>0.002616612134532941</v>
      </c>
      <c r="GA127">
        <v>-4.519413631873513E-07</v>
      </c>
      <c r="GB127">
        <v>9.831233035137328E-12</v>
      </c>
      <c r="GC127">
        <v>-0.01357924881946302</v>
      </c>
      <c r="GD127">
        <v>0.01128715920374445</v>
      </c>
      <c r="GE127">
        <v>-0.0004913425133041084</v>
      </c>
      <c r="GF127">
        <v>1.320148971478439E-05</v>
      </c>
      <c r="GG127">
        <v>-1</v>
      </c>
      <c r="GH127">
        <v>2093</v>
      </c>
      <c r="GI127">
        <v>1</v>
      </c>
      <c r="GJ127">
        <v>22</v>
      </c>
      <c r="GK127">
        <v>23.2</v>
      </c>
      <c r="GL127">
        <v>23</v>
      </c>
      <c r="GM127">
        <v>1.073</v>
      </c>
      <c r="GN127">
        <v>2.54272</v>
      </c>
      <c r="GO127">
        <v>1.39893</v>
      </c>
      <c r="GP127">
        <v>2.2876</v>
      </c>
      <c r="GQ127">
        <v>1.44897</v>
      </c>
      <c r="GR127">
        <v>2.51343</v>
      </c>
      <c r="GS127">
        <v>32.377</v>
      </c>
      <c r="GT127">
        <v>13.9569</v>
      </c>
      <c r="GU127">
        <v>18</v>
      </c>
      <c r="GV127">
        <v>481.682</v>
      </c>
      <c r="GW127">
        <v>517.7</v>
      </c>
      <c r="GX127">
        <v>20.0011</v>
      </c>
      <c r="GY127">
        <v>23.7096</v>
      </c>
      <c r="GZ127">
        <v>30.0001</v>
      </c>
      <c r="HA127">
        <v>23.7288</v>
      </c>
      <c r="HB127">
        <v>23.722</v>
      </c>
      <c r="HC127">
        <v>21.4365</v>
      </c>
      <c r="HD127">
        <v>45.6488</v>
      </c>
      <c r="HE127">
        <v>0</v>
      </c>
      <c r="HF127">
        <v>20</v>
      </c>
      <c r="HG127">
        <v>420</v>
      </c>
      <c r="HH127">
        <v>10.2055</v>
      </c>
      <c r="HI127">
        <v>101.966</v>
      </c>
      <c r="HJ127">
        <v>102.179</v>
      </c>
    </row>
    <row r="128" spans="1:218">
      <c r="A128">
        <v>106</v>
      </c>
      <c r="B128">
        <v>1693591517.1</v>
      </c>
      <c r="C128">
        <v>12385.59999990463</v>
      </c>
      <c r="D128" t="s">
        <v>562</v>
      </c>
      <c r="E128" t="s">
        <v>563</v>
      </c>
      <c r="F128" t="s">
        <v>346</v>
      </c>
      <c r="J128">
        <v>1693591517.1</v>
      </c>
      <c r="K128">
        <f>(L128)/1000</f>
        <v>0</v>
      </c>
      <c r="L128">
        <f>1000*BB128*AJ128*(AX128-AY128)/(100*AQ128*(1000-AJ128*AX128))</f>
        <v>0</v>
      </c>
      <c r="M128">
        <f>BB128*AJ128*(AW128-AV128*(1000-AJ128*AY128)/(1000-AJ128*AX128))/(100*AQ128)</f>
        <v>0</v>
      </c>
      <c r="N128">
        <f>AV128 - IF(AJ128&gt;1, M128*AQ128*100.0/(AL128*BJ128), 0)</f>
        <v>0</v>
      </c>
      <c r="O128">
        <f>((U128-K128/2)*N128-M128)/(U128+K128/2)</f>
        <v>0</v>
      </c>
      <c r="P128">
        <f>O128*(BC128+BD128)/1000.0</f>
        <v>0</v>
      </c>
      <c r="Q128">
        <f>(AV128 - IF(AJ128&gt;1, M128*AQ128*100.0/(AL128*BJ128), 0))*(BC128+BD128)/1000.0</f>
        <v>0</v>
      </c>
      <c r="R128">
        <f>2.0/((1/T128-1/S128)+SIGN(T128)*SQRT((1/T128-1/S128)*(1/T128-1/S128) + 4*AR128/((AR128+1)*(AR128+1))*(2*1/T128*1/S128-1/S128*1/S128)))</f>
        <v>0</v>
      </c>
      <c r="S128">
        <f>IF(LEFT(AS128,1)&lt;&gt;"0",IF(LEFT(AS128,1)="1",3.0,AT128),$D$5+$E$5*(BJ128*BC128/($K$5*1000))+$F$5*(BJ128*BC128/($K$5*1000))*MAX(MIN(AQ128,$J$5),$I$5)*MAX(MIN(AQ128,$J$5),$I$5)+$G$5*MAX(MIN(AQ128,$J$5),$I$5)*(BJ128*BC128/($K$5*1000))+$H$5*(BJ128*BC128/($K$5*1000))*(BJ128*BC128/($K$5*1000)))</f>
        <v>0</v>
      </c>
      <c r="T128">
        <f>K128*(1000-(1000*0.61365*exp(17.502*X128/(240.97+X128))/(BC128+BD128)+AX128)/2)/(1000*0.61365*exp(17.502*X128/(240.97+X128))/(BC128+BD128)-AX128)</f>
        <v>0</v>
      </c>
      <c r="U128">
        <f>1/((AR128+1)/(R128/1.6)+1/(S128/1.37)) + AR128/((AR128+1)/(R128/1.6) + AR128/(S128/1.37))</f>
        <v>0</v>
      </c>
      <c r="V128">
        <f>(AM128*AP128)</f>
        <v>0</v>
      </c>
      <c r="W128">
        <f>(BE128+(V128+2*0.95*5.67E-8*(((BE128+$B$7)+273)^4-(BE128+273)^4)-44100*K128)/(1.84*29.3*S128+8*0.95*5.67E-8*(BE128+273)^3))</f>
        <v>0</v>
      </c>
      <c r="X128">
        <f>($B$109*BF128+$D$7*BG128+$C$109*W128)</f>
        <v>0</v>
      </c>
      <c r="Y128">
        <f>0.61365*exp(17.502*X128/(240.97+X128))</f>
        <v>0</v>
      </c>
      <c r="Z128">
        <f>(AA128/AB128*100)</f>
        <v>0</v>
      </c>
      <c r="AA128">
        <f>AX128*(BC128+BD128)/1000</f>
        <v>0</v>
      </c>
      <c r="AB128">
        <f>0.61365*exp(17.502*BE128/(240.97+BE128))</f>
        <v>0</v>
      </c>
      <c r="AC128">
        <f>(Y128-AX128*(BC128+BD128)/1000)</f>
        <v>0</v>
      </c>
      <c r="AD128">
        <f>(-K128*44100)</f>
        <v>0</v>
      </c>
      <c r="AE128">
        <f>2*29.3*S128*0.92*(BE128-X128)</f>
        <v>0</v>
      </c>
      <c r="AF128">
        <f>2*0.95*5.67E-8*(((BE128+$B$7)+273)^4-(X128+273)^4)</f>
        <v>0</v>
      </c>
      <c r="AG128">
        <f>V128+AF128+AD128+AE128</f>
        <v>0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MAX(0,($B$13+$C$13*BJ128)/(1+$D$13*BJ128)*BC128/(BE128+273)*$E$13)</f>
        <v>0</v>
      </c>
      <c r="AM128">
        <f>$B$11*BK128+$C$11*BL128+$F$11*BW128*(1-BZ128)</f>
        <v>0</v>
      </c>
      <c r="AN128">
        <f>AM128*AO128</f>
        <v>0</v>
      </c>
      <c r="AO128">
        <f>($B$11*$D$9+$C$11*$D$9+$F$11*((CJ128+CB128)/MAX(CJ128+CB128+CK128, 0.1)*$I$9+CK128/MAX(CJ128+CB128+CK128, 0.1)*$J$9))/($B$11+$C$11+$F$11)</f>
        <v>0</v>
      </c>
      <c r="AP128">
        <f>($B$11*$K$9+$C$11*$K$9+$F$11*((CJ128+CB128)/MAX(CJ128+CB128+CK128, 0.1)*$P$9+CK128/MAX(CJ128+CB128+CK128, 0.1)*$Q$9))/($B$11+$C$11+$F$11)</f>
        <v>0</v>
      </c>
      <c r="AQ128">
        <v>6</v>
      </c>
      <c r="AR128">
        <v>0.5</v>
      </c>
      <c r="AS128" t="s">
        <v>347</v>
      </c>
      <c r="AT128">
        <v>2</v>
      </c>
      <c r="AU128">
        <v>1693591517.1</v>
      </c>
      <c r="AV128">
        <v>402.187</v>
      </c>
      <c r="AW128">
        <v>420.027</v>
      </c>
      <c r="AX128">
        <v>13.9925</v>
      </c>
      <c r="AY128">
        <v>7.45692</v>
      </c>
      <c r="AZ128">
        <v>400.426</v>
      </c>
      <c r="BA128">
        <v>13.9086</v>
      </c>
      <c r="BB128">
        <v>500.059</v>
      </c>
      <c r="BC128">
        <v>100.504</v>
      </c>
      <c r="BD128">
        <v>0.0348173</v>
      </c>
      <c r="BE128">
        <v>22.8299</v>
      </c>
      <c r="BF128">
        <v>999.9</v>
      </c>
      <c r="BG128">
        <v>999.9</v>
      </c>
      <c r="BH128">
        <v>0</v>
      </c>
      <c r="BI128">
        <v>0</v>
      </c>
      <c r="BJ128">
        <v>10016.2</v>
      </c>
      <c r="BK128">
        <v>0</v>
      </c>
      <c r="BL128">
        <v>1029.8</v>
      </c>
      <c r="BM128">
        <v>-17.8398</v>
      </c>
      <c r="BN128">
        <v>407.894</v>
      </c>
      <c r="BO128">
        <v>423.182</v>
      </c>
      <c r="BP128">
        <v>6.53559</v>
      </c>
      <c r="BQ128">
        <v>420.027</v>
      </c>
      <c r="BR128">
        <v>7.45692</v>
      </c>
      <c r="BS128">
        <v>1.4063</v>
      </c>
      <c r="BT128">
        <v>0.749451</v>
      </c>
      <c r="BU128">
        <v>11.9858</v>
      </c>
      <c r="BV128">
        <v>2.78427</v>
      </c>
      <c r="BW128">
        <v>2500.04</v>
      </c>
      <c r="BX128">
        <v>0.900002</v>
      </c>
      <c r="BY128">
        <v>0.0999984</v>
      </c>
      <c r="BZ128">
        <v>0</v>
      </c>
      <c r="CA128">
        <v>1.7612</v>
      </c>
      <c r="CB128">
        <v>0</v>
      </c>
      <c r="CC128">
        <v>32059.4</v>
      </c>
      <c r="CD128">
        <v>22324.1</v>
      </c>
      <c r="CE128">
        <v>38.5</v>
      </c>
      <c r="CF128">
        <v>38.937</v>
      </c>
      <c r="CG128">
        <v>38.5</v>
      </c>
      <c r="CH128">
        <v>37.125</v>
      </c>
      <c r="CI128">
        <v>37.5</v>
      </c>
      <c r="CJ128">
        <v>2250.04</v>
      </c>
      <c r="CK128">
        <v>250</v>
      </c>
      <c r="CL128">
        <v>0</v>
      </c>
      <c r="CM128">
        <v>1693591510.3</v>
      </c>
      <c r="CN128">
        <v>0</v>
      </c>
      <c r="CO128">
        <v>1693590048.5</v>
      </c>
      <c r="CP128" t="s">
        <v>537</v>
      </c>
      <c r="CQ128">
        <v>1693590036</v>
      </c>
      <c r="CR128">
        <v>1693590048.5</v>
      </c>
      <c r="CS128">
        <v>4</v>
      </c>
      <c r="CT128">
        <v>-0.035</v>
      </c>
      <c r="CU128">
        <v>0.002</v>
      </c>
      <c r="CV128">
        <v>1.801</v>
      </c>
      <c r="CW128">
        <v>0.057</v>
      </c>
      <c r="CX128">
        <v>420</v>
      </c>
      <c r="CY128">
        <v>9</v>
      </c>
      <c r="CZ128">
        <v>0.15</v>
      </c>
      <c r="DA128">
        <v>0.01</v>
      </c>
      <c r="DB128">
        <v>12.6485876989025</v>
      </c>
      <c r="DC128">
        <v>0.1969262108266311</v>
      </c>
      <c r="DD128">
        <v>0.01947576997917098</v>
      </c>
      <c r="DE128">
        <v>1</v>
      </c>
      <c r="DF128">
        <v>0.005604853051208438</v>
      </c>
      <c r="DG128">
        <v>-0.0005148403186914284</v>
      </c>
      <c r="DH128">
        <v>3.953730524473689E-05</v>
      </c>
      <c r="DI128">
        <v>1</v>
      </c>
      <c r="DJ128">
        <v>0.3839013421793673</v>
      </c>
      <c r="DK128">
        <v>-0.07707251555699404</v>
      </c>
      <c r="DL128">
        <v>0.005723706159941198</v>
      </c>
      <c r="DM128">
        <v>1</v>
      </c>
      <c r="DN128">
        <v>3</v>
      </c>
      <c r="DO128">
        <v>3</v>
      </c>
      <c r="DP128" t="s">
        <v>349</v>
      </c>
      <c r="DQ128">
        <v>3.1017</v>
      </c>
      <c r="DR128">
        <v>2.66859</v>
      </c>
      <c r="DS128">
        <v>0.0972428</v>
      </c>
      <c r="DT128">
        <v>0.101524</v>
      </c>
      <c r="DU128">
        <v>0.07117179999999999</v>
      </c>
      <c r="DV128">
        <v>0.0448867</v>
      </c>
      <c r="DW128">
        <v>26264.4</v>
      </c>
      <c r="DX128">
        <v>28477.1</v>
      </c>
      <c r="DY128">
        <v>27542.3</v>
      </c>
      <c r="DZ128">
        <v>29789</v>
      </c>
      <c r="EA128">
        <v>32032.8</v>
      </c>
      <c r="EB128">
        <v>35138</v>
      </c>
      <c r="EC128">
        <v>37784.9</v>
      </c>
      <c r="ED128">
        <v>40892.9</v>
      </c>
      <c r="EE128">
        <v>2.1953</v>
      </c>
      <c r="EF128">
        <v>2.141</v>
      </c>
      <c r="EG128">
        <v>0</v>
      </c>
      <c r="EH128">
        <v>0</v>
      </c>
      <c r="EI128">
        <v>21.7645</v>
      </c>
      <c r="EJ128">
        <v>999.9</v>
      </c>
      <c r="EK128">
        <v>46.9</v>
      </c>
      <c r="EL128">
        <v>29.7</v>
      </c>
      <c r="EM128">
        <v>19.5401</v>
      </c>
      <c r="EN128">
        <v>64.44199999999999</v>
      </c>
      <c r="EO128">
        <v>9.75961</v>
      </c>
      <c r="EP128">
        <v>1</v>
      </c>
      <c r="EQ128">
        <v>-0.257027</v>
      </c>
      <c r="ER128">
        <v>1.43012</v>
      </c>
      <c r="ES128">
        <v>20.1987</v>
      </c>
      <c r="ET128">
        <v>5.25533</v>
      </c>
      <c r="EU128">
        <v>12.0579</v>
      </c>
      <c r="EV128">
        <v>4.9719</v>
      </c>
      <c r="EW128">
        <v>3.293</v>
      </c>
      <c r="EX128">
        <v>9999</v>
      </c>
      <c r="EY128">
        <v>9999</v>
      </c>
      <c r="EZ128">
        <v>9999</v>
      </c>
      <c r="FA128">
        <v>167.3</v>
      </c>
      <c r="FB128">
        <v>4.97214</v>
      </c>
      <c r="FC128">
        <v>1.87073</v>
      </c>
      <c r="FD128">
        <v>1.87683</v>
      </c>
      <c r="FE128">
        <v>1.86996</v>
      </c>
      <c r="FF128">
        <v>1.8731</v>
      </c>
      <c r="FG128">
        <v>1.87455</v>
      </c>
      <c r="FH128">
        <v>1.87405</v>
      </c>
      <c r="FI128">
        <v>1.87546</v>
      </c>
      <c r="FJ128">
        <v>0</v>
      </c>
      <c r="FK128">
        <v>0</v>
      </c>
      <c r="FL128">
        <v>0</v>
      </c>
      <c r="FM128">
        <v>0</v>
      </c>
      <c r="FN128" t="s">
        <v>350</v>
      </c>
      <c r="FO128" t="s">
        <v>351</v>
      </c>
      <c r="FP128" t="s">
        <v>352</v>
      </c>
      <c r="FQ128" t="s">
        <v>352</v>
      </c>
      <c r="FR128" t="s">
        <v>352</v>
      </c>
      <c r="FS128" t="s">
        <v>352</v>
      </c>
      <c r="FT128">
        <v>0</v>
      </c>
      <c r="FU128">
        <v>100</v>
      </c>
      <c r="FV128">
        <v>100</v>
      </c>
      <c r="FW128">
        <v>1.761</v>
      </c>
      <c r="FX128">
        <v>0.0839</v>
      </c>
      <c r="FY128">
        <v>0.785409909312215</v>
      </c>
      <c r="FZ128">
        <v>0.002616612134532941</v>
      </c>
      <c r="GA128">
        <v>-4.519413631873513E-07</v>
      </c>
      <c r="GB128">
        <v>9.831233035137328E-12</v>
      </c>
      <c r="GC128">
        <v>-0.01357924881946302</v>
      </c>
      <c r="GD128">
        <v>0.01128715920374445</v>
      </c>
      <c r="GE128">
        <v>-0.0004913425133041084</v>
      </c>
      <c r="GF128">
        <v>1.320148971478439E-05</v>
      </c>
      <c r="GG128">
        <v>-1</v>
      </c>
      <c r="GH128">
        <v>2093</v>
      </c>
      <c r="GI128">
        <v>1</v>
      </c>
      <c r="GJ128">
        <v>22</v>
      </c>
      <c r="GK128">
        <v>24.7</v>
      </c>
      <c r="GL128">
        <v>24.5</v>
      </c>
      <c r="GM128">
        <v>1.07056</v>
      </c>
      <c r="GN128">
        <v>2.54883</v>
      </c>
      <c r="GO128">
        <v>1.39893</v>
      </c>
      <c r="GP128">
        <v>2.28882</v>
      </c>
      <c r="GQ128">
        <v>1.44897</v>
      </c>
      <c r="GR128">
        <v>2.45605</v>
      </c>
      <c r="GS128">
        <v>32.4654</v>
      </c>
      <c r="GT128">
        <v>13.9394</v>
      </c>
      <c r="GU128">
        <v>18</v>
      </c>
      <c r="GV128">
        <v>481.884</v>
      </c>
      <c r="GW128">
        <v>513.456</v>
      </c>
      <c r="GX128">
        <v>19.9998</v>
      </c>
      <c r="GY128">
        <v>23.7937</v>
      </c>
      <c r="GZ128">
        <v>30.0007</v>
      </c>
      <c r="HA128">
        <v>23.8105</v>
      </c>
      <c r="HB128">
        <v>23.8064</v>
      </c>
      <c r="HC128">
        <v>21.3965</v>
      </c>
      <c r="HD128">
        <v>56.9655</v>
      </c>
      <c r="HE128">
        <v>0</v>
      </c>
      <c r="HF128">
        <v>20</v>
      </c>
      <c r="HG128">
        <v>420</v>
      </c>
      <c r="HH128">
        <v>7.49487</v>
      </c>
      <c r="HI128">
        <v>101.925</v>
      </c>
      <c r="HJ128">
        <v>102.152</v>
      </c>
    </row>
    <row r="129" spans="1:218">
      <c r="A129">
        <v>107</v>
      </c>
      <c r="B129">
        <v>1693591578.6</v>
      </c>
      <c r="C129">
        <v>12447.09999990463</v>
      </c>
      <c r="D129" t="s">
        <v>564</v>
      </c>
      <c r="E129" t="s">
        <v>565</v>
      </c>
      <c r="F129" t="s">
        <v>346</v>
      </c>
      <c r="J129">
        <v>1693591578.6</v>
      </c>
      <c r="K129">
        <f>(L129)/1000</f>
        <v>0</v>
      </c>
      <c r="L129">
        <f>1000*BB129*AJ129*(AX129-AY129)/(100*AQ129*(1000-AJ129*AX129))</f>
        <v>0</v>
      </c>
      <c r="M129">
        <f>BB129*AJ129*(AW129-AV129*(1000-AJ129*AY129)/(1000-AJ129*AX129))/(100*AQ129)</f>
        <v>0</v>
      </c>
      <c r="N129">
        <f>AV129 - IF(AJ129&gt;1, M129*AQ129*100.0/(AL129*BJ129), 0)</f>
        <v>0</v>
      </c>
      <c r="O129">
        <f>((U129-K129/2)*N129-M129)/(U129+K129/2)</f>
        <v>0</v>
      </c>
      <c r="P129">
        <f>O129*(BC129+BD129)/1000.0</f>
        <v>0</v>
      </c>
      <c r="Q129">
        <f>(AV129 - IF(AJ129&gt;1, M129*AQ129*100.0/(AL129*BJ129), 0))*(BC129+BD129)/1000.0</f>
        <v>0</v>
      </c>
      <c r="R129">
        <f>2.0/((1/T129-1/S129)+SIGN(T129)*SQRT((1/T129-1/S129)*(1/T129-1/S129) + 4*AR129/((AR129+1)*(AR129+1))*(2*1/T129*1/S129-1/S129*1/S129)))</f>
        <v>0</v>
      </c>
      <c r="S129">
        <f>IF(LEFT(AS129,1)&lt;&gt;"0",IF(LEFT(AS129,1)="1",3.0,AT129),$D$5+$E$5*(BJ129*BC129/($K$5*1000))+$F$5*(BJ129*BC129/($K$5*1000))*MAX(MIN(AQ129,$J$5),$I$5)*MAX(MIN(AQ129,$J$5),$I$5)+$G$5*MAX(MIN(AQ129,$J$5),$I$5)*(BJ129*BC129/($K$5*1000))+$H$5*(BJ129*BC129/($K$5*1000))*(BJ129*BC129/($K$5*1000)))</f>
        <v>0</v>
      </c>
      <c r="T129">
        <f>K129*(1000-(1000*0.61365*exp(17.502*X129/(240.97+X129))/(BC129+BD129)+AX129)/2)/(1000*0.61365*exp(17.502*X129/(240.97+X129))/(BC129+BD129)-AX129)</f>
        <v>0</v>
      </c>
      <c r="U129">
        <f>1/((AR129+1)/(R129/1.6)+1/(S129/1.37)) + AR129/((AR129+1)/(R129/1.6) + AR129/(S129/1.37))</f>
        <v>0</v>
      </c>
      <c r="V129">
        <f>(AM129*AP129)</f>
        <v>0</v>
      </c>
      <c r="W129">
        <f>(BE129+(V129+2*0.95*5.67E-8*(((BE129+$B$7)+273)^4-(BE129+273)^4)-44100*K129)/(1.84*29.3*S129+8*0.95*5.67E-8*(BE129+273)^3))</f>
        <v>0</v>
      </c>
      <c r="X129">
        <f>($B$109*BF129+$D$7*BG129+$C$109*W129)</f>
        <v>0</v>
      </c>
      <c r="Y129">
        <f>0.61365*exp(17.502*X129/(240.97+X129))</f>
        <v>0</v>
      </c>
      <c r="Z129">
        <f>(AA129/AB129*100)</f>
        <v>0</v>
      </c>
      <c r="AA129">
        <f>AX129*(BC129+BD129)/1000</f>
        <v>0</v>
      </c>
      <c r="AB129">
        <f>0.61365*exp(17.502*BE129/(240.97+BE129))</f>
        <v>0</v>
      </c>
      <c r="AC129">
        <f>(Y129-AX129*(BC129+BD129)/1000)</f>
        <v>0</v>
      </c>
      <c r="AD129">
        <f>(-K129*44100)</f>
        <v>0</v>
      </c>
      <c r="AE129">
        <f>2*29.3*S129*0.92*(BE129-X129)</f>
        <v>0</v>
      </c>
      <c r="AF129">
        <f>2*0.95*5.67E-8*(((BE129+$B$7)+273)^4-(X129+273)^4)</f>
        <v>0</v>
      </c>
      <c r="AG129">
        <f>V129+AF129+AD129+AE129</f>
        <v>0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MAX(0,($B$13+$C$13*BJ129)/(1+$D$13*BJ129)*BC129/(BE129+273)*$E$13)</f>
        <v>0</v>
      </c>
      <c r="AM129">
        <f>$B$11*BK129+$C$11*BL129+$F$11*BW129*(1-BZ129)</f>
        <v>0</v>
      </c>
      <c r="AN129">
        <f>AM129*AO129</f>
        <v>0</v>
      </c>
      <c r="AO129">
        <f>($B$11*$D$9+$C$11*$D$9+$F$11*((CJ129+CB129)/MAX(CJ129+CB129+CK129, 0.1)*$I$9+CK129/MAX(CJ129+CB129+CK129, 0.1)*$J$9))/($B$11+$C$11+$F$11)</f>
        <v>0</v>
      </c>
      <c r="AP129">
        <f>($B$11*$K$9+$C$11*$K$9+$F$11*((CJ129+CB129)/MAX(CJ129+CB129+CK129, 0.1)*$P$9+CK129/MAX(CJ129+CB129+CK129, 0.1)*$Q$9))/($B$11+$C$11+$F$11)</f>
        <v>0</v>
      </c>
      <c r="AQ129">
        <v>6</v>
      </c>
      <c r="AR129">
        <v>0.5</v>
      </c>
      <c r="AS129" t="s">
        <v>347</v>
      </c>
      <c r="AT129">
        <v>2</v>
      </c>
      <c r="AU129">
        <v>1693591578.6</v>
      </c>
      <c r="AV129">
        <v>405.272</v>
      </c>
      <c r="AW129">
        <v>420.001</v>
      </c>
      <c r="AX129">
        <v>13.8715</v>
      </c>
      <c r="AY129">
        <v>6.72759</v>
      </c>
      <c r="AZ129">
        <v>403.504</v>
      </c>
      <c r="BA129">
        <v>13.7882</v>
      </c>
      <c r="BB129">
        <v>500.021</v>
      </c>
      <c r="BC129">
        <v>100.498</v>
      </c>
      <c r="BD129">
        <v>0.0374487</v>
      </c>
      <c r="BE129">
        <v>22.7519</v>
      </c>
      <c r="BF129">
        <v>999.9</v>
      </c>
      <c r="BG129">
        <v>999.9</v>
      </c>
      <c r="BH129">
        <v>0</v>
      </c>
      <c r="BI129">
        <v>0</v>
      </c>
      <c r="BJ129">
        <v>9998.75</v>
      </c>
      <c r="BK129">
        <v>0</v>
      </c>
      <c r="BL129">
        <v>1466.33</v>
      </c>
      <c r="BM129">
        <v>-14.7288</v>
      </c>
      <c r="BN129">
        <v>410.973</v>
      </c>
      <c r="BO129">
        <v>422.846</v>
      </c>
      <c r="BP129">
        <v>7.1439</v>
      </c>
      <c r="BQ129">
        <v>420.001</v>
      </c>
      <c r="BR129">
        <v>6.72759</v>
      </c>
      <c r="BS129">
        <v>1.39405</v>
      </c>
      <c r="BT129">
        <v>0.676107</v>
      </c>
      <c r="BU129">
        <v>11.8531</v>
      </c>
      <c r="BV129">
        <v>1.34193</v>
      </c>
      <c r="BW129">
        <v>2500.03</v>
      </c>
      <c r="BX129">
        <v>0.9000050000000001</v>
      </c>
      <c r="BY129">
        <v>0.0999951</v>
      </c>
      <c r="BZ129">
        <v>0</v>
      </c>
      <c r="CA129">
        <v>3.0983</v>
      </c>
      <c r="CB129">
        <v>0</v>
      </c>
      <c r="CC129">
        <v>26764.5</v>
      </c>
      <c r="CD129">
        <v>22324.1</v>
      </c>
      <c r="CE129">
        <v>38.062</v>
      </c>
      <c r="CF129">
        <v>38.625</v>
      </c>
      <c r="CG129">
        <v>38.062</v>
      </c>
      <c r="CH129">
        <v>36.812</v>
      </c>
      <c r="CI129">
        <v>37.062</v>
      </c>
      <c r="CJ129">
        <v>2250.04</v>
      </c>
      <c r="CK129">
        <v>249.99</v>
      </c>
      <c r="CL129">
        <v>0</v>
      </c>
      <c r="CM129">
        <v>1693591571.5</v>
      </c>
      <c r="CN129">
        <v>0</v>
      </c>
      <c r="CO129">
        <v>1693590048.5</v>
      </c>
      <c r="CP129" t="s">
        <v>537</v>
      </c>
      <c r="CQ129">
        <v>1693590036</v>
      </c>
      <c r="CR129">
        <v>1693590048.5</v>
      </c>
      <c r="CS129">
        <v>4</v>
      </c>
      <c r="CT129">
        <v>-0.035</v>
      </c>
      <c r="CU129">
        <v>0.002</v>
      </c>
      <c r="CV129">
        <v>1.801</v>
      </c>
      <c r="CW129">
        <v>0.057</v>
      </c>
      <c r="CX129">
        <v>420</v>
      </c>
      <c r="CY129">
        <v>9</v>
      </c>
      <c r="CZ129">
        <v>0.15</v>
      </c>
      <c r="DA129">
        <v>0.01</v>
      </c>
      <c r="DB129">
        <v>9.745605504644423</v>
      </c>
      <c r="DC129">
        <v>-0.181661561946063</v>
      </c>
      <c r="DD129">
        <v>0.03781340296402701</v>
      </c>
      <c r="DE129">
        <v>1</v>
      </c>
      <c r="DF129">
        <v>0.006301987865833416</v>
      </c>
      <c r="DG129">
        <v>-0.001725713484127044</v>
      </c>
      <c r="DH129">
        <v>0.0001411307644076553</v>
      </c>
      <c r="DI129">
        <v>1</v>
      </c>
      <c r="DJ129">
        <v>0.4552952215798729</v>
      </c>
      <c r="DK129">
        <v>-0.2756571900404221</v>
      </c>
      <c r="DL129">
        <v>0.02112667285414389</v>
      </c>
      <c r="DM129">
        <v>1</v>
      </c>
      <c r="DN129">
        <v>3</v>
      </c>
      <c r="DO129">
        <v>3</v>
      </c>
      <c r="DP129" t="s">
        <v>349</v>
      </c>
      <c r="DQ129">
        <v>3.10148</v>
      </c>
      <c r="DR129">
        <v>2.67107</v>
      </c>
      <c r="DS129">
        <v>0.0977836</v>
      </c>
      <c r="DT129">
        <v>0.101483</v>
      </c>
      <c r="DU129">
        <v>0.0706859</v>
      </c>
      <c r="DV129">
        <v>0.0412711</v>
      </c>
      <c r="DW129">
        <v>26245.1</v>
      </c>
      <c r="DX129">
        <v>28473.6</v>
      </c>
      <c r="DY129">
        <v>27538.8</v>
      </c>
      <c r="DZ129">
        <v>29784.3</v>
      </c>
      <c r="EA129">
        <v>32048.7</v>
      </c>
      <c r="EB129">
        <v>35265.1</v>
      </c>
      <c r="EC129">
        <v>37784.1</v>
      </c>
      <c r="ED129">
        <v>40886.7</v>
      </c>
      <c r="EE129">
        <v>2.19872</v>
      </c>
      <c r="EF129">
        <v>2.13578</v>
      </c>
      <c r="EG129">
        <v>0</v>
      </c>
      <c r="EH129">
        <v>0</v>
      </c>
      <c r="EI129">
        <v>21.8763</v>
      </c>
      <c r="EJ129">
        <v>999.9</v>
      </c>
      <c r="EK129">
        <v>47</v>
      </c>
      <c r="EL129">
        <v>29.7</v>
      </c>
      <c r="EM129">
        <v>19.5844</v>
      </c>
      <c r="EN129">
        <v>64.6721</v>
      </c>
      <c r="EO129">
        <v>9.975960000000001</v>
      </c>
      <c r="EP129">
        <v>1</v>
      </c>
      <c r="EQ129">
        <v>-0.250099</v>
      </c>
      <c r="ER129">
        <v>1.48271</v>
      </c>
      <c r="ES129">
        <v>20.1976</v>
      </c>
      <c r="ET129">
        <v>5.25637</v>
      </c>
      <c r="EU129">
        <v>12.0579</v>
      </c>
      <c r="EV129">
        <v>4.973</v>
      </c>
      <c r="EW129">
        <v>3.29278</v>
      </c>
      <c r="EX129">
        <v>9999</v>
      </c>
      <c r="EY129">
        <v>9999</v>
      </c>
      <c r="EZ129">
        <v>9999</v>
      </c>
      <c r="FA129">
        <v>167.3</v>
      </c>
      <c r="FB129">
        <v>4.97215</v>
      </c>
      <c r="FC129">
        <v>1.87073</v>
      </c>
      <c r="FD129">
        <v>1.87689</v>
      </c>
      <c r="FE129">
        <v>1.86999</v>
      </c>
      <c r="FF129">
        <v>1.87317</v>
      </c>
      <c r="FG129">
        <v>1.87466</v>
      </c>
      <c r="FH129">
        <v>1.87408</v>
      </c>
      <c r="FI129">
        <v>1.87547</v>
      </c>
      <c r="FJ129">
        <v>0</v>
      </c>
      <c r="FK129">
        <v>0</v>
      </c>
      <c r="FL129">
        <v>0</v>
      </c>
      <c r="FM129">
        <v>0</v>
      </c>
      <c r="FN129" t="s">
        <v>350</v>
      </c>
      <c r="FO129" t="s">
        <v>351</v>
      </c>
      <c r="FP129" t="s">
        <v>352</v>
      </c>
      <c r="FQ129" t="s">
        <v>352</v>
      </c>
      <c r="FR129" t="s">
        <v>352</v>
      </c>
      <c r="FS129" t="s">
        <v>352</v>
      </c>
      <c r="FT129">
        <v>0</v>
      </c>
      <c r="FU129">
        <v>100</v>
      </c>
      <c r="FV129">
        <v>100</v>
      </c>
      <c r="FW129">
        <v>1.768</v>
      </c>
      <c r="FX129">
        <v>0.0833</v>
      </c>
      <c r="FY129">
        <v>0.785409909312215</v>
      </c>
      <c r="FZ129">
        <v>0.002616612134532941</v>
      </c>
      <c r="GA129">
        <v>-4.519413631873513E-07</v>
      </c>
      <c r="GB129">
        <v>9.831233035137328E-12</v>
      </c>
      <c r="GC129">
        <v>-0.01357924881946302</v>
      </c>
      <c r="GD129">
        <v>0.01128715920374445</v>
      </c>
      <c r="GE129">
        <v>-0.0004913425133041084</v>
      </c>
      <c r="GF129">
        <v>1.320148971478439E-05</v>
      </c>
      <c r="GG129">
        <v>-1</v>
      </c>
      <c r="GH129">
        <v>2093</v>
      </c>
      <c r="GI129">
        <v>1</v>
      </c>
      <c r="GJ129">
        <v>22</v>
      </c>
      <c r="GK129">
        <v>25.7</v>
      </c>
      <c r="GL129">
        <v>25.5</v>
      </c>
      <c r="GM129">
        <v>1.07056</v>
      </c>
      <c r="GN129">
        <v>2.53052</v>
      </c>
      <c r="GO129">
        <v>1.39893</v>
      </c>
      <c r="GP129">
        <v>2.28882</v>
      </c>
      <c r="GQ129">
        <v>1.44897</v>
      </c>
      <c r="GR129">
        <v>2.53784</v>
      </c>
      <c r="GS129">
        <v>32.5318</v>
      </c>
      <c r="GT129">
        <v>13.9394</v>
      </c>
      <c r="GU129">
        <v>18</v>
      </c>
      <c r="GV129">
        <v>484.824</v>
      </c>
      <c r="GW129">
        <v>510.787</v>
      </c>
      <c r="GX129">
        <v>19.9995</v>
      </c>
      <c r="GY129">
        <v>23.8871</v>
      </c>
      <c r="GZ129">
        <v>30.0007</v>
      </c>
      <c r="HA129">
        <v>23.8973</v>
      </c>
      <c r="HB129">
        <v>23.8927</v>
      </c>
      <c r="HC129">
        <v>21.3848</v>
      </c>
      <c r="HD129">
        <v>60.1895</v>
      </c>
      <c r="HE129">
        <v>0</v>
      </c>
      <c r="HF129">
        <v>20</v>
      </c>
      <c r="HG129">
        <v>420</v>
      </c>
      <c r="HH129">
        <v>6.82108</v>
      </c>
      <c r="HI129">
        <v>101.918</v>
      </c>
      <c r="HJ129">
        <v>102.136</v>
      </c>
    </row>
    <row r="130" spans="1:218">
      <c r="A130">
        <v>108</v>
      </c>
      <c r="B130">
        <v>1693591701.1</v>
      </c>
      <c r="C130">
        <v>12569.59999990463</v>
      </c>
      <c r="D130" t="s">
        <v>566</v>
      </c>
      <c r="E130" t="s">
        <v>567</v>
      </c>
      <c r="F130" t="s">
        <v>346</v>
      </c>
      <c r="J130">
        <v>1693591701.1</v>
      </c>
      <c r="K130">
        <f>(L130)/1000</f>
        <v>0</v>
      </c>
      <c r="L130">
        <f>1000*BB130*AJ130*(AX130-AY130)/(100*AQ130*(1000-AJ130*AX130))</f>
        <v>0</v>
      </c>
      <c r="M130">
        <f>BB130*AJ130*(AW130-AV130*(1000-AJ130*AY130)/(1000-AJ130*AX130))/(100*AQ130)</f>
        <v>0</v>
      </c>
      <c r="N130">
        <f>AV130 - IF(AJ130&gt;1, M130*AQ130*100.0/(AL130*BJ130), 0)</f>
        <v>0</v>
      </c>
      <c r="O130">
        <f>((U130-K130/2)*N130-M130)/(U130+K130/2)</f>
        <v>0</v>
      </c>
      <c r="P130">
        <f>O130*(BC130+BD130)/1000.0</f>
        <v>0</v>
      </c>
      <c r="Q130">
        <f>(AV130 - IF(AJ130&gt;1, M130*AQ130*100.0/(AL130*BJ130), 0))*(BC130+BD130)/1000.0</f>
        <v>0</v>
      </c>
      <c r="R130">
        <f>2.0/((1/T130-1/S130)+SIGN(T130)*SQRT((1/T130-1/S130)*(1/T130-1/S130) + 4*AR130/((AR130+1)*(AR130+1))*(2*1/T130*1/S130-1/S130*1/S130)))</f>
        <v>0</v>
      </c>
      <c r="S130">
        <f>IF(LEFT(AS130,1)&lt;&gt;"0",IF(LEFT(AS130,1)="1",3.0,AT130),$D$5+$E$5*(BJ130*BC130/($K$5*1000))+$F$5*(BJ130*BC130/($K$5*1000))*MAX(MIN(AQ130,$J$5),$I$5)*MAX(MIN(AQ130,$J$5),$I$5)+$G$5*MAX(MIN(AQ130,$J$5),$I$5)*(BJ130*BC130/($K$5*1000))+$H$5*(BJ130*BC130/($K$5*1000))*(BJ130*BC130/($K$5*1000)))</f>
        <v>0</v>
      </c>
      <c r="T130">
        <f>K130*(1000-(1000*0.61365*exp(17.502*X130/(240.97+X130))/(BC130+BD130)+AX130)/2)/(1000*0.61365*exp(17.502*X130/(240.97+X130))/(BC130+BD130)-AX130)</f>
        <v>0</v>
      </c>
      <c r="U130">
        <f>1/((AR130+1)/(R130/1.6)+1/(S130/1.37)) + AR130/((AR130+1)/(R130/1.6) + AR130/(S130/1.37))</f>
        <v>0</v>
      </c>
      <c r="V130">
        <f>(AM130*AP130)</f>
        <v>0</v>
      </c>
      <c r="W130">
        <f>(BE130+(V130+2*0.95*5.67E-8*(((BE130+$B$7)+273)^4-(BE130+273)^4)-44100*K130)/(1.84*29.3*S130+8*0.95*5.67E-8*(BE130+273)^3))</f>
        <v>0</v>
      </c>
      <c r="X130">
        <f>($B$109*BF130+$D$7*BG130+$C$109*W130)</f>
        <v>0</v>
      </c>
      <c r="Y130">
        <f>0.61365*exp(17.502*X130/(240.97+X130))</f>
        <v>0</v>
      </c>
      <c r="Z130">
        <f>(AA130/AB130*100)</f>
        <v>0</v>
      </c>
      <c r="AA130">
        <f>AX130*(BC130+BD130)/1000</f>
        <v>0</v>
      </c>
      <c r="AB130">
        <f>0.61365*exp(17.502*BE130/(240.97+BE130))</f>
        <v>0</v>
      </c>
      <c r="AC130">
        <f>(Y130-AX130*(BC130+BD130)/1000)</f>
        <v>0</v>
      </c>
      <c r="AD130">
        <f>(-K130*44100)</f>
        <v>0</v>
      </c>
      <c r="AE130">
        <f>2*29.3*S130*0.92*(BE130-X130)</f>
        <v>0</v>
      </c>
      <c r="AF130">
        <f>2*0.95*5.67E-8*(((BE130+$B$7)+273)^4-(X130+273)^4)</f>
        <v>0</v>
      </c>
      <c r="AG130">
        <f>V130+AF130+AD130+AE130</f>
        <v>0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MAX(0,($B$13+$C$13*BJ130)/(1+$D$13*BJ130)*BC130/(BE130+273)*$E$13)</f>
        <v>0</v>
      </c>
      <c r="AM130">
        <f>$B$11*BK130+$C$11*BL130+$F$11*BW130*(1-BZ130)</f>
        <v>0</v>
      </c>
      <c r="AN130">
        <f>AM130*AO130</f>
        <v>0</v>
      </c>
      <c r="AO130">
        <f>($B$11*$D$9+$C$11*$D$9+$F$11*((CJ130+CB130)/MAX(CJ130+CB130+CK130, 0.1)*$I$9+CK130/MAX(CJ130+CB130+CK130, 0.1)*$J$9))/($B$11+$C$11+$F$11)</f>
        <v>0</v>
      </c>
      <c r="AP130">
        <f>($B$11*$K$9+$C$11*$K$9+$F$11*((CJ130+CB130)/MAX(CJ130+CB130+CK130, 0.1)*$P$9+CK130/MAX(CJ130+CB130+CK130, 0.1)*$Q$9))/($B$11+$C$11+$F$11)</f>
        <v>0</v>
      </c>
      <c r="AQ130">
        <v>6</v>
      </c>
      <c r="AR130">
        <v>0.5</v>
      </c>
      <c r="AS130" t="s">
        <v>347</v>
      </c>
      <c r="AT130">
        <v>2</v>
      </c>
      <c r="AU130">
        <v>1693591701.1</v>
      </c>
      <c r="AV130">
        <v>408.973</v>
      </c>
      <c r="AW130">
        <v>419.908</v>
      </c>
      <c r="AX130">
        <v>13.2617</v>
      </c>
      <c r="AY130">
        <v>7.87322</v>
      </c>
      <c r="AZ130">
        <v>407.197</v>
      </c>
      <c r="BA130">
        <v>13.1816</v>
      </c>
      <c r="BB130">
        <v>500.346</v>
      </c>
      <c r="BC130">
        <v>100.502</v>
      </c>
      <c r="BD130">
        <v>0.0356651</v>
      </c>
      <c r="BE130">
        <v>22.7738</v>
      </c>
      <c r="BF130">
        <v>999.9</v>
      </c>
      <c r="BG130">
        <v>999.9</v>
      </c>
      <c r="BH130">
        <v>0</v>
      </c>
      <c r="BI130">
        <v>0</v>
      </c>
      <c r="BJ130">
        <v>10053.8</v>
      </c>
      <c r="BK130">
        <v>0</v>
      </c>
      <c r="BL130">
        <v>1405.23</v>
      </c>
      <c r="BM130">
        <v>-10.9345</v>
      </c>
      <c r="BN130">
        <v>414.47</v>
      </c>
      <c r="BO130">
        <v>423.24</v>
      </c>
      <c r="BP130">
        <v>5.38847</v>
      </c>
      <c r="BQ130">
        <v>419.908</v>
      </c>
      <c r="BR130">
        <v>7.87322</v>
      </c>
      <c r="BS130">
        <v>1.33283</v>
      </c>
      <c r="BT130">
        <v>0.791276</v>
      </c>
      <c r="BU130">
        <v>11.1743</v>
      </c>
      <c r="BV130">
        <v>3.55176</v>
      </c>
      <c r="BW130">
        <v>2499.99</v>
      </c>
      <c r="BX130">
        <v>0.899992</v>
      </c>
      <c r="BY130">
        <v>0.100008</v>
      </c>
      <c r="BZ130">
        <v>0</v>
      </c>
      <c r="CA130">
        <v>3.0957</v>
      </c>
      <c r="CB130">
        <v>0</v>
      </c>
      <c r="CC130">
        <v>17796.1</v>
      </c>
      <c r="CD130">
        <v>22323.6</v>
      </c>
      <c r="CE130">
        <v>37.5</v>
      </c>
      <c r="CF130">
        <v>38.062</v>
      </c>
      <c r="CG130">
        <v>37.375</v>
      </c>
      <c r="CH130">
        <v>36.5</v>
      </c>
      <c r="CI130">
        <v>36.5</v>
      </c>
      <c r="CJ130">
        <v>2249.97</v>
      </c>
      <c r="CK130">
        <v>250.02</v>
      </c>
      <c r="CL130">
        <v>0</v>
      </c>
      <c r="CM130">
        <v>1693591694.5</v>
      </c>
      <c r="CN130">
        <v>0</v>
      </c>
      <c r="CO130">
        <v>1693590048.5</v>
      </c>
      <c r="CP130" t="s">
        <v>537</v>
      </c>
      <c r="CQ130">
        <v>1693590036</v>
      </c>
      <c r="CR130">
        <v>1693590048.5</v>
      </c>
      <c r="CS130">
        <v>4</v>
      </c>
      <c r="CT130">
        <v>-0.035</v>
      </c>
      <c r="CU130">
        <v>0.002</v>
      </c>
      <c r="CV130">
        <v>1.801</v>
      </c>
      <c r="CW130">
        <v>0.057</v>
      </c>
      <c r="CX130">
        <v>420</v>
      </c>
      <c r="CY130">
        <v>9</v>
      </c>
      <c r="CZ130">
        <v>0.15</v>
      </c>
      <c r="DA130">
        <v>0.01</v>
      </c>
      <c r="DB130">
        <v>7.294588152166735</v>
      </c>
      <c r="DC130">
        <v>-0.01600275858066029</v>
      </c>
      <c r="DD130">
        <v>0.03079082902307673</v>
      </c>
      <c r="DE130">
        <v>1</v>
      </c>
      <c r="DF130">
        <v>0.004781355840212369</v>
      </c>
      <c r="DG130">
        <v>-0.002110212718430245</v>
      </c>
      <c r="DH130">
        <v>0.0001545943168987858</v>
      </c>
      <c r="DI130">
        <v>1</v>
      </c>
      <c r="DJ130">
        <v>0.2992583228372538</v>
      </c>
      <c r="DK130">
        <v>-0.1581666662266774</v>
      </c>
      <c r="DL130">
        <v>0.01165921598717661</v>
      </c>
      <c r="DM130">
        <v>1</v>
      </c>
      <c r="DN130">
        <v>3</v>
      </c>
      <c r="DO130">
        <v>3</v>
      </c>
      <c r="DP130" t="s">
        <v>349</v>
      </c>
      <c r="DQ130">
        <v>3.1021</v>
      </c>
      <c r="DR130">
        <v>2.66977</v>
      </c>
      <c r="DS130">
        <v>0.09842670000000001</v>
      </c>
      <c r="DT130">
        <v>0.101448</v>
      </c>
      <c r="DU130">
        <v>0.06829499999999999</v>
      </c>
      <c r="DV130">
        <v>0.0468663</v>
      </c>
      <c r="DW130">
        <v>26224.1</v>
      </c>
      <c r="DX130">
        <v>28467.2</v>
      </c>
      <c r="DY130">
        <v>27537.1</v>
      </c>
      <c r="DZ130">
        <v>29777</v>
      </c>
      <c r="EA130">
        <v>32129.1</v>
      </c>
      <c r="EB130">
        <v>35051</v>
      </c>
      <c r="EC130">
        <v>37782.3</v>
      </c>
      <c r="ED130">
        <v>40876.9</v>
      </c>
      <c r="EE130">
        <v>2.19918</v>
      </c>
      <c r="EF130">
        <v>2.13447</v>
      </c>
      <c r="EG130">
        <v>0</v>
      </c>
      <c r="EH130">
        <v>0</v>
      </c>
      <c r="EI130">
        <v>21.7908</v>
      </c>
      <c r="EJ130">
        <v>999.9</v>
      </c>
      <c r="EK130">
        <v>46.7</v>
      </c>
      <c r="EL130">
        <v>29.8</v>
      </c>
      <c r="EM130">
        <v>19.5712</v>
      </c>
      <c r="EN130">
        <v>64.13209999999999</v>
      </c>
      <c r="EO130">
        <v>9.1266</v>
      </c>
      <c r="EP130">
        <v>1</v>
      </c>
      <c r="EQ130">
        <v>-0.238465</v>
      </c>
      <c r="ER130">
        <v>1.62178</v>
      </c>
      <c r="ES130">
        <v>20.1967</v>
      </c>
      <c r="ET130">
        <v>5.25772</v>
      </c>
      <c r="EU130">
        <v>12.0579</v>
      </c>
      <c r="EV130">
        <v>4.97325</v>
      </c>
      <c r="EW130">
        <v>3.293</v>
      </c>
      <c r="EX130">
        <v>9999</v>
      </c>
      <c r="EY130">
        <v>9999</v>
      </c>
      <c r="EZ130">
        <v>9999</v>
      </c>
      <c r="FA130">
        <v>167.4</v>
      </c>
      <c r="FB130">
        <v>4.97214</v>
      </c>
      <c r="FC130">
        <v>1.87073</v>
      </c>
      <c r="FD130">
        <v>1.87687</v>
      </c>
      <c r="FE130">
        <v>1.86997</v>
      </c>
      <c r="FF130">
        <v>1.87315</v>
      </c>
      <c r="FG130">
        <v>1.87462</v>
      </c>
      <c r="FH130">
        <v>1.87408</v>
      </c>
      <c r="FI130">
        <v>1.87546</v>
      </c>
      <c r="FJ130">
        <v>0</v>
      </c>
      <c r="FK130">
        <v>0</v>
      </c>
      <c r="FL130">
        <v>0</v>
      </c>
      <c r="FM130">
        <v>0</v>
      </c>
      <c r="FN130" t="s">
        <v>350</v>
      </c>
      <c r="FO130" t="s">
        <v>351</v>
      </c>
      <c r="FP130" t="s">
        <v>352</v>
      </c>
      <c r="FQ130" t="s">
        <v>352</v>
      </c>
      <c r="FR130" t="s">
        <v>352</v>
      </c>
      <c r="FS130" t="s">
        <v>352</v>
      </c>
      <c r="FT130">
        <v>0</v>
      </c>
      <c r="FU130">
        <v>100</v>
      </c>
      <c r="FV130">
        <v>100</v>
      </c>
      <c r="FW130">
        <v>1.776</v>
      </c>
      <c r="FX130">
        <v>0.0801</v>
      </c>
      <c r="FY130">
        <v>0.785409909312215</v>
      </c>
      <c r="FZ130">
        <v>0.002616612134532941</v>
      </c>
      <c r="GA130">
        <v>-4.519413631873513E-07</v>
      </c>
      <c r="GB130">
        <v>9.831233035137328E-12</v>
      </c>
      <c r="GC130">
        <v>-0.01357924881946302</v>
      </c>
      <c r="GD130">
        <v>0.01128715920374445</v>
      </c>
      <c r="GE130">
        <v>-0.0004913425133041084</v>
      </c>
      <c r="GF130">
        <v>1.320148971478439E-05</v>
      </c>
      <c r="GG130">
        <v>-1</v>
      </c>
      <c r="GH130">
        <v>2093</v>
      </c>
      <c r="GI130">
        <v>1</v>
      </c>
      <c r="GJ130">
        <v>22</v>
      </c>
      <c r="GK130">
        <v>27.8</v>
      </c>
      <c r="GL130">
        <v>27.5</v>
      </c>
      <c r="GM130">
        <v>1.07056</v>
      </c>
      <c r="GN130">
        <v>2.55371</v>
      </c>
      <c r="GO130">
        <v>1.39893</v>
      </c>
      <c r="GP130">
        <v>2.2876</v>
      </c>
      <c r="GQ130">
        <v>1.44897</v>
      </c>
      <c r="GR130">
        <v>2.36328</v>
      </c>
      <c r="GS130">
        <v>32.6869</v>
      </c>
      <c r="GT130">
        <v>13.9044</v>
      </c>
      <c r="GU130">
        <v>18</v>
      </c>
      <c r="GV130">
        <v>486.518</v>
      </c>
      <c r="GW130">
        <v>511.274</v>
      </c>
      <c r="GX130">
        <v>20.0015</v>
      </c>
      <c r="GY130">
        <v>24.0543</v>
      </c>
      <c r="GZ130">
        <v>30.0004</v>
      </c>
      <c r="HA130">
        <v>24.0421</v>
      </c>
      <c r="HB130">
        <v>24.0251</v>
      </c>
      <c r="HC130">
        <v>21.4005</v>
      </c>
      <c r="HD130">
        <v>54.5235</v>
      </c>
      <c r="HE130">
        <v>0</v>
      </c>
      <c r="HF130">
        <v>20</v>
      </c>
      <c r="HG130">
        <v>420</v>
      </c>
      <c r="HH130">
        <v>8.04378</v>
      </c>
      <c r="HI130">
        <v>101.913</v>
      </c>
      <c r="HJ130">
        <v>102.111</v>
      </c>
    </row>
    <row r="131" spans="1:218">
      <c r="A131">
        <v>109</v>
      </c>
      <c r="B131">
        <v>1693591816.6</v>
      </c>
      <c r="C131">
        <v>12685.09999990463</v>
      </c>
      <c r="D131" t="s">
        <v>568</v>
      </c>
      <c r="E131" t="s">
        <v>569</v>
      </c>
      <c r="F131" t="s">
        <v>346</v>
      </c>
      <c r="J131">
        <v>1693591816.6</v>
      </c>
      <c r="K131">
        <f>(L131)/1000</f>
        <v>0</v>
      </c>
      <c r="L131">
        <f>1000*BB131*AJ131*(AX131-AY131)/(100*AQ131*(1000-AJ131*AX131))</f>
        <v>0</v>
      </c>
      <c r="M131">
        <f>BB131*AJ131*(AW131-AV131*(1000-AJ131*AY131)/(1000-AJ131*AX131))/(100*AQ131)</f>
        <v>0</v>
      </c>
      <c r="N131">
        <f>AV131 - IF(AJ131&gt;1, M131*AQ131*100.0/(AL131*BJ131), 0)</f>
        <v>0</v>
      </c>
      <c r="O131">
        <f>((U131-K131/2)*N131-M131)/(U131+K131/2)</f>
        <v>0</v>
      </c>
      <c r="P131">
        <f>O131*(BC131+BD131)/1000.0</f>
        <v>0</v>
      </c>
      <c r="Q131">
        <f>(AV131 - IF(AJ131&gt;1, M131*AQ131*100.0/(AL131*BJ131), 0))*(BC131+BD131)/1000.0</f>
        <v>0</v>
      </c>
      <c r="R131">
        <f>2.0/((1/T131-1/S131)+SIGN(T131)*SQRT((1/T131-1/S131)*(1/T131-1/S131) + 4*AR131/((AR131+1)*(AR131+1))*(2*1/T131*1/S131-1/S131*1/S131)))</f>
        <v>0</v>
      </c>
      <c r="S131">
        <f>IF(LEFT(AS131,1)&lt;&gt;"0",IF(LEFT(AS131,1)="1",3.0,AT131),$D$5+$E$5*(BJ131*BC131/($K$5*1000))+$F$5*(BJ131*BC131/($K$5*1000))*MAX(MIN(AQ131,$J$5),$I$5)*MAX(MIN(AQ131,$J$5),$I$5)+$G$5*MAX(MIN(AQ131,$J$5),$I$5)*(BJ131*BC131/($K$5*1000))+$H$5*(BJ131*BC131/($K$5*1000))*(BJ131*BC131/($K$5*1000)))</f>
        <v>0</v>
      </c>
      <c r="T131">
        <f>K131*(1000-(1000*0.61365*exp(17.502*X131/(240.97+X131))/(BC131+BD131)+AX131)/2)/(1000*0.61365*exp(17.502*X131/(240.97+X131))/(BC131+BD131)-AX131)</f>
        <v>0</v>
      </c>
      <c r="U131">
        <f>1/((AR131+1)/(R131/1.6)+1/(S131/1.37)) + AR131/((AR131+1)/(R131/1.6) + AR131/(S131/1.37))</f>
        <v>0</v>
      </c>
      <c r="V131">
        <f>(AM131*AP131)</f>
        <v>0</v>
      </c>
      <c r="W131">
        <f>(BE131+(V131+2*0.95*5.67E-8*(((BE131+$B$7)+273)^4-(BE131+273)^4)-44100*K131)/(1.84*29.3*S131+8*0.95*5.67E-8*(BE131+273)^3))</f>
        <v>0</v>
      </c>
      <c r="X131">
        <f>($B$109*BF131+$D$7*BG131+$C$109*W131)</f>
        <v>0</v>
      </c>
      <c r="Y131">
        <f>0.61365*exp(17.502*X131/(240.97+X131))</f>
        <v>0</v>
      </c>
      <c r="Z131">
        <f>(AA131/AB131*100)</f>
        <v>0</v>
      </c>
      <c r="AA131">
        <f>AX131*(BC131+BD131)/1000</f>
        <v>0</v>
      </c>
      <c r="AB131">
        <f>0.61365*exp(17.502*BE131/(240.97+BE131))</f>
        <v>0</v>
      </c>
      <c r="AC131">
        <f>(Y131-AX131*(BC131+BD131)/1000)</f>
        <v>0</v>
      </c>
      <c r="AD131">
        <f>(-K131*44100)</f>
        <v>0</v>
      </c>
      <c r="AE131">
        <f>2*29.3*S131*0.92*(BE131-X131)</f>
        <v>0</v>
      </c>
      <c r="AF131">
        <f>2*0.95*5.67E-8*(((BE131+$B$7)+273)^4-(X131+273)^4)</f>
        <v>0</v>
      </c>
      <c r="AG131">
        <f>V131+AF131+AD131+AE131</f>
        <v>0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MAX(0,($B$13+$C$13*BJ131)/(1+$D$13*BJ131)*BC131/(BE131+273)*$E$13)</f>
        <v>0</v>
      </c>
      <c r="AM131">
        <f>$B$11*BK131+$C$11*BL131+$F$11*BW131*(1-BZ131)</f>
        <v>0</v>
      </c>
      <c r="AN131">
        <f>AM131*AO131</f>
        <v>0</v>
      </c>
      <c r="AO131">
        <f>($B$11*$D$9+$C$11*$D$9+$F$11*((CJ131+CB131)/MAX(CJ131+CB131+CK131, 0.1)*$I$9+CK131/MAX(CJ131+CB131+CK131, 0.1)*$J$9))/($B$11+$C$11+$F$11)</f>
        <v>0</v>
      </c>
      <c r="AP131">
        <f>($B$11*$K$9+$C$11*$K$9+$F$11*((CJ131+CB131)/MAX(CJ131+CB131+CK131, 0.1)*$P$9+CK131/MAX(CJ131+CB131+CK131, 0.1)*$Q$9))/($B$11+$C$11+$F$11)</f>
        <v>0</v>
      </c>
      <c r="AQ131">
        <v>6</v>
      </c>
      <c r="AR131">
        <v>0.5</v>
      </c>
      <c r="AS131" t="s">
        <v>347</v>
      </c>
      <c r="AT131">
        <v>2</v>
      </c>
      <c r="AU131">
        <v>1693591816.6</v>
      </c>
      <c r="AV131">
        <v>404.671</v>
      </c>
      <c r="AW131">
        <v>419.964</v>
      </c>
      <c r="AX131">
        <v>13.5428</v>
      </c>
      <c r="AY131">
        <v>9.83971</v>
      </c>
      <c r="AZ131">
        <v>402.904</v>
      </c>
      <c r="BA131">
        <v>13.4613</v>
      </c>
      <c r="BB131">
        <v>499.971</v>
      </c>
      <c r="BC131">
        <v>100.483</v>
      </c>
      <c r="BD131">
        <v>0.0357736</v>
      </c>
      <c r="BE131">
        <v>22.8887</v>
      </c>
      <c r="BF131">
        <v>999.9</v>
      </c>
      <c r="BG131">
        <v>999.9</v>
      </c>
      <c r="BH131">
        <v>0</v>
      </c>
      <c r="BI131">
        <v>0</v>
      </c>
      <c r="BJ131">
        <v>10015.6</v>
      </c>
      <c r="BK131">
        <v>0</v>
      </c>
      <c r="BL131">
        <v>1385.17</v>
      </c>
      <c r="BM131">
        <v>-15.2926</v>
      </c>
      <c r="BN131">
        <v>410.227</v>
      </c>
      <c r="BO131">
        <v>424.137</v>
      </c>
      <c r="BP131">
        <v>3.70313</v>
      </c>
      <c r="BQ131">
        <v>419.964</v>
      </c>
      <c r="BR131">
        <v>9.83971</v>
      </c>
      <c r="BS131">
        <v>1.36082</v>
      </c>
      <c r="BT131">
        <v>0.988723</v>
      </c>
      <c r="BU131">
        <v>11.488</v>
      </c>
      <c r="BV131">
        <v>6.75125</v>
      </c>
      <c r="BW131">
        <v>2500.17</v>
      </c>
      <c r="BX131">
        <v>0.900003</v>
      </c>
      <c r="BY131">
        <v>0.0999966</v>
      </c>
      <c r="BZ131">
        <v>0</v>
      </c>
      <c r="CA131">
        <v>2.7118</v>
      </c>
      <c r="CB131">
        <v>0</v>
      </c>
      <c r="CC131">
        <v>19933.9</v>
      </c>
      <c r="CD131">
        <v>22325.3</v>
      </c>
      <c r="CE131">
        <v>38.437</v>
      </c>
      <c r="CF131">
        <v>39.687</v>
      </c>
      <c r="CG131">
        <v>38.375</v>
      </c>
      <c r="CH131">
        <v>37.625</v>
      </c>
      <c r="CI131">
        <v>37.562</v>
      </c>
      <c r="CJ131">
        <v>2250.16</v>
      </c>
      <c r="CK131">
        <v>250.01</v>
      </c>
      <c r="CL131">
        <v>0</v>
      </c>
      <c r="CM131">
        <v>1693591809.7</v>
      </c>
      <c r="CN131">
        <v>0</v>
      </c>
      <c r="CO131">
        <v>1693590048.5</v>
      </c>
      <c r="CP131" t="s">
        <v>537</v>
      </c>
      <c r="CQ131">
        <v>1693590036</v>
      </c>
      <c r="CR131">
        <v>1693590048.5</v>
      </c>
      <c r="CS131">
        <v>4</v>
      </c>
      <c r="CT131">
        <v>-0.035</v>
      </c>
      <c r="CU131">
        <v>0.002</v>
      </c>
      <c r="CV131">
        <v>1.801</v>
      </c>
      <c r="CW131">
        <v>0.057</v>
      </c>
      <c r="CX131">
        <v>420</v>
      </c>
      <c r="CY131">
        <v>9</v>
      </c>
      <c r="CZ131">
        <v>0.15</v>
      </c>
      <c r="DA131">
        <v>0.01</v>
      </c>
      <c r="DB131">
        <v>11.47744907587114</v>
      </c>
      <c r="DC131">
        <v>0.1957441118650067</v>
      </c>
      <c r="DD131">
        <v>0.03804095045166552</v>
      </c>
      <c r="DE131">
        <v>1</v>
      </c>
      <c r="DF131">
        <v>0.003187830659312906</v>
      </c>
      <c r="DG131">
        <v>-0.0004674155945471071</v>
      </c>
      <c r="DH131">
        <v>3.629437895578048E-05</v>
      </c>
      <c r="DI131">
        <v>1</v>
      </c>
      <c r="DJ131">
        <v>0.1867636163691792</v>
      </c>
      <c r="DK131">
        <v>-0.0204510874478995</v>
      </c>
      <c r="DL131">
        <v>0.001655900374655904</v>
      </c>
      <c r="DM131">
        <v>1</v>
      </c>
      <c r="DN131">
        <v>3</v>
      </c>
      <c r="DO131">
        <v>3</v>
      </c>
      <c r="DP131" t="s">
        <v>349</v>
      </c>
      <c r="DQ131">
        <v>3.10212</v>
      </c>
      <c r="DR131">
        <v>2.66954</v>
      </c>
      <c r="DS131">
        <v>0.09758890000000001</v>
      </c>
      <c r="DT131">
        <v>0.101427</v>
      </c>
      <c r="DU131">
        <v>0.069357</v>
      </c>
      <c r="DV131">
        <v>0.0558984</v>
      </c>
      <c r="DW131">
        <v>26238</v>
      </c>
      <c r="DX131">
        <v>28460.1</v>
      </c>
      <c r="DY131">
        <v>27526.6</v>
      </c>
      <c r="DZ131">
        <v>29769.1</v>
      </c>
      <c r="EA131">
        <v>32077.4</v>
      </c>
      <c r="EB131">
        <v>34708.1</v>
      </c>
      <c r="EC131">
        <v>37764.8</v>
      </c>
      <c r="ED131">
        <v>40863.8</v>
      </c>
      <c r="EE131">
        <v>2.1766</v>
      </c>
      <c r="EF131">
        <v>2.13815</v>
      </c>
      <c r="EG131">
        <v>0</v>
      </c>
      <c r="EH131">
        <v>0</v>
      </c>
      <c r="EI131">
        <v>22.1568</v>
      </c>
      <c r="EJ131">
        <v>999.9</v>
      </c>
      <c r="EK131">
        <v>46.6</v>
      </c>
      <c r="EL131">
        <v>29.9</v>
      </c>
      <c r="EM131">
        <v>19.6452</v>
      </c>
      <c r="EN131">
        <v>64.3621</v>
      </c>
      <c r="EO131">
        <v>9.5032</v>
      </c>
      <c r="EP131">
        <v>1</v>
      </c>
      <c r="EQ131">
        <v>-0.229004</v>
      </c>
      <c r="ER131">
        <v>1.76356</v>
      </c>
      <c r="ES131">
        <v>20.1966</v>
      </c>
      <c r="ET131">
        <v>5.25428</v>
      </c>
      <c r="EU131">
        <v>12.0579</v>
      </c>
      <c r="EV131">
        <v>4.97325</v>
      </c>
      <c r="EW131">
        <v>3.293</v>
      </c>
      <c r="EX131">
        <v>9999</v>
      </c>
      <c r="EY131">
        <v>9999</v>
      </c>
      <c r="EZ131">
        <v>9999</v>
      </c>
      <c r="FA131">
        <v>167.4</v>
      </c>
      <c r="FB131">
        <v>4.97214</v>
      </c>
      <c r="FC131">
        <v>1.87077</v>
      </c>
      <c r="FD131">
        <v>1.87696</v>
      </c>
      <c r="FE131">
        <v>1.87008</v>
      </c>
      <c r="FF131">
        <v>1.87317</v>
      </c>
      <c r="FG131">
        <v>1.87469</v>
      </c>
      <c r="FH131">
        <v>1.87408</v>
      </c>
      <c r="FI131">
        <v>1.8755</v>
      </c>
      <c r="FJ131">
        <v>0</v>
      </c>
      <c r="FK131">
        <v>0</v>
      </c>
      <c r="FL131">
        <v>0</v>
      </c>
      <c r="FM131">
        <v>0</v>
      </c>
      <c r="FN131" t="s">
        <v>350</v>
      </c>
      <c r="FO131" t="s">
        <v>351</v>
      </c>
      <c r="FP131" t="s">
        <v>352</v>
      </c>
      <c r="FQ131" t="s">
        <v>352</v>
      </c>
      <c r="FR131" t="s">
        <v>352</v>
      </c>
      <c r="FS131" t="s">
        <v>352</v>
      </c>
      <c r="FT131">
        <v>0</v>
      </c>
      <c r="FU131">
        <v>100</v>
      </c>
      <c r="FV131">
        <v>100</v>
      </c>
      <c r="FW131">
        <v>1.767</v>
      </c>
      <c r="FX131">
        <v>0.0815</v>
      </c>
      <c r="FY131">
        <v>0.785409909312215</v>
      </c>
      <c r="FZ131">
        <v>0.002616612134532941</v>
      </c>
      <c r="GA131">
        <v>-4.519413631873513E-07</v>
      </c>
      <c r="GB131">
        <v>9.831233035137328E-12</v>
      </c>
      <c r="GC131">
        <v>-0.01357924881946302</v>
      </c>
      <c r="GD131">
        <v>0.01128715920374445</v>
      </c>
      <c r="GE131">
        <v>-0.0004913425133041084</v>
      </c>
      <c r="GF131">
        <v>1.320148971478439E-05</v>
      </c>
      <c r="GG131">
        <v>-1</v>
      </c>
      <c r="GH131">
        <v>2093</v>
      </c>
      <c r="GI131">
        <v>1</v>
      </c>
      <c r="GJ131">
        <v>22</v>
      </c>
      <c r="GK131">
        <v>29.7</v>
      </c>
      <c r="GL131">
        <v>29.5</v>
      </c>
      <c r="GM131">
        <v>1.07178</v>
      </c>
      <c r="GN131">
        <v>2.55615</v>
      </c>
      <c r="GO131">
        <v>1.39893</v>
      </c>
      <c r="GP131">
        <v>2.2876</v>
      </c>
      <c r="GQ131">
        <v>1.44897</v>
      </c>
      <c r="GR131">
        <v>2.45972</v>
      </c>
      <c r="GS131">
        <v>32.9983</v>
      </c>
      <c r="GT131">
        <v>13.8956</v>
      </c>
      <c r="GU131">
        <v>18</v>
      </c>
      <c r="GV131">
        <v>473.973</v>
      </c>
      <c r="GW131">
        <v>515.096</v>
      </c>
      <c r="GX131">
        <v>20.0021</v>
      </c>
      <c r="GY131">
        <v>24.1925</v>
      </c>
      <c r="GZ131">
        <v>30.0006</v>
      </c>
      <c r="HA131">
        <v>24.1644</v>
      </c>
      <c r="HB131">
        <v>24.151</v>
      </c>
      <c r="HC131">
        <v>21.4275</v>
      </c>
      <c r="HD131">
        <v>47.3324</v>
      </c>
      <c r="HE131">
        <v>0</v>
      </c>
      <c r="HF131">
        <v>20</v>
      </c>
      <c r="HG131">
        <v>420</v>
      </c>
      <c r="HH131">
        <v>9.91226</v>
      </c>
      <c r="HI131">
        <v>101.869</v>
      </c>
      <c r="HJ131">
        <v>102.081</v>
      </c>
    </row>
    <row r="132" spans="1:218">
      <c r="A132">
        <v>110</v>
      </c>
      <c r="B132">
        <v>1693591914.1</v>
      </c>
      <c r="C132">
        <v>12782.59999990463</v>
      </c>
      <c r="D132" t="s">
        <v>570</v>
      </c>
      <c r="E132" t="s">
        <v>571</v>
      </c>
      <c r="F132" t="s">
        <v>346</v>
      </c>
      <c r="J132">
        <v>1693591914.1</v>
      </c>
      <c r="K132">
        <f>(L132)/1000</f>
        <v>0</v>
      </c>
      <c r="L132">
        <f>1000*BB132*AJ132*(AX132-AY132)/(100*AQ132*(1000-AJ132*AX132))</f>
        <v>0</v>
      </c>
      <c r="M132">
        <f>BB132*AJ132*(AW132-AV132*(1000-AJ132*AY132)/(1000-AJ132*AX132))/(100*AQ132)</f>
        <v>0</v>
      </c>
      <c r="N132">
        <f>AV132 - IF(AJ132&gt;1, M132*AQ132*100.0/(AL132*BJ132), 0)</f>
        <v>0</v>
      </c>
      <c r="O132">
        <f>((U132-K132/2)*N132-M132)/(U132+K132/2)</f>
        <v>0</v>
      </c>
      <c r="P132">
        <f>O132*(BC132+BD132)/1000.0</f>
        <v>0</v>
      </c>
      <c r="Q132">
        <f>(AV132 - IF(AJ132&gt;1, M132*AQ132*100.0/(AL132*BJ132), 0))*(BC132+BD132)/1000.0</f>
        <v>0</v>
      </c>
      <c r="R132">
        <f>2.0/((1/T132-1/S132)+SIGN(T132)*SQRT((1/T132-1/S132)*(1/T132-1/S132) + 4*AR132/((AR132+1)*(AR132+1))*(2*1/T132*1/S132-1/S132*1/S132)))</f>
        <v>0</v>
      </c>
      <c r="S132">
        <f>IF(LEFT(AS132,1)&lt;&gt;"0",IF(LEFT(AS132,1)="1",3.0,AT132),$D$5+$E$5*(BJ132*BC132/($K$5*1000))+$F$5*(BJ132*BC132/($K$5*1000))*MAX(MIN(AQ132,$J$5),$I$5)*MAX(MIN(AQ132,$J$5),$I$5)+$G$5*MAX(MIN(AQ132,$J$5),$I$5)*(BJ132*BC132/($K$5*1000))+$H$5*(BJ132*BC132/($K$5*1000))*(BJ132*BC132/($K$5*1000)))</f>
        <v>0</v>
      </c>
      <c r="T132">
        <f>K132*(1000-(1000*0.61365*exp(17.502*X132/(240.97+X132))/(BC132+BD132)+AX132)/2)/(1000*0.61365*exp(17.502*X132/(240.97+X132))/(BC132+BD132)-AX132)</f>
        <v>0</v>
      </c>
      <c r="U132">
        <f>1/((AR132+1)/(R132/1.6)+1/(S132/1.37)) + AR132/((AR132+1)/(R132/1.6) + AR132/(S132/1.37))</f>
        <v>0</v>
      </c>
      <c r="V132">
        <f>(AM132*AP132)</f>
        <v>0</v>
      </c>
      <c r="W132">
        <f>(BE132+(V132+2*0.95*5.67E-8*(((BE132+$B$7)+273)^4-(BE132+273)^4)-44100*K132)/(1.84*29.3*S132+8*0.95*5.67E-8*(BE132+273)^3))</f>
        <v>0</v>
      </c>
      <c r="X132">
        <f>($B$109*BF132+$D$7*BG132+$C$109*W132)</f>
        <v>0</v>
      </c>
      <c r="Y132">
        <f>0.61365*exp(17.502*X132/(240.97+X132))</f>
        <v>0</v>
      </c>
      <c r="Z132">
        <f>(AA132/AB132*100)</f>
        <v>0</v>
      </c>
      <c r="AA132">
        <f>AX132*(BC132+BD132)/1000</f>
        <v>0</v>
      </c>
      <c r="AB132">
        <f>0.61365*exp(17.502*BE132/(240.97+BE132))</f>
        <v>0</v>
      </c>
      <c r="AC132">
        <f>(Y132-AX132*(BC132+BD132)/1000)</f>
        <v>0</v>
      </c>
      <c r="AD132">
        <f>(-K132*44100)</f>
        <v>0</v>
      </c>
      <c r="AE132">
        <f>2*29.3*S132*0.92*(BE132-X132)</f>
        <v>0</v>
      </c>
      <c r="AF132">
        <f>2*0.95*5.67E-8*(((BE132+$B$7)+273)^4-(X132+273)^4)</f>
        <v>0</v>
      </c>
      <c r="AG132">
        <f>V132+AF132+AD132+AE132</f>
        <v>0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MAX(0,($B$13+$C$13*BJ132)/(1+$D$13*BJ132)*BC132/(BE132+273)*$E$13)</f>
        <v>0</v>
      </c>
      <c r="AM132">
        <f>$B$11*BK132+$C$11*BL132+$F$11*BW132*(1-BZ132)</f>
        <v>0</v>
      </c>
      <c r="AN132">
        <f>AM132*AO132</f>
        <v>0</v>
      </c>
      <c r="AO132">
        <f>($B$11*$D$9+$C$11*$D$9+$F$11*((CJ132+CB132)/MAX(CJ132+CB132+CK132, 0.1)*$I$9+CK132/MAX(CJ132+CB132+CK132, 0.1)*$J$9))/($B$11+$C$11+$F$11)</f>
        <v>0</v>
      </c>
      <c r="AP132">
        <f>($B$11*$K$9+$C$11*$K$9+$F$11*((CJ132+CB132)/MAX(CJ132+CB132+CK132, 0.1)*$P$9+CK132/MAX(CJ132+CB132+CK132, 0.1)*$Q$9))/($B$11+$C$11+$F$11)</f>
        <v>0</v>
      </c>
      <c r="AQ132">
        <v>6</v>
      </c>
      <c r="AR132">
        <v>0.5</v>
      </c>
      <c r="AS132" t="s">
        <v>347</v>
      </c>
      <c r="AT132">
        <v>2</v>
      </c>
      <c r="AU132">
        <v>1693591914.1</v>
      </c>
      <c r="AV132">
        <v>404.19</v>
      </c>
      <c r="AW132">
        <v>420.179</v>
      </c>
      <c r="AX132">
        <v>14.5466</v>
      </c>
      <c r="AY132">
        <v>8.684799999999999</v>
      </c>
      <c r="AZ132">
        <v>402.424</v>
      </c>
      <c r="BA132">
        <v>14.4598</v>
      </c>
      <c r="BB132">
        <v>500.031</v>
      </c>
      <c r="BC132">
        <v>100.494</v>
      </c>
      <c r="BD132">
        <v>0.0325025</v>
      </c>
      <c r="BE132">
        <v>22.8147</v>
      </c>
      <c r="BF132">
        <v>999.9</v>
      </c>
      <c r="BG132">
        <v>999.9</v>
      </c>
      <c r="BH132">
        <v>0</v>
      </c>
      <c r="BI132">
        <v>0</v>
      </c>
      <c r="BJ132">
        <v>9998.75</v>
      </c>
      <c r="BK132">
        <v>0</v>
      </c>
      <c r="BL132">
        <v>629.239</v>
      </c>
      <c r="BM132">
        <v>-15.9893</v>
      </c>
      <c r="BN132">
        <v>410.157</v>
      </c>
      <c r="BO132">
        <v>423.861</v>
      </c>
      <c r="BP132">
        <v>5.86185</v>
      </c>
      <c r="BQ132">
        <v>420.179</v>
      </c>
      <c r="BR132">
        <v>8.684799999999999</v>
      </c>
      <c r="BS132">
        <v>1.46185</v>
      </c>
      <c r="BT132">
        <v>0.872771</v>
      </c>
      <c r="BU132">
        <v>12.5749</v>
      </c>
      <c r="BV132">
        <v>4.94941</v>
      </c>
      <c r="BW132">
        <v>2499.88</v>
      </c>
      <c r="BX132">
        <v>0.899993</v>
      </c>
      <c r="BY132">
        <v>0.100007</v>
      </c>
      <c r="BZ132">
        <v>0</v>
      </c>
      <c r="CA132">
        <v>3.3191</v>
      </c>
      <c r="CB132">
        <v>0</v>
      </c>
      <c r="CC132">
        <v>30329.5</v>
      </c>
      <c r="CD132">
        <v>22322.6</v>
      </c>
      <c r="CE132">
        <v>40.812</v>
      </c>
      <c r="CF132">
        <v>41.812</v>
      </c>
      <c r="CG132">
        <v>40.437</v>
      </c>
      <c r="CH132">
        <v>40</v>
      </c>
      <c r="CI132">
        <v>39.562</v>
      </c>
      <c r="CJ132">
        <v>2249.87</v>
      </c>
      <c r="CK132">
        <v>250.01</v>
      </c>
      <c r="CL132">
        <v>0</v>
      </c>
      <c r="CM132">
        <v>1693591907.5</v>
      </c>
      <c r="CN132">
        <v>0</v>
      </c>
      <c r="CO132">
        <v>1693590048.5</v>
      </c>
      <c r="CP132" t="s">
        <v>537</v>
      </c>
      <c r="CQ132">
        <v>1693590036</v>
      </c>
      <c r="CR132">
        <v>1693590048.5</v>
      </c>
      <c r="CS132">
        <v>4</v>
      </c>
      <c r="CT132">
        <v>-0.035</v>
      </c>
      <c r="CU132">
        <v>0.002</v>
      </c>
      <c r="CV132">
        <v>1.801</v>
      </c>
      <c r="CW132">
        <v>0.057</v>
      </c>
      <c r="CX132">
        <v>420</v>
      </c>
      <c r="CY132">
        <v>9</v>
      </c>
      <c r="CZ132">
        <v>0.15</v>
      </c>
      <c r="DA132">
        <v>0.01</v>
      </c>
      <c r="DB132">
        <v>11.45834407588214</v>
      </c>
      <c r="DC132">
        <v>-0.5596445642428387</v>
      </c>
      <c r="DD132">
        <v>0.1210684691710428</v>
      </c>
      <c r="DE132">
        <v>1</v>
      </c>
      <c r="DF132">
        <v>0.004766291937184535</v>
      </c>
      <c r="DG132">
        <v>0.002326087276296755</v>
      </c>
      <c r="DH132">
        <v>0.0002283872874104817</v>
      </c>
      <c r="DI132">
        <v>1</v>
      </c>
      <c r="DJ132">
        <v>0.3389984654251508</v>
      </c>
      <c r="DK132">
        <v>0.09591812800149213</v>
      </c>
      <c r="DL132">
        <v>0.0153757916842911</v>
      </c>
      <c r="DM132">
        <v>1</v>
      </c>
      <c r="DN132">
        <v>3</v>
      </c>
      <c r="DO132">
        <v>3</v>
      </c>
      <c r="DP132" t="s">
        <v>349</v>
      </c>
      <c r="DQ132">
        <v>3.10191</v>
      </c>
      <c r="DR132">
        <v>2.66613</v>
      </c>
      <c r="DS132">
        <v>0.0974927</v>
      </c>
      <c r="DT132">
        <v>0.10144</v>
      </c>
      <c r="DU132">
        <v>0.0731921</v>
      </c>
      <c r="DV132">
        <v>0.0506512</v>
      </c>
      <c r="DW132">
        <v>26243.7</v>
      </c>
      <c r="DX132">
        <v>28458.1</v>
      </c>
      <c r="DY132">
        <v>27530</v>
      </c>
      <c r="DZ132">
        <v>29767.9</v>
      </c>
      <c r="EA132">
        <v>31948.8</v>
      </c>
      <c r="EB132">
        <v>34900</v>
      </c>
      <c r="EC132">
        <v>37769.2</v>
      </c>
      <c r="ED132">
        <v>40863.2</v>
      </c>
      <c r="EE132">
        <v>2.18802</v>
      </c>
      <c r="EF132">
        <v>2.1365</v>
      </c>
      <c r="EG132">
        <v>0</v>
      </c>
      <c r="EH132">
        <v>0</v>
      </c>
      <c r="EI132">
        <v>22.0804</v>
      </c>
      <c r="EJ132">
        <v>999.9</v>
      </c>
      <c r="EK132">
        <v>46.4</v>
      </c>
      <c r="EL132">
        <v>30</v>
      </c>
      <c r="EM132">
        <v>19.6694</v>
      </c>
      <c r="EN132">
        <v>64.6121</v>
      </c>
      <c r="EO132">
        <v>9.77164</v>
      </c>
      <c r="EP132">
        <v>1</v>
      </c>
      <c r="EQ132">
        <v>-0.2217</v>
      </c>
      <c r="ER132">
        <v>1.7266</v>
      </c>
      <c r="ES132">
        <v>20.1967</v>
      </c>
      <c r="ET132">
        <v>5.25742</v>
      </c>
      <c r="EU132">
        <v>12.0579</v>
      </c>
      <c r="EV132">
        <v>4.9732</v>
      </c>
      <c r="EW132">
        <v>3.293</v>
      </c>
      <c r="EX132">
        <v>9999</v>
      </c>
      <c r="EY132">
        <v>9999</v>
      </c>
      <c r="EZ132">
        <v>9999</v>
      </c>
      <c r="FA132">
        <v>167.4</v>
      </c>
      <c r="FB132">
        <v>4.97215</v>
      </c>
      <c r="FC132">
        <v>1.87087</v>
      </c>
      <c r="FD132">
        <v>1.87698</v>
      </c>
      <c r="FE132">
        <v>1.87012</v>
      </c>
      <c r="FF132">
        <v>1.87318</v>
      </c>
      <c r="FG132">
        <v>1.87469</v>
      </c>
      <c r="FH132">
        <v>1.87414</v>
      </c>
      <c r="FI132">
        <v>1.87557</v>
      </c>
      <c r="FJ132">
        <v>0</v>
      </c>
      <c r="FK132">
        <v>0</v>
      </c>
      <c r="FL132">
        <v>0</v>
      </c>
      <c r="FM132">
        <v>0</v>
      </c>
      <c r="FN132" t="s">
        <v>350</v>
      </c>
      <c r="FO132" t="s">
        <v>351</v>
      </c>
      <c r="FP132" t="s">
        <v>352</v>
      </c>
      <c r="FQ132" t="s">
        <v>352</v>
      </c>
      <c r="FR132" t="s">
        <v>352</v>
      </c>
      <c r="FS132" t="s">
        <v>352</v>
      </c>
      <c r="FT132">
        <v>0</v>
      </c>
      <c r="FU132">
        <v>100</v>
      </c>
      <c r="FV132">
        <v>100</v>
      </c>
      <c r="FW132">
        <v>1.766</v>
      </c>
      <c r="FX132">
        <v>0.0868</v>
      </c>
      <c r="FY132">
        <v>0.785409909312215</v>
      </c>
      <c r="FZ132">
        <v>0.002616612134532941</v>
      </c>
      <c r="GA132">
        <v>-4.519413631873513E-07</v>
      </c>
      <c r="GB132">
        <v>9.831233035137328E-12</v>
      </c>
      <c r="GC132">
        <v>-0.01357924881946302</v>
      </c>
      <c r="GD132">
        <v>0.01128715920374445</v>
      </c>
      <c r="GE132">
        <v>-0.0004913425133041084</v>
      </c>
      <c r="GF132">
        <v>1.320148971478439E-05</v>
      </c>
      <c r="GG132">
        <v>-1</v>
      </c>
      <c r="GH132">
        <v>2093</v>
      </c>
      <c r="GI132">
        <v>1</v>
      </c>
      <c r="GJ132">
        <v>22</v>
      </c>
      <c r="GK132">
        <v>31.3</v>
      </c>
      <c r="GL132">
        <v>31.1</v>
      </c>
      <c r="GM132">
        <v>1.07056</v>
      </c>
      <c r="GN132">
        <v>2.53784</v>
      </c>
      <c r="GO132">
        <v>1.39893</v>
      </c>
      <c r="GP132">
        <v>2.2876</v>
      </c>
      <c r="GQ132">
        <v>1.44897</v>
      </c>
      <c r="GR132">
        <v>2.54272</v>
      </c>
      <c r="GS132">
        <v>33.3335</v>
      </c>
      <c r="GT132">
        <v>13.8869</v>
      </c>
      <c r="GU132">
        <v>18</v>
      </c>
      <c r="GV132">
        <v>481.952</v>
      </c>
      <c r="GW132">
        <v>515.003</v>
      </c>
      <c r="GX132">
        <v>20.0001</v>
      </c>
      <c r="GY132">
        <v>24.3029</v>
      </c>
      <c r="GZ132">
        <v>30.0005</v>
      </c>
      <c r="HA132">
        <v>24.2743</v>
      </c>
      <c r="HB132">
        <v>24.251</v>
      </c>
      <c r="HC132">
        <v>21.4007</v>
      </c>
      <c r="HD132">
        <v>52.707</v>
      </c>
      <c r="HE132">
        <v>0</v>
      </c>
      <c r="HF132">
        <v>20</v>
      </c>
      <c r="HG132">
        <v>420</v>
      </c>
      <c r="HH132">
        <v>8.56733</v>
      </c>
      <c r="HI132">
        <v>101.881</v>
      </c>
      <c r="HJ132">
        <v>102.078</v>
      </c>
    </row>
    <row r="133" spans="1:218">
      <c r="A133">
        <v>111</v>
      </c>
      <c r="B133">
        <v>1693592067.5</v>
      </c>
      <c r="C133">
        <v>12936</v>
      </c>
      <c r="D133" t="s">
        <v>572</v>
      </c>
      <c r="E133" t="s">
        <v>573</v>
      </c>
      <c r="F133" t="s">
        <v>346</v>
      </c>
      <c r="J133">
        <v>1693592067.5</v>
      </c>
      <c r="K133">
        <f>(L133)/1000</f>
        <v>0</v>
      </c>
      <c r="L133">
        <f>1000*BB133*AJ133*(AX133-AY133)/(100*AQ133*(1000-AJ133*AX133))</f>
        <v>0</v>
      </c>
      <c r="M133">
        <f>BB133*AJ133*(AW133-AV133*(1000-AJ133*AY133)/(1000-AJ133*AX133))/(100*AQ133)</f>
        <v>0</v>
      </c>
      <c r="N133">
        <f>AV133 - IF(AJ133&gt;1, M133*AQ133*100.0/(AL133*BJ133), 0)</f>
        <v>0</v>
      </c>
      <c r="O133">
        <f>((U133-K133/2)*N133-M133)/(U133+K133/2)</f>
        <v>0</v>
      </c>
      <c r="P133">
        <f>O133*(BC133+BD133)/1000.0</f>
        <v>0</v>
      </c>
      <c r="Q133">
        <f>(AV133 - IF(AJ133&gt;1, M133*AQ133*100.0/(AL133*BJ133), 0))*(BC133+BD133)/1000.0</f>
        <v>0</v>
      </c>
      <c r="R133">
        <f>2.0/((1/T133-1/S133)+SIGN(T133)*SQRT((1/T133-1/S133)*(1/T133-1/S133) + 4*AR133/((AR133+1)*(AR133+1))*(2*1/T133*1/S133-1/S133*1/S133)))</f>
        <v>0</v>
      </c>
      <c r="S133">
        <f>IF(LEFT(AS133,1)&lt;&gt;"0",IF(LEFT(AS133,1)="1",3.0,AT133),$D$5+$E$5*(BJ133*BC133/($K$5*1000))+$F$5*(BJ133*BC133/($K$5*1000))*MAX(MIN(AQ133,$J$5),$I$5)*MAX(MIN(AQ133,$J$5),$I$5)+$G$5*MAX(MIN(AQ133,$J$5),$I$5)*(BJ133*BC133/($K$5*1000))+$H$5*(BJ133*BC133/($K$5*1000))*(BJ133*BC133/($K$5*1000)))</f>
        <v>0</v>
      </c>
      <c r="T133">
        <f>K133*(1000-(1000*0.61365*exp(17.502*X133/(240.97+X133))/(BC133+BD133)+AX133)/2)/(1000*0.61365*exp(17.502*X133/(240.97+X133))/(BC133+BD133)-AX133)</f>
        <v>0</v>
      </c>
      <c r="U133">
        <f>1/((AR133+1)/(R133/1.6)+1/(S133/1.37)) + AR133/((AR133+1)/(R133/1.6) + AR133/(S133/1.37))</f>
        <v>0</v>
      </c>
      <c r="V133">
        <f>(AM133*AP133)</f>
        <v>0</v>
      </c>
      <c r="W133">
        <f>(BE133+(V133+2*0.95*5.67E-8*(((BE133+$B$7)+273)^4-(BE133+273)^4)-44100*K133)/(1.84*29.3*S133+8*0.95*5.67E-8*(BE133+273)^3))</f>
        <v>0</v>
      </c>
      <c r="X133">
        <f>($B$109*BF133+$D$7*BG133+$C$109*W133)</f>
        <v>0</v>
      </c>
      <c r="Y133">
        <f>0.61365*exp(17.502*X133/(240.97+X133))</f>
        <v>0</v>
      </c>
      <c r="Z133">
        <f>(AA133/AB133*100)</f>
        <v>0</v>
      </c>
      <c r="AA133">
        <f>AX133*(BC133+BD133)/1000</f>
        <v>0</v>
      </c>
      <c r="AB133">
        <f>0.61365*exp(17.502*BE133/(240.97+BE133))</f>
        <v>0</v>
      </c>
      <c r="AC133">
        <f>(Y133-AX133*(BC133+BD133)/1000)</f>
        <v>0</v>
      </c>
      <c r="AD133">
        <f>(-K133*44100)</f>
        <v>0</v>
      </c>
      <c r="AE133">
        <f>2*29.3*S133*0.92*(BE133-X133)</f>
        <v>0</v>
      </c>
      <c r="AF133">
        <f>2*0.95*5.67E-8*(((BE133+$B$7)+273)^4-(X133+273)^4)</f>
        <v>0</v>
      </c>
      <c r="AG133">
        <f>V133+AF133+AD133+AE133</f>
        <v>0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MAX(0,($B$13+$C$13*BJ133)/(1+$D$13*BJ133)*BC133/(BE133+273)*$E$13)</f>
        <v>0</v>
      </c>
      <c r="AM133">
        <f>$B$11*BK133+$C$11*BL133+$F$11*BW133*(1-BZ133)</f>
        <v>0</v>
      </c>
      <c r="AN133">
        <f>AM133*AO133</f>
        <v>0</v>
      </c>
      <c r="AO133">
        <f>($B$11*$D$9+$C$11*$D$9+$F$11*((CJ133+CB133)/MAX(CJ133+CB133+CK133, 0.1)*$I$9+CK133/MAX(CJ133+CB133+CK133, 0.1)*$J$9))/($B$11+$C$11+$F$11)</f>
        <v>0</v>
      </c>
      <c r="AP133">
        <f>($B$11*$K$9+$C$11*$K$9+$F$11*((CJ133+CB133)/MAX(CJ133+CB133+CK133, 0.1)*$P$9+CK133/MAX(CJ133+CB133+CK133, 0.1)*$Q$9))/($B$11+$C$11+$F$11)</f>
        <v>0</v>
      </c>
      <c r="AQ133">
        <v>6</v>
      </c>
      <c r="AR133">
        <v>0.5</v>
      </c>
      <c r="AS133" t="s">
        <v>347</v>
      </c>
      <c r="AT133">
        <v>2</v>
      </c>
      <c r="AU133">
        <v>1693592067.5</v>
      </c>
      <c r="AV133">
        <v>402.034</v>
      </c>
      <c r="AW133">
        <v>420.064</v>
      </c>
      <c r="AX133">
        <v>13.728</v>
      </c>
      <c r="AY133">
        <v>8.9552</v>
      </c>
      <c r="AZ133">
        <v>400.273</v>
      </c>
      <c r="BA133">
        <v>13.6455</v>
      </c>
      <c r="BB133">
        <v>499.825</v>
      </c>
      <c r="BC133">
        <v>100.491</v>
      </c>
      <c r="BD133">
        <v>0.0348566</v>
      </c>
      <c r="BE133">
        <v>22.861</v>
      </c>
      <c r="BF133">
        <v>999.9</v>
      </c>
      <c r="BG133">
        <v>999.9</v>
      </c>
      <c r="BH133">
        <v>0</v>
      </c>
      <c r="BI133">
        <v>0</v>
      </c>
      <c r="BJ133">
        <v>9952.5</v>
      </c>
      <c r="BK133">
        <v>0</v>
      </c>
      <c r="BL133">
        <v>964.624</v>
      </c>
      <c r="BM133">
        <v>-18.0309</v>
      </c>
      <c r="BN133">
        <v>407.63</v>
      </c>
      <c r="BO133">
        <v>423.86</v>
      </c>
      <c r="BP133">
        <v>4.77275</v>
      </c>
      <c r="BQ133">
        <v>420.064</v>
      </c>
      <c r="BR133">
        <v>8.9552</v>
      </c>
      <c r="BS133">
        <v>1.37954</v>
      </c>
      <c r="BT133">
        <v>0.8999200000000001</v>
      </c>
      <c r="BU133">
        <v>11.6946</v>
      </c>
      <c r="BV133">
        <v>5.38946</v>
      </c>
      <c r="BW133">
        <v>2500.06</v>
      </c>
      <c r="BX133">
        <v>0.90001</v>
      </c>
      <c r="BY133">
        <v>0.0999902</v>
      </c>
      <c r="BZ133">
        <v>0</v>
      </c>
      <c r="CA133">
        <v>2.8628</v>
      </c>
      <c r="CB133">
        <v>0</v>
      </c>
      <c r="CC133">
        <v>31204.7</v>
      </c>
      <c r="CD133">
        <v>22324.4</v>
      </c>
      <c r="CE133">
        <v>39.187</v>
      </c>
      <c r="CF133">
        <v>39.437</v>
      </c>
      <c r="CG133">
        <v>39.062</v>
      </c>
      <c r="CH133">
        <v>37.687</v>
      </c>
      <c r="CI133">
        <v>38</v>
      </c>
      <c r="CJ133">
        <v>2250.08</v>
      </c>
      <c r="CK133">
        <v>249.98</v>
      </c>
      <c r="CL133">
        <v>0</v>
      </c>
      <c r="CM133">
        <v>1693592060.5</v>
      </c>
      <c r="CN133">
        <v>0</v>
      </c>
      <c r="CO133">
        <v>1693590048.5</v>
      </c>
      <c r="CP133" t="s">
        <v>537</v>
      </c>
      <c r="CQ133">
        <v>1693590036</v>
      </c>
      <c r="CR133">
        <v>1693590048.5</v>
      </c>
      <c r="CS133">
        <v>4</v>
      </c>
      <c r="CT133">
        <v>-0.035</v>
      </c>
      <c r="CU133">
        <v>0.002</v>
      </c>
      <c r="CV133">
        <v>1.801</v>
      </c>
      <c r="CW133">
        <v>0.057</v>
      </c>
      <c r="CX133">
        <v>420</v>
      </c>
      <c r="CY133">
        <v>9</v>
      </c>
      <c r="CZ133">
        <v>0.15</v>
      </c>
      <c r="DA133">
        <v>0.01</v>
      </c>
      <c r="DB133">
        <v>13.35474964052103</v>
      </c>
      <c r="DC133">
        <v>0.1548630868565877</v>
      </c>
      <c r="DD133">
        <v>0.02384161929417207</v>
      </c>
      <c r="DE133">
        <v>1</v>
      </c>
      <c r="DF133">
        <v>0.004011699529080918</v>
      </c>
      <c r="DG133">
        <v>0.0001293393556514176</v>
      </c>
      <c r="DH133">
        <v>1.219955811344619E-05</v>
      </c>
      <c r="DI133">
        <v>1</v>
      </c>
      <c r="DJ133">
        <v>0.2483685567717559</v>
      </c>
      <c r="DK133">
        <v>0.01123146389702653</v>
      </c>
      <c r="DL133">
        <v>0.0009726602501046162</v>
      </c>
      <c r="DM133">
        <v>1</v>
      </c>
      <c r="DN133">
        <v>3</v>
      </c>
      <c r="DO133">
        <v>3</v>
      </c>
      <c r="DP133" t="s">
        <v>349</v>
      </c>
      <c r="DQ133">
        <v>3.10174</v>
      </c>
      <c r="DR133">
        <v>2.66808</v>
      </c>
      <c r="DS133">
        <v>0.09705809999999999</v>
      </c>
      <c r="DT133">
        <v>0.101389</v>
      </c>
      <c r="DU133">
        <v>0.0700417</v>
      </c>
      <c r="DV133">
        <v>0.0518802</v>
      </c>
      <c r="DW133">
        <v>26251.9</v>
      </c>
      <c r="DX133">
        <v>28453.6</v>
      </c>
      <c r="DY133">
        <v>27525.7</v>
      </c>
      <c r="DZ133">
        <v>29761.6</v>
      </c>
      <c r="EA133">
        <v>32053.2</v>
      </c>
      <c r="EB133">
        <v>34846.9</v>
      </c>
      <c r="EC133">
        <v>37764.6</v>
      </c>
      <c r="ED133">
        <v>40854</v>
      </c>
      <c r="EE133">
        <v>2.19247</v>
      </c>
      <c r="EF133">
        <v>2.1323</v>
      </c>
      <c r="EG133">
        <v>0</v>
      </c>
      <c r="EH133">
        <v>0</v>
      </c>
      <c r="EI133">
        <v>21.5512</v>
      </c>
      <c r="EJ133">
        <v>999.9</v>
      </c>
      <c r="EK133">
        <v>45.9</v>
      </c>
      <c r="EL133">
        <v>30.2</v>
      </c>
      <c r="EM133">
        <v>19.6855</v>
      </c>
      <c r="EN133">
        <v>64.6721</v>
      </c>
      <c r="EO133">
        <v>9.42709</v>
      </c>
      <c r="EP133">
        <v>1</v>
      </c>
      <c r="EQ133">
        <v>-0.216225</v>
      </c>
      <c r="ER133">
        <v>1.54446</v>
      </c>
      <c r="ES133">
        <v>20.1966</v>
      </c>
      <c r="ET133">
        <v>5.25892</v>
      </c>
      <c r="EU133">
        <v>12.0579</v>
      </c>
      <c r="EV133">
        <v>4.97205</v>
      </c>
      <c r="EW133">
        <v>3.293</v>
      </c>
      <c r="EX133">
        <v>9999</v>
      </c>
      <c r="EY133">
        <v>9999</v>
      </c>
      <c r="EZ133">
        <v>9999</v>
      </c>
      <c r="FA133">
        <v>167.5</v>
      </c>
      <c r="FB133">
        <v>4.97216</v>
      </c>
      <c r="FC133">
        <v>1.87088</v>
      </c>
      <c r="FD133">
        <v>1.87698</v>
      </c>
      <c r="FE133">
        <v>1.87012</v>
      </c>
      <c r="FF133">
        <v>1.87318</v>
      </c>
      <c r="FG133">
        <v>1.87469</v>
      </c>
      <c r="FH133">
        <v>1.87416</v>
      </c>
      <c r="FI133">
        <v>1.87559</v>
      </c>
      <c r="FJ133">
        <v>0</v>
      </c>
      <c r="FK133">
        <v>0</v>
      </c>
      <c r="FL133">
        <v>0</v>
      </c>
      <c r="FM133">
        <v>0</v>
      </c>
      <c r="FN133" t="s">
        <v>350</v>
      </c>
      <c r="FO133" t="s">
        <v>351</v>
      </c>
      <c r="FP133" t="s">
        <v>352</v>
      </c>
      <c r="FQ133" t="s">
        <v>352</v>
      </c>
      <c r="FR133" t="s">
        <v>352</v>
      </c>
      <c r="FS133" t="s">
        <v>352</v>
      </c>
      <c r="FT133">
        <v>0</v>
      </c>
      <c r="FU133">
        <v>100</v>
      </c>
      <c r="FV133">
        <v>100</v>
      </c>
      <c r="FW133">
        <v>1.761</v>
      </c>
      <c r="FX133">
        <v>0.0825</v>
      </c>
      <c r="FY133">
        <v>0.785409909312215</v>
      </c>
      <c r="FZ133">
        <v>0.002616612134532941</v>
      </c>
      <c r="GA133">
        <v>-4.519413631873513E-07</v>
      </c>
      <c r="GB133">
        <v>9.831233035137328E-12</v>
      </c>
      <c r="GC133">
        <v>-0.01357924881946302</v>
      </c>
      <c r="GD133">
        <v>0.01128715920374445</v>
      </c>
      <c r="GE133">
        <v>-0.0004913425133041084</v>
      </c>
      <c r="GF133">
        <v>1.320148971478439E-05</v>
      </c>
      <c r="GG133">
        <v>-1</v>
      </c>
      <c r="GH133">
        <v>2093</v>
      </c>
      <c r="GI133">
        <v>1</v>
      </c>
      <c r="GJ133">
        <v>22</v>
      </c>
      <c r="GK133">
        <v>33.9</v>
      </c>
      <c r="GL133">
        <v>33.6</v>
      </c>
      <c r="GM133">
        <v>1.07178</v>
      </c>
      <c r="GN133">
        <v>2.54517</v>
      </c>
      <c r="GO133">
        <v>1.39893</v>
      </c>
      <c r="GP133">
        <v>2.2876</v>
      </c>
      <c r="GQ133">
        <v>1.44897</v>
      </c>
      <c r="GR133">
        <v>2.5061</v>
      </c>
      <c r="GS133">
        <v>33.6479</v>
      </c>
      <c r="GT133">
        <v>13.8606</v>
      </c>
      <c r="GU133">
        <v>18</v>
      </c>
      <c r="GV133">
        <v>485.689</v>
      </c>
      <c r="GW133">
        <v>513.302</v>
      </c>
      <c r="GX133">
        <v>20.0007</v>
      </c>
      <c r="GY133">
        <v>24.3609</v>
      </c>
      <c r="GZ133">
        <v>30.0002</v>
      </c>
      <c r="HA133">
        <v>24.3789</v>
      </c>
      <c r="HB133">
        <v>24.3652</v>
      </c>
      <c r="HC133">
        <v>21.4043</v>
      </c>
      <c r="HD133">
        <v>51.2065</v>
      </c>
      <c r="HE133">
        <v>0</v>
      </c>
      <c r="HF133">
        <v>20</v>
      </c>
      <c r="HG133">
        <v>420</v>
      </c>
      <c r="HH133">
        <v>9.03669</v>
      </c>
      <c r="HI133">
        <v>101.867</v>
      </c>
      <c r="HJ133">
        <v>102.056</v>
      </c>
    </row>
    <row r="134" spans="1:218">
      <c r="A134">
        <v>112</v>
      </c>
      <c r="B134">
        <v>1693592151</v>
      </c>
      <c r="C134">
        <v>13019.5</v>
      </c>
      <c r="D134" t="s">
        <v>574</v>
      </c>
      <c r="E134" t="s">
        <v>575</v>
      </c>
      <c r="F134" t="s">
        <v>346</v>
      </c>
      <c r="J134">
        <v>1693592151</v>
      </c>
      <c r="K134">
        <f>(L134)/1000</f>
        <v>0</v>
      </c>
      <c r="L134">
        <f>1000*BB134*AJ134*(AX134-AY134)/(100*AQ134*(1000-AJ134*AX134))</f>
        <v>0</v>
      </c>
      <c r="M134">
        <f>BB134*AJ134*(AW134-AV134*(1000-AJ134*AY134)/(1000-AJ134*AX134))/(100*AQ134)</f>
        <v>0</v>
      </c>
      <c r="N134">
        <f>AV134 - IF(AJ134&gt;1, M134*AQ134*100.0/(AL134*BJ134), 0)</f>
        <v>0</v>
      </c>
      <c r="O134">
        <f>((U134-K134/2)*N134-M134)/(U134+K134/2)</f>
        <v>0</v>
      </c>
      <c r="P134">
        <f>O134*(BC134+BD134)/1000.0</f>
        <v>0</v>
      </c>
      <c r="Q134">
        <f>(AV134 - IF(AJ134&gt;1, M134*AQ134*100.0/(AL134*BJ134), 0))*(BC134+BD134)/1000.0</f>
        <v>0</v>
      </c>
      <c r="R134">
        <f>2.0/((1/T134-1/S134)+SIGN(T134)*SQRT((1/T134-1/S134)*(1/T134-1/S134) + 4*AR134/((AR134+1)*(AR134+1))*(2*1/T134*1/S134-1/S134*1/S134)))</f>
        <v>0</v>
      </c>
      <c r="S134">
        <f>IF(LEFT(AS134,1)&lt;&gt;"0",IF(LEFT(AS134,1)="1",3.0,AT134),$D$5+$E$5*(BJ134*BC134/($K$5*1000))+$F$5*(BJ134*BC134/($K$5*1000))*MAX(MIN(AQ134,$J$5),$I$5)*MAX(MIN(AQ134,$J$5),$I$5)+$G$5*MAX(MIN(AQ134,$J$5),$I$5)*(BJ134*BC134/($K$5*1000))+$H$5*(BJ134*BC134/($K$5*1000))*(BJ134*BC134/($K$5*1000)))</f>
        <v>0</v>
      </c>
      <c r="T134">
        <f>K134*(1000-(1000*0.61365*exp(17.502*X134/(240.97+X134))/(BC134+BD134)+AX134)/2)/(1000*0.61365*exp(17.502*X134/(240.97+X134))/(BC134+BD134)-AX134)</f>
        <v>0</v>
      </c>
      <c r="U134">
        <f>1/((AR134+1)/(R134/1.6)+1/(S134/1.37)) + AR134/((AR134+1)/(R134/1.6) + AR134/(S134/1.37))</f>
        <v>0</v>
      </c>
      <c r="V134">
        <f>(AM134*AP134)</f>
        <v>0</v>
      </c>
      <c r="W134">
        <f>(BE134+(V134+2*0.95*5.67E-8*(((BE134+$B$7)+273)^4-(BE134+273)^4)-44100*K134)/(1.84*29.3*S134+8*0.95*5.67E-8*(BE134+273)^3))</f>
        <v>0</v>
      </c>
      <c r="X134">
        <f>($B$109*BF134+$D$7*BG134+$C$109*W134)</f>
        <v>0</v>
      </c>
      <c r="Y134">
        <f>0.61365*exp(17.502*X134/(240.97+X134))</f>
        <v>0</v>
      </c>
      <c r="Z134">
        <f>(AA134/AB134*100)</f>
        <v>0</v>
      </c>
      <c r="AA134">
        <f>AX134*(BC134+BD134)/1000</f>
        <v>0</v>
      </c>
      <c r="AB134">
        <f>0.61365*exp(17.502*BE134/(240.97+BE134))</f>
        <v>0</v>
      </c>
      <c r="AC134">
        <f>(Y134-AX134*(BC134+BD134)/1000)</f>
        <v>0</v>
      </c>
      <c r="AD134">
        <f>(-K134*44100)</f>
        <v>0</v>
      </c>
      <c r="AE134">
        <f>2*29.3*S134*0.92*(BE134-X134)</f>
        <v>0</v>
      </c>
      <c r="AF134">
        <f>2*0.95*5.67E-8*(((BE134+$B$7)+273)^4-(X134+273)^4)</f>
        <v>0</v>
      </c>
      <c r="AG134">
        <f>V134+AF134+AD134+AE134</f>
        <v>0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MAX(0,($B$13+$C$13*BJ134)/(1+$D$13*BJ134)*BC134/(BE134+273)*$E$13)</f>
        <v>0</v>
      </c>
      <c r="AM134">
        <f>$B$11*BK134+$C$11*BL134+$F$11*BW134*(1-BZ134)</f>
        <v>0</v>
      </c>
      <c r="AN134">
        <f>AM134*AO134</f>
        <v>0</v>
      </c>
      <c r="AO134">
        <f>($B$11*$D$9+$C$11*$D$9+$F$11*((CJ134+CB134)/MAX(CJ134+CB134+CK134, 0.1)*$I$9+CK134/MAX(CJ134+CB134+CK134, 0.1)*$J$9))/($B$11+$C$11+$F$11)</f>
        <v>0</v>
      </c>
      <c r="AP134">
        <f>($B$11*$K$9+$C$11*$K$9+$F$11*((CJ134+CB134)/MAX(CJ134+CB134+CK134, 0.1)*$P$9+CK134/MAX(CJ134+CB134+CK134, 0.1)*$Q$9))/($B$11+$C$11+$F$11)</f>
        <v>0</v>
      </c>
      <c r="AQ134">
        <v>6</v>
      </c>
      <c r="AR134">
        <v>0.5</v>
      </c>
      <c r="AS134" t="s">
        <v>347</v>
      </c>
      <c r="AT134">
        <v>2</v>
      </c>
      <c r="AU134">
        <v>1693592151</v>
      </c>
      <c r="AV134">
        <v>405.656</v>
      </c>
      <c r="AW134">
        <v>419.96</v>
      </c>
      <c r="AX134">
        <v>13.252</v>
      </c>
      <c r="AY134">
        <v>9.3207</v>
      </c>
      <c r="AZ134">
        <v>403.887</v>
      </c>
      <c r="BA134">
        <v>13.1719</v>
      </c>
      <c r="BB134">
        <v>500.106</v>
      </c>
      <c r="BC134">
        <v>100.49</v>
      </c>
      <c r="BD134">
        <v>0.0350197</v>
      </c>
      <c r="BE134">
        <v>22.615</v>
      </c>
      <c r="BF134">
        <v>999.9</v>
      </c>
      <c r="BG134">
        <v>999.9</v>
      </c>
      <c r="BH134">
        <v>0</v>
      </c>
      <c r="BI134">
        <v>0</v>
      </c>
      <c r="BJ134">
        <v>10007.5</v>
      </c>
      <c r="BK134">
        <v>0</v>
      </c>
      <c r="BL134">
        <v>763.1130000000001</v>
      </c>
      <c r="BM134">
        <v>-14.3042</v>
      </c>
      <c r="BN134">
        <v>411.104</v>
      </c>
      <c r="BO134">
        <v>423.912</v>
      </c>
      <c r="BP134">
        <v>3.93127</v>
      </c>
      <c r="BQ134">
        <v>419.96</v>
      </c>
      <c r="BR134">
        <v>9.3207</v>
      </c>
      <c r="BS134">
        <v>1.33168</v>
      </c>
      <c r="BT134">
        <v>0.936632</v>
      </c>
      <c r="BU134">
        <v>11.1613</v>
      </c>
      <c r="BV134">
        <v>5.96623</v>
      </c>
      <c r="BW134">
        <v>2500.17</v>
      </c>
      <c r="BX134">
        <v>0.9000089999999999</v>
      </c>
      <c r="BY134">
        <v>0.09999089999999999</v>
      </c>
      <c r="BZ134">
        <v>0</v>
      </c>
      <c r="CA134">
        <v>2.2902</v>
      </c>
      <c r="CB134">
        <v>0</v>
      </c>
      <c r="CC134">
        <v>16586.8</v>
      </c>
      <c r="CD134">
        <v>22325.3</v>
      </c>
      <c r="CE134">
        <v>38.375</v>
      </c>
      <c r="CF134">
        <v>38.687</v>
      </c>
      <c r="CG134">
        <v>38.312</v>
      </c>
      <c r="CH134">
        <v>36.937</v>
      </c>
      <c r="CI134">
        <v>37.312</v>
      </c>
      <c r="CJ134">
        <v>2250.18</v>
      </c>
      <c r="CK134">
        <v>249.99</v>
      </c>
      <c r="CL134">
        <v>0</v>
      </c>
      <c r="CM134">
        <v>1693592144.5</v>
      </c>
      <c r="CN134">
        <v>0</v>
      </c>
      <c r="CO134">
        <v>1693590048.5</v>
      </c>
      <c r="CP134" t="s">
        <v>537</v>
      </c>
      <c r="CQ134">
        <v>1693590036</v>
      </c>
      <c r="CR134">
        <v>1693590048.5</v>
      </c>
      <c r="CS134">
        <v>4</v>
      </c>
      <c r="CT134">
        <v>-0.035</v>
      </c>
      <c r="CU134">
        <v>0.002</v>
      </c>
      <c r="CV134">
        <v>1.801</v>
      </c>
      <c r="CW134">
        <v>0.057</v>
      </c>
      <c r="CX134">
        <v>420</v>
      </c>
      <c r="CY134">
        <v>9</v>
      </c>
      <c r="CZ134">
        <v>0.15</v>
      </c>
      <c r="DA134">
        <v>0.01</v>
      </c>
      <c r="DB134">
        <v>10.50920099488409</v>
      </c>
      <c r="DC134">
        <v>0.6162888681930349</v>
      </c>
      <c r="DD134">
        <v>0.05637558190019528</v>
      </c>
      <c r="DE134">
        <v>1</v>
      </c>
      <c r="DF134">
        <v>0.003654541490961451</v>
      </c>
      <c r="DG134">
        <v>-0.002952286015758857</v>
      </c>
      <c r="DH134">
        <v>0.0002156062062736433</v>
      </c>
      <c r="DI134">
        <v>1</v>
      </c>
      <c r="DJ134">
        <v>0.2247188988952409</v>
      </c>
      <c r="DK134">
        <v>-0.2309017038861114</v>
      </c>
      <c r="DL134">
        <v>0.01694131200493511</v>
      </c>
      <c r="DM134">
        <v>1</v>
      </c>
      <c r="DN134">
        <v>3</v>
      </c>
      <c r="DO134">
        <v>3</v>
      </c>
      <c r="DP134" t="s">
        <v>349</v>
      </c>
      <c r="DQ134">
        <v>3.10214</v>
      </c>
      <c r="DR134">
        <v>2.66872</v>
      </c>
      <c r="DS134">
        <v>0.09771390000000001</v>
      </c>
      <c r="DT134">
        <v>0.101365</v>
      </c>
      <c r="DU134">
        <v>0.06818539999999999</v>
      </c>
      <c r="DV134">
        <v>0.0535397</v>
      </c>
      <c r="DW134">
        <v>26231.7</v>
      </c>
      <c r="DX134">
        <v>28454</v>
      </c>
      <c r="DY134">
        <v>27524.5</v>
      </c>
      <c r="DZ134">
        <v>29761.2</v>
      </c>
      <c r="EA134">
        <v>32116.3</v>
      </c>
      <c r="EB134">
        <v>34785.8</v>
      </c>
      <c r="EC134">
        <v>37763.6</v>
      </c>
      <c r="ED134">
        <v>40853.7</v>
      </c>
      <c r="EE134">
        <v>2.19212</v>
      </c>
      <c r="EF134">
        <v>2.13185</v>
      </c>
      <c r="EG134">
        <v>0</v>
      </c>
      <c r="EH134">
        <v>0</v>
      </c>
      <c r="EI134">
        <v>21.4069</v>
      </c>
      <c r="EJ134">
        <v>999.9</v>
      </c>
      <c r="EK134">
        <v>45.7</v>
      </c>
      <c r="EL134">
        <v>30.3</v>
      </c>
      <c r="EM134">
        <v>19.7125</v>
      </c>
      <c r="EN134">
        <v>64.2821</v>
      </c>
      <c r="EO134">
        <v>9.375</v>
      </c>
      <c r="EP134">
        <v>1</v>
      </c>
      <c r="EQ134">
        <v>-0.215305</v>
      </c>
      <c r="ER134">
        <v>1.39439</v>
      </c>
      <c r="ES134">
        <v>20.1974</v>
      </c>
      <c r="ET134">
        <v>5.25518</v>
      </c>
      <c r="EU134">
        <v>12.0579</v>
      </c>
      <c r="EV134">
        <v>4.9728</v>
      </c>
      <c r="EW134">
        <v>3.29233</v>
      </c>
      <c r="EX134">
        <v>9999</v>
      </c>
      <c r="EY134">
        <v>9999</v>
      </c>
      <c r="EZ134">
        <v>9999</v>
      </c>
      <c r="FA134">
        <v>167.5</v>
      </c>
      <c r="FB134">
        <v>4.97214</v>
      </c>
      <c r="FC134">
        <v>1.87088</v>
      </c>
      <c r="FD134">
        <v>1.87698</v>
      </c>
      <c r="FE134">
        <v>1.87012</v>
      </c>
      <c r="FF134">
        <v>1.87318</v>
      </c>
      <c r="FG134">
        <v>1.87469</v>
      </c>
      <c r="FH134">
        <v>1.87419</v>
      </c>
      <c r="FI134">
        <v>1.87559</v>
      </c>
      <c r="FJ134">
        <v>0</v>
      </c>
      <c r="FK134">
        <v>0</v>
      </c>
      <c r="FL134">
        <v>0</v>
      </c>
      <c r="FM134">
        <v>0</v>
      </c>
      <c r="FN134" t="s">
        <v>350</v>
      </c>
      <c r="FO134" t="s">
        <v>351</v>
      </c>
      <c r="FP134" t="s">
        <v>352</v>
      </c>
      <c r="FQ134" t="s">
        <v>352</v>
      </c>
      <c r="FR134" t="s">
        <v>352</v>
      </c>
      <c r="FS134" t="s">
        <v>352</v>
      </c>
      <c r="FT134">
        <v>0</v>
      </c>
      <c r="FU134">
        <v>100</v>
      </c>
      <c r="FV134">
        <v>100</v>
      </c>
      <c r="FW134">
        <v>1.769</v>
      </c>
      <c r="FX134">
        <v>0.0801</v>
      </c>
      <c r="FY134">
        <v>0.785409909312215</v>
      </c>
      <c r="FZ134">
        <v>0.002616612134532941</v>
      </c>
      <c r="GA134">
        <v>-4.519413631873513E-07</v>
      </c>
      <c r="GB134">
        <v>9.831233035137328E-12</v>
      </c>
      <c r="GC134">
        <v>-0.01357924881946302</v>
      </c>
      <c r="GD134">
        <v>0.01128715920374445</v>
      </c>
      <c r="GE134">
        <v>-0.0004913425133041084</v>
      </c>
      <c r="GF134">
        <v>1.320148971478439E-05</v>
      </c>
      <c r="GG134">
        <v>-1</v>
      </c>
      <c r="GH134">
        <v>2093</v>
      </c>
      <c r="GI134">
        <v>1</v>
      </c>
      <c r="GJ134">
        <v>22</v>
      </c>
      <c r="GK134">
        <v>35.2</v>
      </c>
      <c r="GL134">
        <v>35</v>
      </c>
      <c r="GM134">
        <v>1.07056</v>
      </c>
      <c r="GN134">
        <v>2.55859</v>
      </c>
      <c r="GO134">
        <v>1.39893</v>
      </c>
      <c r="GP134">
        <v>2.2876</v>
      </c>
      <c r="GQ134">
        <v>1.44897</v>
      </c>
      <c r="GR134">
        <v>2.38159</v>
      </c>
      <c r="GS134">
        <v>33.7832</v>
      </c>
      <c r="GT134">
        <v>13.8343</v>
      </c>
      <c r="GU134">
        <v>18</v>
      </c>
      <c r="GV134">
        <v>485.718</v>
      </c>
      <c r="GW134">
        <v>513.279</v>
      </c>
      <c r="GX134">
        <v>19.9984</v>
      </c>
      <c r="GY134">
        <v>24.363</v>
      </c>
      <c r="GZ134">
        <v>30.0002</v>
      </c>
      <c r="HA134">
        <v>24.404</v>
      </c>
      <c r="HB134">
        <v>24.3927</v>
      </c>
      <c r="HC134">
        <v>21.4063</v>
      </c>
      <c r="HD134">
        <v>48.884</v>
      </c>
      <c r="HE134">
        <v>0</v>
      </c>
      <c r="HF134">
        <v>20</v>
      </c>
      <c r="HG134">
        <v>420</v>
      </c>
      <c r="HH134">
        <v>9.54068</v>
      </c>
      <c r="HI134">
        <v>101.864</v>
      </c>
      <c r="HJ134">
        <v>102.055</v>
      </c>
    </row>
    <row r="135" spans="1:218">
      <c r="A135">
        <v>113</v>
      </c>
      <c r="B135">
        <v>1693592291</v>
      </c>
      <c r="C135">
        <v>13159.5</v>
      </c>
      <c r="D135" t="s">
        <v>576</v>
      </c>
      <c r="E135" t="s">
        <v>577</v>
      </c>
      <c r="F135" t="s">
        <v>346</v>
      </c>
      <c r="J135">
        <v>1693592291</v>
      </c>
      <c r="K135">
        <f>(L135)/1000</f>
        <v>0</v>
      </c>
      <c r="L135">
        <f>1000*BB135*AJ135*(AX135-AY135)/(100*AQ135*(1000-AJ135*AX135))</f>
        <v>0</v>
      </c>
      <c r="M135">
        <f>BB135*AJ135*(AW135-AV135*(1000-AJ135*AY135)/(1000-AJ135*AX135))/(100*AQ135)</f>
        <v>0</v>
      </c>
      <c r="N135">
        <f>AV135 - IF(AJ135&gt;1, M135*AQ135*100.0/(AL135*BJ135), 0)</f>
        <v>0</v>
      </c>
      <c r="O135">
        <f>((U135-K135/2)*N135-M135)/(U135+K135/2)</f>
        <v>0</v>
      </c>
      <c r="P135">
        <f>O135*(BC135+BD135)/1000.0</f>
        <v>0</v>
      </c>
      <c r="Q135">
        <f>(AV135 - IF(AJ135&gt;1, M135*AQ135*100.0/(AL135*BJ135), 0))*(BC135+BD135)/1000.0</f>
        <v>0</v>
      </c>
      <c r="R135">
        <f>2.0/((1/T135-1/S135)+SIGN(T135)*SQRT((1/T135-1/S135)*(1/T135-1/S135) + 4*AR135/((AR135+1)*(AR135+1))*(2*1/T135*1/S135-1/S135*1/S135)))</f>
        <v>0</v>
      </c>
      <c r="S135">
        <f>IF(LEFT(AS135,1)&lt;&gt;"0",IF(LEFT(AS135,1)="1",3.0,AT135),$D$5+$E$5*(BJ135*BC135/($K$5*1000))+$F$5*(BJ135*BC135/($K$5*1000))*MAX(MIN(AQ135,$J$5),$I$5)*MAX(MIN(AQ135,$J$5),$I$5)+$G$5*MAX(MIN(AQ135,$J$5),$I$5)*(BJ135*BC135/($K$5*1000))+$H$5*(BJ135*BC135/($K$5*1000))*(BJ135*BC135/($K$5*1000)))</f>
        <v>0</v>
      </c>
      <c r="T135">
        <f>K135*(1000-(1000*0.61365*exp(17.502*X135/(240.97+X135))/(BC135+BD135)+AX135)/2)/(1000*0.61365*exp(17.502*X135/(240.97+X135))/(BC135+BD135)-AX135)</f>
        <v>0</v>
      </c>
      <c r="U135">
        <f>1/((AR135+1)/(R135/1.6)+1/(S135/1.37)) + AR135/((AR135+1)/(R135/1.6) + AR135/(S135/1.37))</f>
        <v>0</v>
      </c>
      <c r="V135">
        <f>(AM135*AP135)</f>
        <v>0</v>
      </c>
      <c r="W135">
        <f>(BE135+(V135+2*0.95*5.67E-8*(((BE135+$B$7)+273)^4-(BE135+273)^4)-44100*K135)/(1.84*29.3*S135+8*0.95*5.67E-8*(BE135+273)^3))</f>
        <v>0</v>
      </c>
      <c r="X135">
        <f>($B$109*BF135+$D$7*BG135+$C$109*W135)</f>
        <v>0</v>
      </c>
      <c r="Y135">
        <f>0.61365*exp(17.502*X135/(240.97+X135))</f>
        <v>0</v>
      </c>
      <c r="Z135">
        <f>(AA135/AB135*100)</f>
        <v>0</v>
      </c>
      <c r="AA135">
        <f>AX135*(BC135+BD135)/1000</f>
        <v>0</v>
      </c>
      <c r="AB135">
        <f>0.61365*exp(17.502*BE135/(240.97+BE135))</f>
        <v>0</v>
      </c>
      <c r="AC135">
        <f>(Y135-AX135*(BC135+BD135)/1000)</f>
        <v>0</v>
      </c>
      <c r="AD135">
        <f>(-K135*44100)</f>
        <v>0</v>
      </c>
      <c r="AE135">
        <f>2*29.3*S135*0.92*(BE135-X135)</f>
        <v>0</v>
      </c>
      <c r="AF135">
        <f>2*0.95*5.67E-8*(((BE135+$B$7)+273)^4-(X135+273)^4)</f>
        <v>0</v>
      </c>
      <c r="AG135">
        <f>V135+AF135+AD135+AE135</f>
        <v>0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MAX(0,($B$13+$C$13*BJ135)/(1+$D$13*BJ135)*BC135/(BE135+273)*$E$13)</f>
        <v>0</v>
      </c>
      <c r="AM135">
        <f>$B$11*BK135+$C$11*BL135+$F$11*BW135*(1-BZ135)</f>
        <v>0</v>
      </c>
      <c r="AN135">
        <f>AM135*AO135</f>
        <v>0</v>
      </c>
      <c r="AO135">
        <f>($B$11*$D$9+$C$11*$D$9+$F$11*((CJ135+CB135)/MAX(CJ135+CB135+CK135, 0.1)*$I$9+CK135/MAX(CJ135+CB135+CK135, 0.1)*$J$9))/($B$11+$C$11+$F$11)</f>
        <v>0</v>
      </c>
      <c r="AP135">
        <f>($B$11*$K$9+$C$11*$K$9+$F$11*((CJ135+CB135)/MAX(CJ135+CB135+CK135, 0.1)*$P$9+CK135/MAX(CJ135+CB135+CK135, 0.1)*$Q$9))/($B$11+$C$11+$F$11)</f>
        <v>0</v>
      </c>
      <c r="AQ135">
        <v>6</v>
      </c>
      <c r="AR135">
        <v>0.5</v>
      </c>
      <c r="AS135" t="s">
        <v>347</v>
      </c>
      <c r="AT135">
        <v>2</v>
      </c>
      <c r="AU135">
        <v>1693592291</v>
      </c>
      <c r="AV135">
        <v>409.494</v>
      </c>
      <c r="AW135">
        <v>419.904</v>
      </c>
      <c r="AX135">
        <v>12.9306</v>
      </c>
      <c r="AY135">
        <v>10.4617</v>
      </c>
      <c r="AZ135">
        <v>407.716</v>
      </c>
      <c r="BA135">
        <v>12.8522</v>
      </c>
      <c r="BB135">
        <v>500.13</v>
      </c>
      <c r="BC135">
        <v>100.492</v>
      </c>
      <c r="BD135">
        <v>0.034909</v>
      </c>
      <c r="BE135">
        <v>22.3084</v>
      </c>
      <c r="BF135">
        <v>999.9</v>
      </c>
      <c r="BG135">
        <v>999.9</v>
      </c>
      <c r="BH135">
        <v>0</v>
      </c>
      <c r="BI135">
        <v>0</v>
      </c>
      <c r="BJ135">
        <v>9997.5</v>
      </c>
      <c r="BK135">
        <v>0</v>
      </c>
      <c r="BL135">
        <v>428.903</v>
      </c>
      <c r="BM135">
        <v>-10.4099</v>
      </c>
      <c r="BN135">
        <v>414.858</v>
      </c>
      <c r="BO135">
        <v>424.343</v>
      </c>
      <c r="BP135">
        <v>2.46882</v>
      </c>
      <c r="BQ135">
        <v>419.904</v>
      </c>
      <c r="BR135">
        <v>10.4617</v>
      </c>
      <c r="BS135">
        <v>1.29942</v>
      </c>
      <c r="BT135">
        <v>1.05132</v>
      </c>
      <c r="BU135">
        <v>10.7921</v>
      </c>
      <c r="BV135">
        <v>7.64771</v>
      </c>
      <c r="BW135">
        <v>2499.91</v>
      </c>
      <c r="BX135">
        <v>0.899995</v>
      </c>
      <c r="BY135">
        <v>0.100005</v>
      </c>
      <c r="BZ135">
        <v>0</v>
      </c>
      <c r="CA135">
        <v>2.7947</v>
      </c>
      <c r="CB135">
        <v>0</v>
      </c>
      <c r="CC135">
        <v>14902.1</v>
      </c>
      <c r="CD135">
        <v>22322.9</v>
      </c>
      <c r="CE135">
        <v>39</v>
      </c>
      <c r="CF135">
        <v>39.562</v>
      </c>
      <c r="CG135">
        <v>38.75</v>
      </c>
      <c r="CH135">
        <v>37.812</v>
      </c>
      <c r="CI135">
        <v>37.937</v>
      </c>
      <c r="CJ135">
        <v>2249.91</v>
      </c>
      <c r="CK135">
        <v>250</v>
      </c>
      <c r="CL135">
        <v>0</v>
      </c>
      <c r="CM135">
        <v>1693592284.3</v>
      </c>
      <c r="CN135">
        <v>0</v>
      </c>
      <c r="CO135">
        <v>1693590048.5</v>
      </c>
      <c r="CP135" t="s">
        <v>537</v>
      </c>
      <c r="CQ135">
        <v>1693590036</v>
      </c>
      <c r="CR135">
        <v>1693590048.5</v>
      </c>
      <c r="CS135">
        <v>4</v>
      </c>
      <c r="CT135">
        <v>-0.035</v>
      </c>
      <c r="CU135">
        <v>0.002</v>
      </c>
      <c r="CV135">
        <v>1.801</v>
      </c>
      <c r="CW135">
        <v>0.057</v>
      </c>
      <c r="CX135">
        <v>420</v>
      </c>
      <c r="CY135">
        <v>9</v>
      </c>
      <c r="CZ135">
        <v>0.15</v>
      </c>
      <c r="DA135">
        <v>0.01</v>
      </c>
      <c r="DB135">
        <v>7.794557065508372</v>
      </c>
      <c r="DC135">
        <v>0.5850161787058148</v>
      </c>
      <c r="DD135">
        <v>0.04812482274673099</v>
      </c>
      <c r="DE135">
        <v>1</v>
      </c>
      <c r="DF135">
        <v>0.002306654844238706</v>
      </c>
      <c r="DG135">
        <v>-0.002124212381182564</v>
      </c>
      <c r="DH135">
        <v>0.0001556718021195902</v>
      </c>
      <c r="DI135">
        <v>1</v>
      </c>
      <c r="DJ135">
        <v>0.1352649976114349</v>
      </c>
      <c r="DK135">
        <v>-0.1392761199732074</v>
      </c>
      <c r="DL135">
        <v>0.010239672043795</v>
      </c>
      <c r="DM135">
        <v>1</v>
      </c>
      <c r="DN135">
        <v>3</v>
      </c>
      <c r="DO135">
        <v>3</v>
      </c>
      <c r="DP135" t="s">
        <v>349</v>
      </c>
      <c r="DQ135">
        <v>3.10245</v>
      </c>
      <c r="DR135">
        <v>2.66853</v>
      </c>
      <c r="DS135">
        <v>0.0984242</v>
      </c>
      <c r="DT135">
        <v>0.101373</v>
      </c>
      <c r="DU135">
        <v>0.066928</v>
      </c>
      <c r="DV135">
        <v>0.058605</v>
      </c>
      <c r="DW135">
        <v>26213.9</v>
      </c>
      <c r="DX135">
        <v>28454.8</v>
      </c>
      <c r="DY135">
        <v>27527.2</v>
      </c>
      <c r="DZ135">
        <v>29762.1</v>
      </c>
      <c r="EA135">
        <v>32163.5</v>
      </c>
      <c r="EB135">
        <v>34602</v>
      </c>
      <c r="EC135">
        <v>37768</v>
      </c>
      <c r="ED135">
        <v>40856</v>
      </c>
      <c r="EE135">
        <v>2.19165</v>
      </c>
      <c r="EF135">
        <v>2.13477</v>
      </c>
      <c r="EG135">
        <v>0</v>
      </c>
      <c r="EH135">
        <v>0</v>
      </c>
      <c r="EI135">
        <v>21.289</v>
      </c>
      <c r="EJ135">
        <v>999.9</v>
      </c>
      <c r="EK135">
        <v>45.2</v>
      </c>
      <c r="EL135">
        <v>30.4</v>
      </c>
      <c r="EM135">
        <v>19.6059</v>
      </c>
      <c r="EN135">
        <v>64.6221</v>
      </c>
      <c r="EO135">
        <v>9.366989999999999</v>
      </c>
      <c r="EP135">
        <v>1</v>
      </c>
      <c r="EQ135">
        <v>-0.219499</v>
      </c>
      <c r="ER135">
        <v>1.35079</v>
      </c>
      <c r="ES135">
        <v>20.2002</v>
      </c>
      <c r="ET135">
        <v>5.25892</v>
      </c>
      <c r="EU135">
        <v>12.0579</v>
      </c>
      <c r="EV135">
        <v>4.97365</v>
      </c>
      <c r="EW135">
        <v>3.293</v>
      </c>
      <c r="EX135">
        <v>9999</v>
      </c>
      <c r="EY135">
        <v>9999</v>
      </c>
      <c r="EZ135">
        <v>9999</v>
      </c>
      <c r="FA135">
        <v>167.5</v>
      </c>
      <c r="FB135">
        <v>4.97216</v>
      </c>
      <c r="FC135">
        <v>1.87086</v>
      </c>
      <c r="FD135">
        <v>1.87698</v>
      </c>
      <c r="FE135">
        <v>1.87011</v>
      </c>
      <c r="FF135">
        <v>1.87317</v>
      </c>
      <c r="FG135">
        <v>1.87468</v>
      </c>
      <c r="FH135">
        <v>1.87411</v>
      </c>
      <c r="FI135">
        <v>1.87553</v>
      </c>
      <c r="FJ135">
        <v>0</v>
      </c>
      <c r="FK135">
        <v>0</v>
      </c>
      <c r="FL135">
        <v>0</v>
      </c>
      <c r="FM135">
        <v>0</v>
      </c>
      <c r="FN135" t="s">
        <v>350</v>
      </c>
      <c r="FO135" t="s">
        <v>351</v>
      </c>
      <c r="FP135" t="s">
        <v>352</v>
      </c>
      <c r="FQ135" t="s">
        <v>352</v>
      </c>
      <c r="FR135" t="s">
        <v>352</v>
      </c>
      <c r="FS135" t="s">
        <v>352</v>
      </c>
      <c r="FT135">
        <v>0</v>
      </c>
      <c r="FU135">
        <v>100</v>
      </c>
      <c r="FV135">
        <v>100</v>
      </c>
      <c r="FW135">
        <v>1.778</v>
      </c>
      <c r="FX135">
        <v>0.0784</v>
      </c>
      <c r="FY135">
        <v>0.785409909312215</v>
      </c>
      <c r="FZ135">
        <v>0.002616612134532941</v>
      </c>
      <c r="GA135">
        <v>-4.519413631873513E-07</v>
      </c>
      <c r="GB135">
        <v>9.831233035137328E-12</v>
      </c>
      <c r="GC135">
        <v>-0.01357924881946302</v>
      </c>
      <c r="GD135">
        <v>0.01128715920374445</v>
      </c>
      <c r="GE135">
        <v>-0.0004913425133041084</v>
      </c>
      <c r="GF135">
        <v>1.320148971478439E-05</v>
      </c>
      <c r="GG135">
        <v>-1</v>
      </c>
      <c r="GH135">
        <v>2093</v>
      </c>
      <c r="GI135">
        <v>1</v>
      </c>
      <c r="GJ135">
        <v>22</v>
      </c>
      <c r="GK135">
        <v>37.6</v>
      </c>
      <c r="GL135">
        <v>37.4</v>
      </c>
      <c r="GM135">
        <v>1.07178</v>
      </c>
      <c r="GN135">
        <v>2.55249</v>
      </c>
      <c r="GO135">
        <v>1.39893</v>
      </c>
      <c r="GP135">
        <v>2.2876</v>
      </c>
      <c r="GQ135">
        <v>1.44897</v>
      </c>
      <c r="GR135">
        <v>2.43774</v>
      </c>
      <c r="GS135">
        <v>33.8735</v>
      </c>
      <c r="GT135">
        <v>13.8256</v>
      </c>
      <c r="GU135">
        <v>18</v>
      </c>
      <c r="GV135">
        <v>485.188</v>
      </c>
      <c r="GW135">
        <v>515.1180000000001</v>
      </c>
      <c r="GX135">
        <v>20</v>
      </c>
      <c r="GY135">
        <v>24.301</v>
      </c>
      <c r="GZ135">
        <v>29.9999</v>
      </c>
      <c r="HA135">
        <v>24.3795</v>
      </c>
      <c r="HB135">
        <v>24.3764</v>
      </c>
      <c r="HC135">
        <v>21.4237</v>
      </c>
      <c r="HD135">
        <v>44.4683</v>
      </c>
      <c r="HE135">
        <v>0</v>
      </c>
      <c r="HF135">
        <v>20</v>
      </c>
      <c r="HG135">
        <v>420</v>
      </c>
      <c r="HH135">
        <v>10.6442</v>
      </c>
      <c r="HI135">
        <v>101.875</v>
      </c>
      <c r="HJ135">
        <v>102.059</v>
      </c>
    </row>
    <row r="136" spans="1:218">
      <c r="A136">
        <v>114</v>
      </c>
      <c r="B136">
        <v>1693592371.5</v>
      </c>
      <c r="C136">
        <v>13240</v>
      </c>
      <c r="D136" t="s">
        <v>578</v>
      </c>
      <c r="E136" t="s">
        <v>579</v>
      </c>
      <c r="F136" t="s">
        <v>346</v>
      </c>
      <c r="J136">
        <v>1693592371.5</v>
      </c>
      <c r="K136">
        <f>(L136)/1000</f>
        <v>0</v>
      </c>
      <c r="L136">
        <f>1000*BB136*AJ136*(AX136-AY136)/(100*AQ136*(1000-AJ136*AX136))</f>
        <v>0</v>
      </c>
      <c r="M136">
        <f>BB136*AJ136*(AW136-AV136*(1000-AJ136*AY136)/(1000-AJ136*AX136))/(100*AQ136)</f>
        <v>0</v>
      </c>
      <c r="N136">
        <f>AV136 - IF(AJ136&gt;1, M136*AQ136*100.0/(AL136*BJ136), 0)</f>
        <v>0</v>
      </c>
      <c r="O136">
        <f>((U136-K136/2)*N136-M136)/(U136+K136/2)</f>
        <v>0</v>
      </c>
      <c r="P136">
        <f>O136*(BC136+BD136)/1000.0</f>
        <v>0</v>
      </c>
      <c r="Q136">
        <f>(AV136 - IF(AJ136&gt;1, M136*AQ136*100.0/(AL136*BJ136), 0))*(BC136+BD136)/1000.0</f>
        <v>0</v>
      </c>
      <c r="R136">
        <f>2.0/((1/T136-1/S136)+SIGN(T136)*SQRT((1/T136-1/S136)*(1/T136-1/S136) + 4*AR136/((AR136+1)*(AR136+1))*(2*1/T136*1/S136-1/S136*1/S136)))</f>
        <v>0</v>
      </c>
      <c r="S136">
        <f>IF(LEFT(AS136,1)&lt;&gt;"0",IF(LEFT(AS136,1)="1",3.0,AT136),$D$5+$E$5*(BJ136*BC136/($K$5*1000))+$F$5*(BJ136*BC136/($K$5*1000))*MAX(MIN(AQ136,$J$5),$I$5)*MAX(MIN(AQ136,$J$5),$I$5)+$G$5*MAX(MIN(AQ136,$J$5),$I$5)*(BJ136*BC136/($K$5*1000))+$H$5*(BJ136*BC136/($K$5*1000))*(BJ136*BC136/($K$5*1000)))</f>
        <v>0</v>
      </c>
      <c r="T136">
        <f>K136*(1000-(1000*0.61365*exp(17.502*X136/(240.97+X136))/(BC136+BD136)+AX136)/2)/(1000*0.61365*exp(17.502*X136/(240.97+X136))/(BC136+BD136)-AX136)</f>
        <v>0</v>
      </c>
      <c r="U136">
        <f>1/((AR136+1)/(R136/1.6)+1/(S136/1.37)) + AR136/((AR136+1)/(R136/1.6) + AR136/(S136/1.37))</f>
        <v>0</v>
      </c>
      <c r="V136">
        <f>(AM136*AP136)</f>
        <v>0</v>
      </c>
      <c r="W136">
        <f>(BE136+(V136+2*0.95*5.67E-8*(((BE136+$B$7)+273)^4-(BE136+273)^4)-44100*K136)/(1.84*29.3*S136+8*0.95*5.67E-8*(BE136+273)^3))</f>
        <v>0</v>
      </c>
      <c r="X136">
        <f>($B$109*BF136+$D$7*BG136+$C$109*W136)</f>
        <v>0</v>
      </c>
      <c r="Y136">
        <f>0.61365*exp(17.502*X136/(240.97+X136))</f>
        <v>0</v>
      </c>
      <c r="Z136">
        <f>(AA136/AB136*100)</f>
        <v>0</v>
      </c>
      <c r="AA136">
        <f>AX136*(BC136+BD136)/1000</f>
        <v>0</v>
      </c>
      <c r="AB136">
        <f>0.61365*exp(17.502*BE136/(240.97+BE136))</f>
        <v>0</v>
      </c>
      <c r="AC136">
        <f>(Y136-AX136*(BC136+BD136)/1000)</f>
        <v>0</v>
      </c>
      <c r="AD136">
        <f>(-K136*44100)</f>
        <v>0</v>
      </c>
      <c r="AE136">
        <f>2*29.3*S136*0.92*(BE136-X136)</f>
        <v>0</v>
      </c>
      <c r="AF136">
        <f>2*0.95*5.67E-8*(((BE136+$B$7)+273)^4-(X136+273)^4)</f>
        <v>0</v>
      </c>
      <c r="AG136">
        <f>V136+AF136+AD136+AE136</f>
        <v>0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MAX(0,($B$13+$C$13*BJ136)/(1+$D$13*BJ136)*BC136/(BE136+273)*$E$13)</f>
        <v>0</v>
      </c>
      <c r="AM136">
        <f>$B$11*BK136+$C$11*BL136+$F$11*BW136*(1-BZ136)</f>
        <v>0</v>
      </c>
      <c r="AN136">
        <f>AM136*AO136</f>
        <v>0</v>
      </c>
      <c r="AO136">
        <f>($B$11*$D$9+$C$11*$D$9+$F$11*((CJ136+CB136)/MAX(CJ136+CB136+CK136, 0.1)*$I$9+CK136/MAX(CJ136+CB136+CK136, 0.1)*$J$9))/($B$11+$C$11+$F$11)</f>
        <v>0</v>
      </c>
      <c r="AP136">
        <f>($B$11*$K$9+$C$11*$K$9+$F$11*((CJ136+CB136)/MAX(CJ136+CB136+CK136, 0.1)*$P$9+CK136/MAX(CJ136+CB136+CK136, 0.1)*$Q$9))/($B$11+$C$11+$F$11)</f>
        <v>0</v>
      </c>
      <c r="AQ136">
        <v>6</v>
      </c>
      <c r="AR136">
        <v>0.5</v>
      </c>
      <c r="AS136" t="s">
        <v>347</v>
      </c>
      <c r="AT136">
        <v>2</v>
      </c>
      <c r="AU136">
        <v>1693592371.5</v>
      </c>
      <c r="AV136">
        <v>416.88</v>
      </c>
      <c r="AW136">
        <v>419.863</v>
      </c>
      <c r="AX136">
        <v>12.5438</v>
      </c>
      <c r="AY136">
        <v>11.9751</v>
      </c>
      <c r="AZ136">
        <v>415.086</v>
      </c>
      <c r="BA136">
        <v>12.4674</v>
      </c>
      <c r="BB136">
        <v>500.215</v>
      </c>
      <c r="BC136">
        <v>100.499</v>
      </c>
      <c r="BD136">
        <v>0.0326292</v>
      </c>
      <c r="BE136">
        <v>22.5939</v>
      </c>
      <c r="BF136">
        <v>999.9</v>
      </c>
      <c r="BG136">
        <v>999.9</v>
      </c>
      <c r="BH136">
        <v>0</v>
      </c>
      <c r="BI136">
        <v>0</v>
      </c>
      <c r="BJ136">
        <v>10001.2</v>
      </c>
      <c r="BK136">
        <v>0</v>
      </c>
      <c r="BL136">
        <v>407.151</v>
      </c>
      <c r="BM136">
        <v>-2.98264</v>
      </c>
      <c r="BN136">
        <v>422.176</v>
      </c>
      <c r="BO136">
        <v>424.952</v>
      </c>
      <c r="BP136">
        <v>0.568731</v>
      </c>
      <c r="BQ136">
        <v>419.863</v>
      </c>
      <c r="BR136">
        <v>11.9751</v>
      </c>
      <c r="BS136">
        <v>1.26064</v>
      </c>
      <c r="BT136">
        <v>1.20348</v>
      </c>
      <c r="BU136">
        <v>10.3376</v>
      </c>
      <c r="BV136">
        <v>9.64467</v>
      </c>
      <c r="BW136">
        <v>2499.88</v>
      </c>
      <c r="BX136">
        <v>0.899995</v>
      </c>
      <c r="BY136">
        <v>0.100005</v>
      </c>
      <c r="BZ136">
        <v>0</v>
      </c>
      <c r="CA136">
        <v>2.4984</v>
      </c>
      <c r="CB136">
        <v>0</v>
      </c>
      <c r="CC136">
        <v>16873.8</v>
      </c>
      <c r="CD136">
        <v>22322.6</v>
      </c>
      <c r="CE136">
        <v>40.812</v>
      </c>
      <c r="CF136">
        <v>41</v>
      </c>
      <c r="CG136">
        <v>40.187</v>
      </c>
      <c r="CH136">
        <v>39.625</v>
      </c>
      <c r="CI136">
        <v>39.5</v>
      </c>
      <c r="CJ136">
        <v>2249.88</v>
      </c>
      <c r="CK136">
        <v>250</v>
      </c>
      <c r="CL136">
        <v>0</v>
      </c>
      <c r="CM136">
        <v>1693592364.7</v>
      </c>
      <c r="CN136">
        <v>0</v>
      </c>
      <c r="CO136">
        <v>1693590048.5</v>
      </c>
      <c r="CP136" t="s">
        <v>537</v>
      </c>
      <c r="CQ136">
        <v>1693590036</v>
      </c>
      <c r="CR136">
        <v>1693590048.5</v>
      </c>
      <c r="CS136">
        <v>4</v>
      </c>
      <c r="CT136">
        <v>-0.035</v>
      </c>
      <c r="CU136">
        <v>0.002</v>
      </c>
      <c r="CV136">
        <v>1.801</v>
      </c>
      <c r="CW136">
        <v>0.057</v>
      </c>
      <c r="CX136">
        <v>420</v>
      </c>
      <c r="CY136">
        <v>9</v>
      </c>
      <c r="CZ136">
        <v>0.15</v>
      </c>
      <c r="DA136">
        <v>0.01</v>
      </c>
      <c r="DB136">
        <v>2.230424066145446</v>
      </c>
      <c r="DC136">
        <v>0.6532184161650959</v>
      </c>
      <c r="DD136">
        <v>0.05383387820160934</v>
      </c>
      <c r="DE136">
        <v>1</v>
      </c>
      <c r="DF136">
        <v>0.001187679537485028</v>
      </c>
      <c r="DG136">
        <v>-0.006182815554519925</v>
      </c>
      <c r="DH136">
        <v>0.0004518608890247531</v>
      </c>
      <c r="DI136">
        <v>1</v>
      </c>
      <c r="DJ136">
        <v>0.06553101063313213</v>
      </c>
      <c r="DK136">
        <v>-0.3875330843170571</v>
      </c>
      <c r="DL136">
        <v>0.02976333898225313</v>
      </c>
      <c r="DM136">
        <v>1</v>
      </c>
      <c r="DN136">
        <v>3</v>
      </c>
      <c r="DO136">
        <v>3</v>
      </c>
      <c r="DP136" t="s">
        <v>349</v>
      </c>
      <c r="DQ136">
        <v>3.1029</v>
      </c>
      <c r="DR136">
        <v>2.66627</v>
      </c>
      <c r="DS136">
        <v>0.0997895</v>
      </c>
      <c r="DT136">
        <v>0.1014</v>
      </c>
      <c r="DU136">
        <v>0.06540650000000001</v>
      </c>
      <c r="DV136">
        <v>0.0650468</v>
      </c>
      <c r="DW136">
        <v>26177.8</v>
      </c>
      <c r="DX136">
        <v>28457.2</v>
      </c>
      <c r="DY136">
        <v>27530.7</v>
      </c>
      <c r="DZ136">
        <v>29765.3</v>
      </c>
      <c r="EA136">
        <v>32218.2</v>
      </c>
      <c r="EB136">
        <v>34368.7</v>
      </c>
      <c r="EC136">
        <v>37770.4</v>
      </c>
      <c r="ED136">
        <v>40859.6</v>
      </c>
      <c r="EE136">
        <v>2.1878</v>
      </c>
      <c r="EF136">
        <v>2.1421</v>
      </c>
      <c r="EG136">
        <v>0</v>
      </c>
      <c r="EH136">
        <v>0</v>
      </c>
      <c r="EI136">
        <v>20.8473</v>
      </c>
      <c r="EJ136">
        <v>999.9</v>
      </c>
      <c r="EK136">
        <v>44.9</v>
      </c>
      <c r="EL136">
        <v>30.4</v>
      </c>
      <c r="EM136">
        <v>19.4751</v>
      </c>
      <c r="EN136">
        <v>64.5121</v>
      </c>
      <c r="EO136">
        <v>9.170669999999999</v>
      </c>
      <c r="EP136">
        <v>1</v>
      </c>
      <c r="EQ136">
        <v>-0.226141</v>
      </c>
      <c r="ER136">
        <v>1.28788</v>
      </c>
      <c r="ES136">
        <v>20.2007</v>
      </c>
      <c r="ET136">
        <v>5.25727</v>
      </c>
      <c r="EU136">
        <v>12.0579</v>
      </c>
      <c r="EV136">
        <v>4.97325</v>
      </c>
      <c r="EW136">
        <v>3.29262</v>
      </c>
      <c r="EX136">
        <v>9999</v>
      </c>
      <c r="EY136">
        <v>9999</v>
      </c>
      <c r="EZ136">
        <v>9999</v>
      </c>
      <c r="FA136">
        <v>167.5</v>
      </c>
      <c r="FB136">
        <v>4.97218</v>
      </c>
      <c r="FC136">
        <v>1.87088</v>
      </c>
      <c r="FD136">
        <v>1.87698</v>
      </c>
      <c r="FE136">
        <v>1.87012</v>
      </c>
      <c r="FF136">
        <v>1.87319</v>
      </c>
      <c r="FG136">
        <v>1.8747</v>
      </c>
      <c r="FH136">
        <v>1.8742</v>
      </c>
      <c r="FI136">
        <v>1.87558</v>
      </c>
      <c r="FJ136">
        <v>0</v>
      </c>
      <c r="FK136">
        <v>0</v>
      </c>
      <c r="FL136">
        <v>0</v>
      </c>
      <c r="FM136">
        <v>0</v>
      </c>
      <c r="FN136" t="s">
        <v>350</v>
      </c>
      <c r="FO136" t="s">
        <v>351</v>
      </c>
      <c r="FP136" t="s">
        <v>352</v>
      </c>
      <c r="FQ136" t="s">
        <v>352</v>
      </c>
      <c r="FR136" t="s">
        <v>352</v>
      </c>
      <c r="FS136" t="s">
        <v>352</v>
      </c>
      <c r="FT136">
        <v>0</v>
      </c>
      <c r="FU136">
        <v>100</v>
      </c>
      <c r="FV136">
        <v>100</v>
      </c>
      <c r="FW136">
        <v>1.794</v>
      </c>
      <c r="FX136">
        <v>0.0764</v>
      </c>
      <c r="FY136">
        <v>0.785409909312215</v>
      </c>
      <c r="FZ136">
        <v>0.002616612134532941</v>
      </c>
      <c r="GA136">
        <v>-4.519413631873513E-07</v>
      </c>
      <c r="GB136">
        <v>9.831233035137328E-12</v>
      </c>
      <c r="GC136">
        <v>-0.01357924881946302</v>
      </c>
      <c r="GD136">
        <v>0.01128715920374445</v>
      </c>
      <c r="GE136">
        <v>-0.0004913425133041084</v>
      </c>
      <c r="GF136">
        <v>1.320148971478439E-05</v>
      </c>
      <c r="GG136">
        <v>-1</v>
      </c>
      <c r="GH136">
        <v>2093</v>
      </c>
      <c r="GI136">
        <v>1</v>
      </c>
      <c r="GJ136">
        <v>22</v>
      </c>
      <c r="GK136">
        <v>38.9</v>
      </c>
      <c r="GL136">
        <v>38.7</v>
      </c>
      <c r="GM136">
        <v>1.07422</v>
      </c>
      <c r="GN136">
        <v>2.55127</v>
      </c>
      <c r="GO136">
        <v>1.39893</v>
      </c>
      <c r="GP136">
        <v>2.2876</v>
      </c>
      <c r="GQ136">
        <v>1.44897</v>
      </c>
      <c r="GR136">
        <v>2.42676</v>
      </c>
      <c r="GS136">
        <v>33.8283</v>
      </c>
      <c r="GT136">
        <v>13.8081</v>
      </c>
      <c r="GU136">
        <v>18</v>
      </c>
      <c r="GV136">
        <v>482.293</v>
      </c>
      <c r="GW136">
        <v>519.667</v>
      </c>
      <c r="GX136">
        <v>20.0008</v>
      </c>
      <c r="GY136">
        <v>24.2264</v>
      </c>
      <c r="GZ136">
        <v>29.9996</v>
      </c>
      <c r="HA136">
        <v>24.3239</v>
      </c>
      <c r="HB136">
        <v>24.3279</v>
      </c>
      <c r="HC136">
        <v>21.4549</v>
      </c>
      <c r="HD136">
        <v>36.346</v>
      </c>
      <c r="HE136">
        <v>0</v>
      </c>
      <c r="HF136">
        <v>20</v>
      </c>
      <c r="HG136">
        <v>420</v>
      </c>
      <c r="HH136">
        <v>12.4648</v>
      </c>
      <c r="HI136">
        <v>101.884</v>
      </c>
      <c r="HJ136">
        <v>102.069</v>
      </c>
    </row>
    <row r="137" spans="1:218">
      <c r="A137">
        <v>115</v>
      </c>
      <c r="B137">
        <v>1693592460</v>
      </c>
      <c r="C137">
        <v>13328.5</v>
      </c>
      <c r="D137" t="s">
        <v>580</v>
      </c>
      <c r="E137" t="s">
        <v>581</v>
      </c>
      <c r="F137" t="s">
        <v>346</v>
      </c>
      <c r="J137">
        <v>1693592460</v>
      </c>
      <c r="K137">
        <f>(L137)/1000</f>
        <v>0</v>
      </c>
      <c r="L137">
        <f>1000*BB137*AJ137*(AX137-AY137)/(100*AQ137*(1000-AJ137*AX137))</f>
        <v>0</v>
      </c>
      <c r="M137">
        <f>BB137*AJ137*(AW137-AV137*(1000-AJ137*AY137)/(1000-AJ137*AX137))/(100*AQ137)</f>
        <v>0</v>
      </c>
      <c r="N137">
        <f>AV137 - IF(AJ137&gt;1, M137*AQ137*100.0/(AL137*BJ137), 0)</f>
        <v>0</v>
      </c>
      <c r="O137">
        <f>((U137-K137/2)*N137-M137)/(U137+K137/2)</f>
        <v>0</v>
      </c>
      <c r="P137">
        <f>O137*(BC137+BD137)/1000.0</f>
        <v>0</v>
      </c>
      <c r="Q137">
        <f>(AV137 - IF(AJ137&gt;1, M137*AQ137*100.0/(AL137*BJ137), 0))*(BC137+BD137)/1000.0</f>
        <v>0</v>
      </c>
      <c r="R137">
        <f>2.0/((1/T137-1/S137)+SIGN(T137)*SQRT((1/T137-1/S137)*(1/T137-1/S137) + 4*AR137/((AR137+1)*(AR137+1))*(2*1/T137*1/S137-1/S137*1/S137)))</f>
        <v>0</v>
      </c>
      <c r="S137">
        <f>IF(LEFT(AS137,1)&lt;&gt;"0",IF(LEFT(AS137,1)="1",3.0,AT137),$D$5+$E$5*(BJ137*BC137/($K$5*1000))+$F$5*(BJ137*BC137/($K$5*1000))*MAX(MIN(AQ137,$J$5),$I$5)*MAX(MIN(AQ137,$J$5),$I$5)+$G$5*MAX(MIN(AQ137,$J$5),$I$5)*(BJ137*BC137/($K$5*1000))+$H$5*(BJ137*BC137/($K$5*1000))*(BJ137*BC137/($K$5*1000)))</f>
        <v>0</v>
      </c>
      <c r="T137">
        <f>K137*(1000-(1000*0.61365*exp(17.502*X137/(240.97+X137))/(BC137+BD137)+AX137)/2)/(1000*0.61365*exp(17.502*X137/(240.97+X137))/(BC137+BD137)-AX137)</f>
        <v>0</v>
      </c>
      <c r="U137">
        <f>1/((AR137+1)/(R137/1.6)+1/(S137/1.37)) + AR137/((AR137+1)/(R137/1.6) + AR137/(S137/1.37))</f>
        <v>0</v>
      </c>
      <c r="V137">
        <f>(AM137*AP137)</f>
        <v>0</v>
      </c>
      <c r="W137">
        <f>(BE137+(V137+2*0.95*5.67E-8*(((BE137+$B$7)+273)^4-(BE137+273)^4)-44100*K137)/(1.84*29.3*S137+8*0.95*5.67E-8*(BE137+273)^3))</f>
        <v>0</v>
      </c>
      <c r="X137">
        <f>($B$109*BF137+$D$7*BG137+$C$109*W137)</f>
        <v>0</v>
      </c>
      <c r="Y137">
        <f>0.61365*exp(17.502*X137/(240.97+X137))</f>
        <v>0</v>
      </c>
      <c r="Z137">
        <f>(AA137/AB137*100)</f>
        <v>0</v>
      </c>
      <c r="AA137">
        <f>AX137*(BC137+BD137)/1000</f>
        <v>0</v>
      </c>
      <c r="AB137">
        <f>0.61365*exp(17.502*BE137/(240.97+BE137))</f>
        <v>0</v>
      </c>
      <c r="AC137">
        <f>(Y137-AX137*(BC137+BD137)/1000)</f>
        <v>0</v>
      </c>
      <c r="AD137">
        <f>(-K137*44100)</f>
        <v>0</v>
      </c>
      <c r="AE137">
        <f>2*29.3*S137*0.92*(BE137-X137)</f>
        <v>0</v>
      </c>
      <c r="AF137">
        <f>2*0.95*5.67E-8*(((BE137+$B$7)+273)^4-(X137+273)^4)</f>
        <v>0</v>
      </c>
      <c r="AG137">
        <f>V137+AF137+AD137+AE137</f>
        <v>0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MAX(0,($B$13+$C$13*BJ137)/(1+$D$13*BJ137)*BC137/(BE137+273)*$E$13)</f>
        <v>0</v>
      </c>
      <c r="AM137">
        <f>$B$11*BK137+$C$11*BL137+$F$11*BW137*(1-BZ137)</f>
        <v>0</v>
      </c>
      <c r="AN137">
        <f>AM137*AO137</f>
        <v>0</v>
      </c>
      <c r="AO137">
        <f>($B$11*$D$9+$C$11*$D$9+$F$11*((CJ137+CB137)/MAX(CJ137+CB137+CK137, 0.1)*$I$9+CK137/MAX(CJ137+CB137+CK137, 0.1)*$J$9))/($B$11+$C$11+$F$11)</f>
        <v>0</v>
      </c>
      <c r="AP137">
        <f>($B$11*$K$9+$C$11*$K$9+$F$11*((CJ137+CB137)/MAX(CJ137+CB137+CK137, 0.1)*$P$9+CK137/MAX(CJ137+CB137+CK137, 0.1)*$Q$9))/($B$11+$C$11+$F$11)</f>
        <v>0</v>
      </c>
      <c r="AQ137">
        <v>6</v>
      </c>
      <c r="AR137">
        <v>0.5</v>
      </c>
      <c r="AS137" t="s">
        <v>347</v>
      </c>
      <c r="AT137">
        <v>2</v>
      </c>
      <c r="AU137">
        <v>1693592460</v>
      </c>
      <c r="AV137">
        <v>402.892</v>
      </c>
      <c r="AW137">
        <v>419.995</v>
      </c>
      <c r="AX137">
        <v>13.7336</v>
      </c>
      <c r="AY137">
        <v>8.299390000000001</v>
      </c>
      <c r="AZ137">
        <v>401.129</v>
      </c>
      <c r="BA137">
        <v>13.651</v>
      </c>
      <c r="BB137">
        <v>500.185</v>
      </c>
      <c r="BC137">
        <v>100.499</v>
      </c>
      <c r="BD137">
        <v>0.0333643</v>
      </c>
      <c r="BE137">
        <v>22.7072</v>
      </c>
      <c r="BF137">
        <v>999.9</v>
      </c>
      <c r="BG137">
        <v>999.9</v>
      </c>
      <c r="BH137">
        <v>0</v>
      </c>
      <c r="BI137">
        <v>0</v>
      </c>
      <c r="BJ137">
        <v>10030</v>
      </c>
      <c r="BK137">
        <v>0</v>
      </c>
      <c r="BL137">
        <v>434.839</v>
      </c>
      <c r="BM137">
        <v>-17.1034</v>
      </c>
      <c r="BN137">
        <v>408.502</v>
      </c>
      <c r="BO137">
        <v>423.51</v>
      </c>
      <c r="BP137">
        <v>5.43416</v>
      </c>
      <c r="BQ137">
        <v>419.995</v>
      </c>
      <c r="BR137">
        <v>8.299390000000001</v>
      </c>
      <c r="BS137">
        <v>1.38021</v>
      </c>
      <c r="BT137">
        <v>0.83408</v>
      </c>
      <c r="BU137">
        <v>11.7019</v>
      </c>
      <c r="BV137">
        <v>4.30092</v>
      </c>
      <c r="BW137">
        <v>2500.11</v>
      </c>
      <c r="BX137">
        <v>0.9000089999999999</v>
      </c>
      <c r="BY137">
        <v>0.0999906</v>
      </c>
      <c r="BZ137">
        <v>0</v>
      </c>
      <c r="CA137">
        <v>3.0054</v>
      </c>
      <c r="CB137">
        <v>0</v>
      </c>
      <c r="CC137">
        <v>24813.2</v>
      </c>
      <c r="CD137">
        <v>22324.8</v>
      </c>
      <c r="CE137">
        <v>41.5</v>
      </c>
      <c r="CF137">
        <v>40.812</v>
      </c>
      <c r="CG137">
        <v>40.937</v>
      </c>
      <c r="CH137">
        <v>39.75</v>
      </c>
      <c r="CI137">
        <v>39.937</v>
      </c>
      <c r="CJ137">
        <v>2250.12</v>
      </c>
      <c r="CK137">
        <v>249.99</v>
      </c>
      <c r="CL137">
        <v>0</v>
      </c>
      <c r="CM137">
        <v>1693592453.5</v>
      </c>
      <c r="CN137">
        <v>0</v>
      </c>
      <c r="CO137">
        <v>1693590048.5</v>
      </c>
      <c r="CP137" t="s">
        <v>537</v>
      </c>
      <c r="CQ137">
        <v>1693590036</v>
      </c>
      <c r="CR137">
        <v>1693590048.5</v>
      </c>
      <c r="CS137">
        <v>4</v>
      </c>
      <c r="CT137">
        <v>-0.035</v>
      </c>
      <c r="CU137">
        <v>0.002</v>
      </c>
      <c r="CV137">
        <v>1.801</v>
      </c>
      <c r="CW137">
        <v>0.057</v>
      </c>
      <c r="CX137">
        <v>420</v>
      </c>
      <c r="CY137">
        <v>9</v>
      </c>
      <c r="CZ137">
        <v>0.15</v>
      </c>
      <c r="DA137">
        <v>0.01</v>
      </c>
      <c r="DB137">
        <v>12.3419540296875</v>
      </c>
      <c r="DC137">
        <v>0.3057104998257333</v>
      </c>
      <c r="DD137">
        <v>0.03132448629515157</v>
      </c>
      <c r="DE137">
        <v>1</v>
      </c>
      <c r="DF137">
        <v>0.004856797297681872</v>
      </c>
      <c r="DG137">
        <v>-0.00171451619512584</v>
      </c>
      <c r="DH137">
        <v>0.0001236813427558373</v>
      </c>
      <c r="DI137">
        <v>1</v>
      </c>
      <c r="DJ137">
        <v>0.3238342537688736</v>
      </c>
      <c r="DK137">
        <v>-0.1900074348531061</v>
      </c>
      <c r="DL137">
        <v>0.0137227961400225</v>
      </c>
      <c r="DM137">
        <v>1</v>
      </c>
      <c r="DN137">
        <v>3</v>
      </c>
      <c r="DO137">
        <v>3</v>
      </c>
      <c r="DP137" t="s">
        <v>349</v>
      </c>
      <c r="DQ137">
        <v>3.10202</v>
      </c>
      <c r="DR137">
        <v>2.66726</v>
      </c>
      <c r="DS137">
        <v>0.0972562</v>
      </c>
      <c r="DT137">
        <v>0.101406</v>
      </c>
      <c r="DU137">
        <v>0.0700916</v>
      </c>
      <c r="DV137">
        <v>0.0488554</v>
      </c>
      <c r="DW137">
        <v>26255.7</v>
      </c>
      <c r="DX137">
        <v>28465.4</v>
      </c>
      <c r="DY137">
        <v>27534.8</v>
      </c>
      <c r="DZ137">
        <v>29773.9</v>
      </c>
      <c r="EA137">
        <v>32063.8</v>
      </c>
      <c r="EB137">
        <v>34974.8</v>
      </c>
      <c r="EC137">
        <v>37778.5</v>
      </c>
      <c r="ED137">
        <v>40873.3</v>
      </c>
      <c r="EE137">
        <v>2.1964</v>
      </c>
      <c r="EF137">
        <v>2.1336</v>
      </c>
      <c r="EG137">
        <v>0</v>
      </c>
      <c r="EH137">
        <v>0</v>
      </c>
      <c r="EI137">
        <v>20.8098</v>
      </c>
      <c r="EJ137">
        <v>999.9</v>
      </c>
      <c r="EK137">
        <v>44.6</v>
      </c>
      <c r="EL137">
        <v>30.5</v>
      </c>
      <c r="EM137">
        <v>19.4576</v>
      </c>
      <c r="EN137">
        <v>64.2521</v>
      </c>
      <c r="EO137">
        <v>10.02</v>
      </c>
      <c r="EP137">
        <v>1</v>
      </c>
      <c r="EQ137">
        <v>-0.235513</v>
      </c>
      <c r="ER137">
        <v>1.39322</v>
      </c>
      <c r="ES137">
        <v>20.1984</v>
      </c>
      <c r="ET137">
        <v>5.25862</v>
      </c>
      <c r="EU137">
        <v>12.0579</v>
      </c>
      <c r="EV137">
        <v>4.97345</v>
      </c>
      <c r="EW137">
        <v>3.293</v>
      </c>
      <c r="EX137">
        <v>9999</v>
      </c>
      <c r="EY137">
        <v>9999</v>
      </c>
      <c r="EZ137">
        <v>9999</v>
      </c>
      <c r="FA137">
        <v>167.6</v>
      </c>
      <c r="FB137">
        <v>4.97217</v>
      </c>
      <c r="FC137">
        <v>1.87085</v>
      </c>
      <c r="FD137">
        <v>1.87696</v>
      </c>
      <c r="FE137">
        <v>1.87008</v>
      </c>
      <c r="FF137">
        <v>1.87317</v>
      </c>
      <c r="FG137">
        <v>1.87468</v>
      </c>
      <c r="FH137">
        <v>1.8741</v>
      </c>
      <c r="FI137">
        <v>1.87549</v>
      </c>
      <c r="FJ137">
        <v>0</v>
      </c>
      <c r="FK137">
        <v>0</v>
      </c>
      <c r="FL137">
        <v>0</v>
      </c>
      <c r="FM137">
        <v>0</v>
      </c>
      <c r="FN137" t="s">
        <v>350</v>
      </c>
      <c r="FO137" t="s">
        <v>351</v>
      </c>
      <c r="FP137" t="s">
        <v>352</v>
      </c>
      <c r="FQ137" t="s">
        <v>352</v>
      </c>
      <c r="FR137" t="s">
        <v>352</v>
      </c>
      <c r="FS137" t="s">
        <v>352</v>
      </c>
      <c r="FT137">
        <v>0</v>
      </c>
      <c r="FU137">
        <v>100</v>
      </c>
      <c r="FV137">
        <v>100</v>
      </c>
      <c r="FW137">
        <v>1.763</v>
      </c>
      <c r="FX137">
        <v>0.08260000000000001</v>
      </c>
      <c r="FY137">
        <v>0.785409909312215</v>
      </c>
      <c r="FZ137">
        <v>0.002616612134532941</v>
      </c>
      <c r="GA137">
        <v>-4.519413631873513E-07</v>
      </c>
      <c r="GB137">
        <v>9.831233035137328E-12</v>
      </c>
      <c r="GC137">
        <v>-0.01357924881946302</v>
      </c>
      <c r="GD137">
        <v>0.01128715920374445</v>
      </c>
      <c r="GE137">
        <v>-0.0004913425133041084</v>
      </c>
      <c r="GF137">
        <v>1.320148971478439E-05</v>
      </c>
      <c r="GG137">
        <v>-1</v>
      </c>
      <c r="GH137">
        <v>2093</v>
      </c>
      <c r="GI137">
        <v>1</v>
      </c>
      <c r="GJ137">
        <v>22</v>
      </c>
      <c r="GK137">
        <v>40.4</v>
      </c>
      <c r="GL137">
        <v>40.2</v>
      </c>
      <c r="GM137">
        <v>1.07056</v>
      </c>
      <c r="GN137">
        <v>2.55859</v>
      </c>
      <c r="GO137">
        <v>1.39893</v>
      </c>
      <c r="GP137">
        <v>2.2876</v>
      </c>
      <c r="GQ137">
        <v>1.44897</v>
      </c>
      <c r="GR137">
        <v>2.36694</v>
      </c>
      <c r="GS137">
        <v>33.7381</v>
      </c>
      <c r="GT137">
        <v>13.7818</v>
      </c>
      <c r="GU137">
        <v>18</v>
      </c>
      <c r="GV137">
        <v>486.841</v>
      </c>
      <c r="GW137">
        <v>513.027</v>
      </c>
      <c r="GX137">
        <v>20.0011</v>
      </c>
      <c r="GY137">
        <v>24.1329</v>
      </c>
      <c r="GZ137">
        <v>29.9996</v>
      </c>
      <c r="HA137">
        <v>24.2493</v>
      </c>
      <c r="HB137">
        <v>24.2522</v>
      </c>
      <c r="HC137">
        <v>21.4051</v>
      </c>
      <c r="HD137">
        <v>53.1143</v>
      </c>
      <c r="HE137">
        <v>0</v>
      </c>
      <c r="HF137">
        <v>20</v>
      </c>
      <c r="HG137">
        <v>420</v>
      </c>
      <c r="HH137">
        <v>8.383509999999999</v>
      </c>
      <c r="HI137">
        <v>101.903</v>
      </c>
      <c r="HJ137">
        <v>102.101</v>
      </c>
    </row>
    <row r="138" spans="1:218">
      <c r="A138">
        <v>116</v>
      </c>
      <c r="B138">
        <v>1693592569.5</v>
      </c>
      <c r="C138">
        <v>13438</v>
      </c>
      <c r="D138" t="s">
        <v>582</v>
      </c>
      <c r="E138" t="s">
        <v>583</v>
      </c>
      <c r="F138" t="s">
        <v>346</v>
      </c>
      <c r="J138">
        <v>1693592569.5</v>
      </c>
      <c r="K138">
        <f>(L138)/1000</f>
        <v>0</v>
      </c>
      <c r="L138">
        <f>1000*BB138*AJ138*(AX138-AY138)/(100*AQ138*(1000-AJ138*AX138))</f>
        <v>0</v>
      </c>
      <c r="M138">
        <f>BB138*AJ138*(AW138-AV138*(1000-AJ138*AY138)/(1000-AJ138*AX138))/(100*AQ138)</f>
        <v>0</v>
      </c>
      <c r="N138">
        <f>AV138 - IF(AJ138&gt;1, M138*AQ138*100.0/(AL138*BJ138), 0)</f>
        <v>0</v>
      </c>
      <c r="O138">
        <f>((U138-K138/2)*N138-M138)/(U138+K138/2)</f>
        <v>0</v>
      </c>
      <c r="P138">
        <f>O138*(BC138+BD138)/1000.0</f>
        <v>0</v>
      </c>
      <c r="Q138">
        <f>(AV138 - IF(AJ138&gt;1, M138*AQ138*100.0/(AL138*BJ138), 0))*(BC138+BD138)/1000.0</f>
        <v>0</v>
      </c>
      <c r="R138">
        <f>2.0/((1/T138-1/S138)+SIGN(T138)*SQRT((1/T138-1/S138)*(1/T138-1/S138) + 4*AR138/((AR138+1)*(AR138+1))*(2*1/T138*1/S138-1/S138*1/S138)))</f>
        <v>0</v>
      </c>
      <c r="S138">
        <f>IF(LEFT(AS138,1)&lt;&gt;"0",IF(LEFT(AS138,1)="1",3.0,AT138),$D$5+$E$5*(BJ138*BC138/($K$5*1000))+$F$5*(BJ138*BC138/($K$5*1000))*MAX(MIN(AQ138,$J$5),$I$5)*MAX(MIN(AQ138,$J$5),$I$5)+$G$5*MAX(MIN(AQ138,$J$5),$I$5)*(BJ138*BC138/($K$5*1000))+$H$5*(BJ138*BC138/($K$5*1000))*(BJ138*BC138/($K$5*1000)))</f>
        <v>0</v>
      </c>
      <c r="T138">
        <f>K138*(1000-(1000*0.61365*exp(17.502*X138/(240.97+X138))/(BC138+BD138)+AX138)/2)/(1000*0.61365*exp(17.502*X138/(240.97+X138))/(BC138+BD138)-AX138)</f>
        <v>0</v>
      </c>
      <c r="U138">
        <f>1/((AR138+1)/(R138/1.6)+1/(S138/1.37)) + AR138/((AR138+1)/(R138/1.6) + AR138/(S138/1.37))</f>
        <v>0</v>
      </c>
      <c r="V138">
        <f>(AM138*AP138)</f>
        <v>0</v>
      </c>
      <c r="W138">
        <f>(BE138+(V138+2*0.95*5.67E-8*(((BE138+$B$7)+273)^4-(BE138+273)^4)-44100*K138)/(1.84*29.3*S138+8*0.95*5.67E-8*(BE138+273)^3))</f>
        <v>0</v>
      </c>
      <c r="X138">
        <f>($B$109*BF138+$D$7*BG138+$C$109*W138)</f>
        <v>0</v>
      </c>
      <c r="Y138">
        <f>0.61365*exp(17.502*X138/(240.97+X138))</f>
        <v>0</v>
      </c>
      <c r="Z138">
        <f>(AA138/AB138*100)</f>
        <v>0</v>
      </c>
      <c r="AA138">
        <f>AX138*(BC138+BD138)/1000</f>
        <v>0</v>
      </c>
      <c r="AB138">
        <f>0.61365*exp(17.502*BE138/(240.97+BE138))</f>
        <v>0</v>
      </c>
      <c r="AC138">
        <f>(Y138-AX138*(BC138+BD138)/1000)</f>
        <v>0</v>
      </c>
      <c r="AD138">
        <f>(-K138*44100)</f>
        <v>0</v>
      </c>
      <c r="AE138">
        <f>2*29.3*S138*0.92*(BE138-X138)</f>
        <v>0</v>
      </c>
      <c r="AF138">
        <f>2*0.95*5.67E-8*(((BE138+$B$7)+273)^4-(X138+273)^4)</f>
        <v>0</v>
      </c>
      <c r="AG138">
        <f>V138+AF138+AD138+AE138</f>
        <v>0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MAX(0,($B$13+$C$13*BJ138)/(1+$D$13*BJ138)*BC138/(BE138+273)*$E$13)</f>
        <v>0</v>
      </c>
      <c r="AM138">
        <f>$B$11*BK138+$C$11*BL138+$F$11*BW138*(1-BZ138)</f>
        <v>0</v>
      </c>
      <c r="AN138">
        <f>AM138*AO138</f>
        <v>0</v>
      </c>
      <c r="AO138">
        <f>($B$11*$D$9+$C$11*$D$9+$F$11*((CJ138+CB138)/MAX(CJ138+CB138+CK138, 0.1)*$I$9+CK138/MAX(CJ138+CB138+CK138, 0.1)*$J$9))/($B$11+$C$11+$F$11)</f>
        <v>0</v>
      </c>
      <c r="AP138">
        <f>($B$11*$K$9+$C$11*$K$9+$F$11*((CJ138+CB138)/MAX(CJ138+CB138+CK138, 0.1)*$P$9+CK138/MAX(CJ138+CB138+CK138, 0.1)*$Q$9))/($B$11+$C$11+$F$11)</f>
        <v>0</v>
      </c>
      <c r="AQ138">
        <v>6</v>
      </c>
      <c r="AR138">
        <v>0.5</v>
      </c>
      <c r="AS138" t="s">
        <v>347</v>
      </c>
      <c r="AT138">
        <v>2</v>
      </c>
      <c r="AU138">
        <v>1693592569.5</v>
      </c>
      <c r="AV138">
        <v>400.224</v>
      </c>
      <c r="AW138">
        <v>419.903</v>
      </c>
      <c r="AX138">
        <v>13.3338</v>
      </c>
      <c r="AY138">
        <v>8.357710000000001</v>
      </c>
      <c r="AZ138">
        <v>398.467</v>
      </c>
      <c r="BA138">
        <v>13.2534</v>
      </c>
      <c r="BB138">
        <v>499.868</v>
      </c>
      <c r="BC138">
        <v>100.501</v>
      </c>
      <c r="BD138">
        <v>0.0350394</v>
      </c>
      <c r="BE138">
        <v>22.5673</v>
      </c>
      <c r="BF138">
        <v>999.9</v>
      </c>
      <c r="BG138">
        <v>999.9</v>
      </c>
      <c r="BH138">
        <v>0</v>
      </c>
      <c r="BI138">
        <v>0</v>
      </c>
      <c r="BJ138">
        <v>9990</v>
      </c>
      <c r="BK138">
        <v>0</v>
      </c>
      <c r="BL138">
        <v>540.809</v>
      </c>
      <c r="BM138">
        <v>-19.6787</v>
      </c>
      <c r="BN138">
        <v>405.633</v>
      </c>
      <c r="BO138">
        <v>423.442</v>
      </c>
      <c r="BP138">
        <v>4.9761</v>
      </c>
      <c r="BQ138">
        <v>419.903</v>
      </c>
      <c r="BR138">
        <v>8.357710000000001</v>
      </c>
      <c r="BS138">
        <v>1.34006</v>
      </c>
      <c r="BT138">
        <v>0.839959</v>
      </c>
      <c r="BU138">
        <v>11.2559</v>
      </c>
      <c r="BV138">
        <v>4.40115</v>
      </c>
      <c r="BW138">
        <v>2499.85</v>
      </c>
      <c r="BX138">
        <v>0.899992</v>
      </c>
      <c r="BY138">
        <v>0.100008</v>
      </c>
      <c r="BZ138">
        <v>0</v>
      </c>
      <c r="CA138">
        <v>2.7647</v>
      </c>
      <c r="CB138">
        <v>0</v>
      </c>
      <c r="CC138">
        <v>29234.3</v>
      </c>
      <c r="CD138">
        <v>22322.4</v>
      </c>
      <c r="CE138">
        <v>39.5</v>
      </c>
      <c r="CF138">
        <v>39.125</v>
      </c>
      <c r="CG138">
        <v>39.25</v>
      </c>
      <c r="CH138">
        <v>37.625</v>
      </c>
      <c r="CI138">
        <v>38.25</v>
      </c>
      <c r="CJ138">
        <v>2249.85</v>
      </c>
      <c r="CK138">
        <v>250</v>
      </c>
      <c r="CL138">
        <v>0</v>
      </c>
      <c r="CM138">
        <v>1693592562.7</v>
      </c>
      <c r="CN138">
        <v>0</v>
      </c>
      <c r="CO138">
        <v>1693590048.5</v>
      </c>
      <c r="CP138" t="s">
        <v>537</v>
      </c>
      <c r="CQ138">
        <v>1693590036</v>
      </c>
      <c r="CR138">
        <v>1693590048.5</v>
      </c>
      <c r="CS138">
        <v>4</v>
      </c>
      <c r="CT138">
        <v>-0.035</v>
      </c>
      <c r="CU138">
        <v>0.002</v>
      </c>
      <c r="CV138">
        <v>1.801</v>
      </c>
      <c r="CW138">
        <v>0.057</v>
      </c>
      <c r="CX138">
        <v>420</v>
      </c>
      <c r="CY138">
        <v>9</v>
      </c>
      <c r="CZ138">
        <v>0.15</v>
      </c>
      <c r="DA138">
        <v>0.01</v>
      </c>
      <c r="DB138">
        <v>14.72492054505409</v>
      </c>
      <c r="DC138">
        <v>0.4553491411114494</v>
      </c>
      <c r="DD138">
        <v>0.04155174498733571</v>
      </c>
      <c r="DE138">
        <v>1</v>
      </c>
      <c r="DF138">
        <v>0.004361319939354996</v>
      </c>
      <c r="DG138">
        <v>-0.001326605119982723</v>
      </c>
      <c r="DH138">
        <v>0.0001008858872553089</v>
      </c>
      <c r="DI138">
        <v>1</v>
      </c>
      <c r="DJ138">
        <v>0.277064696184849</v>
      </c>
      <c r="DK138">
        <v>-0.1070019636465994</v>
      </c>
      <c r="DL138">
        <v>0.008182082931940844</v>
      </c>
      <c r="DM138">
        <v>1</v>
      </c>
      <c r="DN138">
        <v>3</v>
      </c>
      <c r="DO138">
        <v>3</v>
      </c>
      <c r="DP138" t="s">
        <v>349</v>
      </c>
      <c r="DQ138">
        <v>3.10168</v>
      </c>
      <c r="DR138">
        <v>2.66859</v>
      </c>
      <c r="DS138">
        <v>0.0967787</v>
      </c>
      <c r="DT138">
        <v>0.10141</v>
      </c>
      <c r="DU138">
        <v>0.0685525</v>
      </c>
      <c r="DV138">
        <v>0.0491393</v>
      </c>
      <c r="DW138">
        <v>26268.2</v>
      </c>
      <c r="DX138">
        <v>28468.1</v>
      </c>
      <c r="DY138">
        <v>27533.1</v>
      </c>
      <c r="DZ138">
        <v>29776.6</v>
      </c>
      <c r="EA138">
        <v>32114.3</v>
      </c>
      <c r="EB138">
        <v>34966.7</v>
      </c>
      <c r="EC138">
        <v>37775.4</v>
      </c>
      <c r="ED138">
        <v>40875.8</v>
      </c>
      <c r="EE138">
        <v>2.19217</v>
      </c>
      <c r="EF138">
        <v>2.13232</v>
      </c>
      <c r="EG138">
        <v>0</v>
      </c>
      <c r="EH138">
        <v>0</v>
      </c>
      <c r="EI138">
        <v>20.9162</v>
      </c>
      <c r="EJ138">
        <v>999.9</v>
      </c>
      <c r="EK138">
        <v>44.3</v>
      </c>
      <c r="EL138">
        <v>30.5</v>
      </c>
      <c r="EM138">
        <v>19.3259</v>
      </c>
      <c r="EN138">
        <v>64.5421</v>
      </c>
      <c r="EO138">
        <v>10.645</v>
      </c>
      <c r="EP138">
        <v>1</v>
      </c>
      <c r="EQ138">
        <v>-0.240099</v>
      </c>
      <c r="ER138">
        <v>1.31316</v>
      </c>
      <c r="ES138">
        <v>20.1987</v>
      </c>
      <c r="ET138">
        <v>5.25862</v>
      </c>
      <c r="EU138">
        <v>12.0579</v>
      </c>
      <c r="EV138">
        <v>4.97305</v>
      </c>
      <c r="EW138">
        <v>3.293</v>
      </c>
      <c r="EX138">
        <v>9999</v>
      </c>
      <c r="EY138">
        <v>9999</v>
      </c>
      <c r="EZ138">
        <v>9999</v>
      </c>
      <c r="FA138">
        <v>167.6</v>
      </c>
      <c r="FB138">
        <v>4.97217</v>
      </c>
      <c r="FC138">
        <v>1.87086</v>
      </c>
      <c r="FD138">
        <v>1.87698</v>
      </c>
      <c r="FE138">
        <v>1.87007</v>
      </c>
      <c r="FF138">
        <v>1.87317</v>
      </c>
      <c r="FG138">
        <v>1.87467</v>
      </c>
      <c r="FH138">
        <v>1.87408</v>
      </c>
      <c r="FI138">
        <v>1.87553</v>
      </c>
      <c r="FJ138">
        <v>0</v>
      </c>
      <c r="FK138">
        <v>0</v>
      </c>
      <c r="FL138">
        <v>0</v>
      </c>
      <c r="FM138">
        <v>0</v>
      </c>
      <c r="FN138" t="s">
        <v>350</v>
      </c>
      <c r="FO138" t="s">
        <v>351</v>
      </c>
      <c r="FP138" t="s">
        <v>352</v>
      </c>
      <c r="FQ138" t="s">
        <v>352</v>
      </c>
      <c r="FR138" t="s">
        <v>352</v>
      </c>
      <c r="FS138" t="s">
        <v>352</v>
      </c>
      <c r="FT138">
        <v>0</v>
      </c>
      <c r="FU138">
        <v>100</v>
      </c>
      <c r="FV138">
        <v>100</v>
      </c>
      <c r="FW138">
        <v>1.757</v>
      </c>
      <c r="FX138">
        <v>0.0804</v>
      </c>
      <c r="FY138">
        <v>0.785409909312215</v>
      </c>
      <c r="FZ138">
        <v>0.002616612134532941</v>
      </c>
      <c r="GA138">
        <v>-4.519413631873513E-07</v>
      </c>
      <c r="GB138">
        <v>9.831233035137328E-12</v>
      </c>
      <c r="GC138">
        <v>-0.01357924881946302</v>
      </c>
      <c r="GD138">
        <v>0.01128715920374445</v>
      </c>
      <c r="GE138">
        <v>-0.0004913425133041084</v>
      </c>
      <c r="GF138">
        <v>1.320148971478439E-05</v>
      </c>
      <c r="GG138">
        <v>-1</v>
      </c>
      <c r="GH138">
        <v>2093</v>
      </c>
      <c r="GI138">
        <v>1</v>
      </c>
      <c r="GJ138">
        <v>22</v>
      </c>
      <c r="GK138">
        <v>42.2</v>
      </c>
      <c r="GL138">
        <v>42</v>
      </c>
      <c r="GM138">
        <v>1.07178</v>
      </c>
      <c r="GN138">
        <v>2.55249</v>
      </c>
      <c r="GO138">
        <v>1.39893</v>
      </c>
      <c r="GP138">
        <v>2.28638</v>
      </c>
      <c r="GQ138">
        <v>1.44897</v>
      </c>
      <c r="GR138">
        <v>2.36694</v>
      </c>
      <c r="GS138">
        <v>33.6479</v>
      </c>
      <c r="GT138">
        <v>13.7643</v>
      </c>
      <c r="GU138">
        <v>18</v>
      </c>
      <c r="GV138">
        <v>483.557</v>
      </c>
      <c r="GW138">
        <v>511.443</v>
      </c>
      <c r="GX138">
        <v>20</v>
      </c>
      <c r="GY138">
        <v>24.0616</v>
      </c>
      <c r="GZ138">
        <v>30</v>
      </c>
      <c r="HA138">
        <v>24.1783</v>
      </c>
      <c r="HB138">
        <v>24.1833</v>
      </c>
      <c r="HC138">
        <v>21.417</v>
      </c>
      <c r="HD138">
        <v>52.4467</v>
      </c>
      <c r="HE138">
        <v>0</v>
      </c>
      <c r="HF138">
        <v>20</v>
      </c>
      <c r="HG138">
        <v>420</v>
      </c>
      <c r="HH138">
        <v>8.495559999999999</v>
      </c>
      <c r="HI138">
        <v>101.896</v>
      </c>
      <c r="HJ138">
        <v>102.109</v>
      </c>
    </row>
    <row r="139" spans="1:218">
      <c r="A139" t="s">
        <v>49</v>
      </c>
      <c r="B139" t="s">
        <v>51</v>
      </c>
      <c r="C139" t="s">
        <v>53</v>
      </c>
    </row>
    <row r="140" spans="1:218">
      <c r="B140">
        <v>1</v>
      </c>
      <c r="C140">
        <v>0</v>
      </c>
    </row>
    <row r="141" spans="1:218">
      <c r="A141">
        <v>117</v>
      </c>
      <c r="B141">
        <v>1693592685.5</v>
      </c>
      <c r="C141">
        <v>13554</v>
      </c>
      <c r="D141" t="s">
        <v>584</v>
      </c>
      <c r="E141" t="s">
        <v>585</v>
      </c>
      <c r="F141" t="s">
        <v>346</v>
      </c>
      <c r="J141">
        <v>1693592685.5</v>
      </c>
      <c r="K141">
        <f>(L141)/1000</f>
        <v>0</v>
      </c>
      <c r="L141">
        <f>1000*BB141*AJ141*(AX141-AY141)/(100*AQ141*(1000-AJ141*AX141))</f>
        <v>0</v>
      </c>
      <c r="M141">
        <f>BB141*AJ141*(AW141-AV141*(1000-AJ141*AY141)/(1000-AJ141*AX141))/(100*AQ141)</f>
        <v>0</v>
      </c>
      <c r="N141">
        <f>AV141 - IF(AJ141&gt;1, M141*AQ141*100.0/(AL141*BJ141), 0)</f>
        <v>0</v>
      </c>
      <c r="O141">
        <f>((U141-K141/2)*N141-M141)/(U141+K141/2)</f>
        <v>0</v>
      </c>
      <c r="P141">
        <f>O141*(BC141+BD141)/1000.0</f>
        <v>0</v>
      </c>
      <c r="Q141">
        <f>(AV141 - IF(AJ141&gt;1, M141*AQ141*100.0/(AL141*BJ141), 0))*(BC141+BD141)/1000.0</f>
        <v>0</v>
      </c>
      <c r="R141">
        <f>2.0/((1/T141-1/S141)+SIGN(T141)*SQRT((1/T141-1/S141)*(1/T141-1/S141) + 4*AR141/((AR141+1)*(AR141+1))*(2*1/T141*1/S141-1/S141*1/S141)))</f>
        <v>0</v>
      </c>
      <c r="S141">
        <f>IF(LEFT(AS141,1)&lt;&gt;"0",IF(LEFT(AS141,1)="1",3.0,AT141),$D$5+$E$5*(BJ141*BC141/($K$5*1000))+$F$5*(BJ141*BC141/($K$5*1000))*MAX(MIN(AQ141,$J$5),$I$5)*MAX(MIN(AQ141,$J$5),$I$5)+$G$5*MAX(MIN(AQ141,$J$5),$I$5)*(BJ141*BC141/($K$5*1000))+$H$5*(BJ141*BC141/($K$5*1000))*(BJ141*BC141/($K$5*1000)))</f>
        <v>0</v>
      </c>
      <c r="T141">
        <f>K141*(1000-(1000*0.61365*exp(17.502*X141/(240.97+X141))/(BC141+BD141)+AX141)/2)/(1000*0.61365*exp(17.502*X141/(240.97+X141))/(BC141+BD141)-AX141)</f>
        <v>0</v>
      </c>
      <c r="U141">
        <f>1/((AR141+1)/(R141/1.6)+1/(S141/1.37)) + AR141/((AR141+1)/(R141/1.6) + AR141/(S141/1.37))</f>
        <v>0</v>
      </c>
      <c r="V141">
        <f>(AM141*AP141)</f>
        <v>0</v>
      </c>
      <c r="W141">
        <f>(BE141+(V141+2*0.95*5.67E-8*(((BE141+$B$7)+273)^4-(BE141+273)^4)-44100*K141)/(1.84*29.3*S141+8*0.95*5.67E-8*(BE141+273)^3))</f>
        <v>0</v>
      </c>
      <c r="X141">
        <f>($B$140*BF141+$D$7*BG141+$C$140*W141)</f>
        <v>0</v>
      </c>
      <c r="Y141">
        <f>0.61365*exp(17.502*X141/(240.97+X141))</f>
        <v>0</v>
      </c>
      <c r="Z141">
        <f>(AA141/AB141*100)</f>
        <v>0</v>
      </c>
      <c r="AA141">
        <f>AX141*(BC141+BD141)/1000</f>
        <v>0</v>
      </c>
      <c r="AB141">
        <f>0.61365*exp(17.502*BE141/(240.97+BE141))</f>
        <v>0</v>
      </c>
      <c r="AC141">
        <f>(Y141-AX141*(BC141+BD141)/1000)</f>
        <v>0</v>
      </c>
      <c r="AD141">
        <f>(-K141*44100)</f>
        <v>0</v>
      </c>
      <c r="AE141">
        <f>2*29.3*S141*0.92*(BE141-X141)</f>
        <v>0</v>
      </c>
      <c r="AF141">
        <f>2*0.95*5.67E-8*(((BE141+$B$7)+273)^4-(X141+273)^4)</f>
        <v>0</v>
      </c>
      <c r="AG141">
        <f>V141+AF141+AD141+AE141</f>
        <v>0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MAX(0,($B$13+$C$13*BJ141)/(1+$D$13*BJ141)*BC141/(BE141+273)*$E$13)</f>
        <v>0</v>
      </c>
      <c r="AM141">
        <f>$B$11*BK141+$C$11*BL141+$F$11*BW141*(1-BZ141)</f>
        <v>0</v>
      </c>
      <c r="AN141">
        <f>AM141*AO141</f>
        <v>0</v>
      </c>
      <c r="AO141">
        <f>($B$11*$D$9+$C$11*$D$9+$F$11*((CJ141+CB141)/MAX(CJ141+CB141+CK141, 0.1)*$I$9+CK141/MAX(CJ141+CB141+CK141, 0.1)*$J$9))/($B$11+$C$11+$F$11)</f>
        <v>0</v>
      </c>
      <c r="AP141">
        <f>($B$11*$K$9+$C$11*$K$9+$F$11*((CJ141+CB141)/MAX(CJ141+CB141+CK141, 0.1)*$P$9+CK141/MAX(CJ141+CB141+CK141, 0.1)*$Q$9))/($B$11+$C$11+$F$11)</f>
        <v>0</v>
      </c>
      <c r="AQ141">
        <v>6</v>
      </c>
      <c r="AR141">
        <v>0.5</v>
      </c>
      <c r="AS141" t="s">
        <v>347</v>
      </c>
      <c r="AT141">
        <v>2</v>
      </c>
      <c r="AU141">
        <v>1693592685.5</v>
      </c>
      <c r="AV141">
        <v>407.046</v>
      </c>
      <c r="AW141">
        <v>419.926</v>
      </c>
      <c r="AX141">
        <v>13.4204</v>
      </c>
      <c r="AY141">
        <v>8.73584</v>
      </c>
      <c r="AZ141">
        <v>405.274</v>
      </c>
      <c r="BA141">
        <v>13.3395</v>
      </c>
      <c r="BB141">
        <v>500.231</v>
      </c>
      <c r="BC141">
        <v>100.501</v>
      </c>
      <c r="BD141">
        <v>0.034782</v>
      </c>
      <c r="BE141">
        <v>22.6034</v>
      </c>
      <c r="BF141">
        <v>22.6823</v>
      </c>
      <c r="BG141">
        <v>999.9</v>
      </c>
      <c r="BH141">
        <v>0</v>
      </c>
      <c r="BI141">
        <v>0</v>
      </c>
      <c r="BJ141">
        <v>10011.9</v>
      </c>
      <c r="BK141">
        <v>0</v>
      </c>
      <c r="BL141">
        <v>599.003</v>
      </c>
      <c r="BM141">
        <v>-12.8803</v>
      </c>
      <c r="BN141">
        <v>412.583</v>
      </c>
      <c r="BO141">
        <v>423.627</v>
      </c>
      <c r="BP141">
        <v>4.68456</v>
      </c>
      <c r="BQ141">
        <v>419.926</v>
      </c>
      <c r="BR141">
        <v>8.73584</v>
      </c>
      <c r="BS141">
        <v>1.34876</v>
      </c>
      <c r="BT141">
        <v>0.877959</v>
      </c>
      <c r="BU141">
        <v>11.3535</v>
      </c>
      <c r="BV141">
        <v>5.03443</v>
      </c>
      <c r="BW141">
        <v>2500.08</v>
      </c>
      <c r="BX141">
        <v>0.899999</v>
      </c>
      <c r="BY141">
        <v>0.100001</v>
      </c>
      <c r="BZ141">
        <v>0</v>
      </c>
      <c r="CA141">
        <v>2.4934</v>
      </c>
      <c r="CB141">
        <v>0</v>
      </c>
      <c r="CC141">
        <v>20297.1</v>
      </c>
      <c r="CD141">
        <v>22324.4</v>
      </c>
      <c r="CE141">
        <v>38.187</v>
      </c>
      <c r="CF141">
        <v>38.187</v>
      </c>
      <c r="CG141">
        <v>38</v>
      </c>
      <c r="CH141">
        <v>36.687</v>
      </c>
      <c r="CI141">
        <v>37.125</v>
      </c>
      <c r="CJ141">
        <v>2250.07</v>
      </c>
      <c r="CK141">
        <v>250.01</v>
      </c>
      <c r="CL141">
        <v>0</v>
      </c>
      <c r="CM141">
        <v>1693592678.5</v>
      </c>
      <c r="CN141">
        <v>0</v>
      </c>
      <c r="CO141">
        <v>1693590048.5</v>
      </c>
      <c r="CP141" t="s">
        <v>537</v>
      </c>
      <c r="CQ141">
        <v>1693590036</v>
      </c>
      <c r="CR141">
        <v>1693590048.5</v>
      </c>
      <c r="CS141">
        <v>4</v>
      </c>
      <c r="CT141">
        <v>-0.035</v>
      </c>
      <c r="CU141">
        <v>0.002</v>
      </c>
      <c r="CV141">
        <v>1.801</v>
      </c>
      <c r="CW141">
        <v>0.057</v>
      </c>
      <c r="CX141">
        <v>420</v>
      </c>
      <c r="CY141">
        <v>9</v>
      </c>
      <c r="CZ141">
        <v>0.15</v>
      </c>
      <c r="DA141">
        <v>0.01</v>
      </c>
      <c r="DB141">
        <v>9.171313266376167</v>
      </c>
      <c r="DC141">
        <v>-0.2724900439606423</v>
      </c>
      <c r="DD141">
        <v>0.03365957853284964</v>
      </c>
      <c r="DE141">
        <v>1</v>
      </c>
      <c r="DF141">
        <v>0.004011615703624706</v>
      </c>
      <c r="DG141">
        <v>-0.0002730387628032263</v>
      </c>
      <c r="DH141">
        <v>2.148184530075502E-05</v>
      </c>
      <c r="DI141">
        <v>1</v>
      </c>
      <c r="DJ141">
        <v>0.2928327881996745</v>
      </c>
      <c r="DK141">
        <v>-0.009663448423805954</v>
      </c>
      <c r="DL141">
        <v>0.0009646639848928259</v>
      </c>
      <c r="DM141">
        <v>1</v>
      </c>
      <c r="DN141">
        <v>3</v>
      </c>
      <c r="DO141">
        <v>3</v>
      </c>
      <c r="DP141" t="s">
        <v>349</v>
      </c>
      <c r="DQ141">
        <v>3.10218</v>
      </c>
      <c r="DR141">
        <v>2.66853</v>
      </c>
      <c r="DS141">
        <v>0.0980473</v>
      </c>
      <c r="DT141">
        <v>0.101427</v>
      </c>
      <c r="DU141">
        <v>0.0688964</v>
      </c>
      <c r="DV141">
        <v>0.0509046</v>
      </c>
      <c r="DW141">
        <v>26233.6</v>
      </c>
      <c r="DX141">
        <v>28468.7</v>
      </c>
      <c r="DY141">
        <v>27535.4</v>
      </c>
      <c r="DZ141">
        <v>29777.7</v>
      </c>
      <c r="EA141">
        <v>32107.1</v>
      </c>
      <c r="EB141">
        <v>34904.6</v>
      </c>
      <c r="EC141">
        <v>37780.6</v>
      </c>
      <c r="ED141">
        <v>40878.9</v>
      </c>
      <c r="EE141">
        <v>2.19742</v>
      </c>
      <c r="EF141">
        <v>2.13265</v>
      </c>
      <c r="EG141">
        <v>0.101756</v>
      </c>
      <c r="EH141">
        <v>0</v>
      </c>
      <c r="EI141">
        <v>21.004</v>
      </c>
      <c r="EJ141">
        <v>999.9</v>
      </c>
      <c r="EK141">
        <v>44.1</v>
      </c>
      <c r="EL141">
        <v>30.5</v>
      </c>
      <c r="EM141">
        <v>19.238</v>
      </c>
      <c r="EN141">
        <v>64.5521</v>
      </c>
      <c r="EO141">
        <v>10.6731</v>
      </c>
      <c r="EP141">
        <v>1</v>
      </c>
      <c r="EQ141">
        <v>-0.241898</v>
      </c>
      <c r="ER141">
        <v>1.35515</v>
      </c>
      <c r="ES141">
        <v>20.1988</v>
      </c>
      <c r="ET141">
        <v>5.25353</v>
      </c>
      <c r="EU141">
        <v>12.0579</v>
      </c>
      <c r="EV141">
        <v>4.97355</v>
      </c>
      <c r="EW141">
        <v>3.293</v>
      </c>
      <c r="EX141">
        <v>9999</v>
      </c>
      <c r="EY141">
        <v>9999</v>
      </c>
      <c r="EZ141">
        <v>9999</v>
      </c>
      <c r="FA141">
        <v>167.6</v>
      </c>
      <c r="FB141">
        <v>4.97214</v>
      </c>
      <c r="FC141">
        <v>1.87076</v>
      </c>
      <c r="FD141">
        <v>1.87697</v>
      </c>
      <c r="FE141">
        <v>1.87005</v>
      </c>
      <c r="FF141">
        <v>1.87317</v>
      </c>
      <c r="FG141">
        <v>1.87466</v>
      </c>
      <c r="FH141">
        <v>1.87408</v>
      </c>
      <c r="FI141">
        <v>1.87547</v>
      </c>
      <c r="FJ141">
        <v>0</v>
      </c>
      <c r="FK141">
        <v>0</v>
      </c>
      <c r="FL141">
        <v>0</v>
      </c>
      <c r="FM141">
        <v>0</v>
      </c>
      <c r="FN141" t="s">
        <v>350</v>
      </c>
      <c r="FO141" t="s">
        <v>351</v>
      </c>
      <c r="FP141" t="s">
        <v>352</v>
      </c>
      <c r="FQ141" t="s">
        <v>352</v>
      </c>
      <c r="FR141" t="s">
        <v>352</v>
      </c>
      <c r="FS141" t="s">
        <v>352</v>
      </c>
      <c r="FT141">
        <v>0</v>
      </c>
      <c r="FU141">
        <v>100</v>
      </c>
      <c r="FV141">
        <v>100</v>
      </c>
      <c r="FW141">
        <v>1.772</v>
      </c>
      <c r="FX141">
        <v>0.0809</v>
      </c>
      <c r="FY141">
        <v>0.785409909312215</v>
      </c>
      <c r="FZ141">
        <v>0.002616612134532941</v>
      </c>
      <c r="GA141">
        <v>-4.519413631873513E-07</v>
      </c>
      <c r="GB141">
        <v>9.831233035137328E-12</v>
      </c>
      <c r="GC141">
        <v>-0.01357924881946302</v>
      </c>
      <c r="GD141">
        <v>0.01128715920374445</v>
      </c>
      <c r="GE141">
        <v>-0.0004913425133041084</v>
      </c>
      <c r="GF141">
        <v>1.320148971478439E-05</v>
      </c>
      <c r="GG141">
        <v>-1</v>
      </c>
      <c r="GH141">
        <v>2093</v>
      </c>
      <c r="GI141">
        <v>1</v>
      </c>
      <c r="GJ141">
        <v>22</v>
      </c>
      <c r="GK141">
        <v>44.2</v>
      </c>
      <c r="GL141">
        <v>44</v>
      </c>
      <c r="GM141">
        <v>1.07178</v>
      </c>
      <c r="GN141">
        <v>2.53906</v>
      </c>
      <c r="GO141">
        <v>1.39893</v>
      </c>
      <c r="GP141">
        <v>2.2876</v>
      </c>
      <c r="GQ141">
        <v>1.44897</v>
      </c>
      <c r="GR141">
        <v>2.50977</v>
      </c>
      <c r="GS141">
        <v>33.6029</v>
      </c>
      <c r="GT141">
        <v>13.7468</v>
      </c>
      <c r="GU141">
        <v>18</v>
      </c>
      <c r="GV141">
        <v>486.431</v>
      </c>
      <c r="GW141">
        <v>511.312</v>
      </c>
      <c r="GX141">
        <v>20.0005</v>
      </c>
      <c r="GY141">
        <v>24.0316</v>
      </c>
      <c r="GZ141">
        <v>30</v>
      </c>
      <c r="HA141">
        <v>24.1429</v>
      </c>
      <c r="HB141">
        <v>24.1491</v>
      </c>
      <c r="HC141">
        <v>21.431</v>
      </c>
      <c r="HD141">
        <v>50.9839</v>
      </c>
      <c r="HE141">
        <v>0</v>
      </c>
      <c r="HF141">
        <v>20</v>
      </c>
      <c r="HG141">
        <v>420</v>
      </c>
      <c r="HH141">
        <v>8.81551</v>
      </c>
      <c r="HI141">
        <v>101.908</v>
      </c>
      <c r="HJ141">
        <v>102.115</v>
      </c>
    </row>
    <row r="142" spans="1:218">
      <c r="A142" t="s">
        <v>49</v>
      </c>
      <c r="B142" t="s">
        <v>51</v>
      </c>
      <c r="C142" t="s">
        <v>53</v>
      </c>
    </row>
    <row r="143" spans="1:218">
      <c r="B143">
        <v>0</v>
      </c>
      <c r="C143">
        <v>1</v>
      </c>
    </row>
    <row r="144" spans="1:218">
      <c r="A144">
        <v>118</v>
      </c>
      <c r="B144">
        <v>1693592761.5</v>
      </c>
      <c r="C144">
        <v>13630</v>
      </c>
      <c r="D144" t="s">
        <v>586</v>
      </c>
      <c r="E144" t="s">
        <v>587</v>
      </c>
      <c r="F144" t="s">
        <v>346</v>
      </c>
      <c r="J144">
        <v>1693592761.5</v>
      </c>
      <c r="K144">
        <f>(L144)/1000</f>
        <v>0</v>
      </c>
      <c r="L144">
        <f>1000*BB144*AJ144*(AX144-AY144)/(100*AQ144*(1000-AJ144*AX144))</f>
        <v>0</v>
      </c>
      <c r="M144">
        <f>BB144*AJ144*(AW144-AV144*(1000-AJ144*AY144)/(1000-AJ144*AX144))/(100*AQ144)</f>
        <v>0</v>
      </c>
      <c r="N144">
        <f>AV144 - IF(AJ144&gt;1, M144*AQ144*100.0/(AL144*BJ144), 0)</f>
        <v>0</v>
      </c>
      <c r="O144">
        <f>((U144-K144/2)*N144-M144)/(U144+K144/2)</f>
        <v>0</v>
      </c>
      <c r="P144">
        <f>O144*(BC144+BD144)/1000.0</f>
        <v>0</v>
      </c>
      <c r="Q144">
        <f>(AV144 - IF(AJ144&gt;1, M144*AQ144*100.0/(AL144*BJ144), 0))*(BC144+BD144)/1000.0</f>
        <v>0</v>
      </c>
      <c r="R144">
        <f>2.0/((1/T144-1/S144)+SIGN(T144)*SQRT((1/T144-1/S144)*(1/T144-1/S144) + 4*AR144/((AR144+1)*(AR144+1))*(2*1/T144*1/S144-1/S144*1/S144)))</f>
        <v>0</v>
      </c>
      <c r="S144">
        <f>IF(LEFT(AS144,1)&lt;&gt;"0",IF(LEFT(AS144,1)="1",3.0,AT144),$D$5+$E$5*(BJ144*BC144/($K$5*1000))+$F$5*(BJ144*BC144/($K$5*1000))*MAX(MIN(AQ144,$J$5),$I$5)*MAX(MIN(AQ144,$J$5),$I$5)+$G$5*MAX(MIN(AQ144,$J$5),$I$5)*(BJ144*BC144/($K$5*1000))+$H$5*(BJ144*BC144/($K$5*1000))*(BJ144*BC144/($K$5*1000)))</f>
        <v>0</v>
      </c>
      <c r="T144">
        <f>K144*(1000-(1000*0.61365*exp(17.502*X144/(240.97+X144))/(BC144+BD144)+AX144)/2)/(1000*0.61365*exp(17.502*X144/(240.97+X144))/(BC144+BD144)-AX144)</f>
        <v>0</v>
      </c>
      <c r="U144">
        <f>1/((AR144+1)/(R144/1.6)+1/(S144/1.37)) + AR144/((AR144+1)/(R144/1.6) + AR144/(S144/1.37))</f>
        <v>0</v>
      </c>
      <c r="V144">
        <f>(AM144*AP144)</f>
        <v>0</v>
      </c>
      <c r="W144">
        <f>(BE144+(V144+2*0.95*5.67E-8*(((BE144+$B$7)+273)^4-(BE144+273)^4)-44100*K144)/(1.84*29.3*S144+8*0.95*5.67E-8*(BE144+273)^3))</f>
        <v>0</v>
      </c>
      <c r="X144">
        <f>($B$143*BF144+$D$7*BG144+$C$143*W144)</f>
        <v>0</v>
      </c>
      <c r="Y144">
        <f>0.61365*exp(17.502*X144/(240.97+X144))</f>
        <v>0</v>
      </c>
      <c r="Z144">
        <f>(AA144/AB144*100)</f>
        <v>0</v>
      </c>
      <c r="AA144">
        <f>AX144*(BC144+BD144)/1000</f>
        <v>0</v>
      </c>
      <c r="AB144">
        <f>0.61365*exp(17.502*BE144/(240.97+BE144))</f>
        <v>0</v>
      </c>
      <c r="AC144">
        <f>(Y144-AX144*(BC144+BD144)/1000)</f>
        <v>0</v>
      </c>
      <c r="AD144">
        <f>(-K144*44100)</f>
        <v>0</v>
      </c>
      <c r="AE144">
        <f>2*29.3*S144*0.92*(BE144-X144)</f>
        <v>0</v>
      </c>
      <c r="AF144">
        <f>2*0.95*5.67E-8*(((BE144+$B$7)+273)^4-(X144+273)^4)</f>
        <v>0</v>
      </c>
      <c r="AG144">
        <f>V144+AF144+AD144+AE144</f>
        <v>0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MAX(0,($B$13+$C$13*BJ144)/(1+$D$13*BJ144)*BC144/(BE144+273)*$E$13)</f>
        <v>0</v>
      </c>
      <c r="AM144">
        <f>$B$11*BK144+$C$11*BL144+$F$11*BW144*(1-BZ144)</f>
        <v>0</v>
      </c>
      <c r="AN144">
        <f>AM144*AO144</f>
        <v>0</v>
      </c>
      <c r="AO144">
        <f>($B$11*$D$9+$C$11*$D$9+$F$11*((CJ144+CB144)/MAX(CJ144+CB144+CK144, 0.1)*$I$9+CK144/MAX(CJ144+CB144+CK144, 0.1)*$J$9))/($B$11+$C$11+$F$11)</f>
        <v>0</v>
      </c>
      <c r="AP144">
        <f>($B$11*$K$9+$C$11*$K$9+$F$11*((CJ144+CB144)/MAX(CJ144+CB144+CK144, 0.1)*$P$9+CK144/MAX(CJ144+CB144+CK144, 0.1)*$Q$9))/($B$11+$C$11+$F$11)</f>
        <v>0</v>
      </c>
      <c r="AQ144">
        <v>6</v>
      </c>
      <c r="AR144">
        <v>0.5</v>
      </c>
      <c r="AS144" t="s">
        <v>347</v>
      </c>
      <c r="AT144">
        <v>2</v>
      </c>
      <c r="AU144">
        <v>1693592761.5</v>
      </c>
      <c r="AV144">
        <v>403.061</v>
      </c>
      <c r="AW144">
        <v>419.902</v>
      </c>
      <c r="AX144">
        <v>13.1614</v>
      </c>
      <c r="AY144">
        <v>9.46327</v>
      </c>
      <c r="AZ144">
        <v>401.298</v>
      </c>
      <c r="BA144">
        <v>13.0819</v>
      </c>
      <c r="BB144">
        <v>500.004</v>
      </c>
      <c r="BC144">
        <v>100.502</v>
      </c>
      <c r="BD144">
        <v>0.0346711</v>
      </c>
      <c r="BE144">
        <v>22.5776</v>
      </c>
      <c r="BF144">
        <v>999.9</v>
      </c>
      <c r="BG144">
        <v>999.9</v>
      </c>
      <c r="BH144">
        <v>0</v>
      </c>
      <c r="BI144">
        <v>0</v>
      </c>
      <c r="BJ144">
        <v>9997.5</v>
      </c>
      <c r="BK144">
        <v>0</v>
      </c>
      <c r="BL144">
        <v>346.962</v>
      </c>
      <c r="BM144">
        <v>-16.8405</v>
      </c>
      <c r="BN144">
        <v>408.437</v>
      </c>
      <c r="BO144">
        <v>423.914</v>
      </c>
      <c r="BP144">
        <v>3.69815</v>
      </c>
      <c r="BQ144">
        <v>419.902</v>
      </c>
      <c r="BR144">
        <v>9.46327</v>
      </c>
      <c r="BS144">
        <v>1.32275</v>
      </c>
      <c r="BT144">
        <v>0.951078</v>
      </c>
      <c r="BU144">
        <v>11.0599</v>
      </c>
      <c r="BV144">
        <v>6.18771</v>
      </c>
      <c r="BW144">
        <v>2500.01</v>
      </c>
      <c r="BX144">
        <v>0.9000010000000001</v>
      </c>
      <c r="BY144">
        <v>0.0999994</v>
      </c>
      <c r="BZ144">
        <v>0</v>
      </c>
      <c r="CA144">
        <v>2.8805</v>
      </c>
      <c r="CB144">
        <v>0</v>
      </c>
      <c r="CC144">
        <v>25503.6</v>
      </c>
      <c r="CD144">
        <v>22323.8</v>
      </c>
      <c r="CE144">
        <v>39</v>
      </c>
      <c r="CF144">
        <v>39.312</v>
      </c>
      <c r="CG144">
        <v>38.687</v>
      </c>
      <c r="CH144">
        <v>37.687</v>
      </c>
      <c r="CI144">
        <v>38</v>
      </c>
      <c r="CJ144">
        <v>2250.01</v>
      </c>
      <c r="CK144">
        <v>250</v>
      </c>
      <c r="CL144">
        <v>0</v>
      </c>
      <c r="CM144">
        <v>1693592754.7</v>
      </c>
      <c r="CN144">
        <v>0</v>
      </c>
      <c r="CO144">
        <v>1693590048.5</v>
      </c>
      <c r="CP144" t="s">
        <v>537</v>
      </c>
      <c r="CQ144">
        <v>1693590036</v>
      </c>
      <c r="CR144">
        <v>1693590048.5</v>
      </c>
      <c r="CS144">
        <v>4</v>
      </c>
      <c r="CT144">
        <v>-0.035</v>
      </c>
      <c r="CU144">
        <v>0.002</v>
      </c>
      <c r="CV144">
        <v>1.801</v>
      </c>
      <c r="CW144">
        <v>0.057</v>
      </c>
      <c r="CX144">
        <v>420</v>
      </c>
      <c r="CY144">
        <v>9</v>
      </c>
      <c r="CZ144">
        <v>0.15</v>
      </c>
      <c r="DA144">
        <v>0.01</v>
      </c>
      <c r="DB144">
        <v>12.77505220150865</v>
      </c>
      <c r="DC144">
        <v>0.4690254764591348</v>
      </c>
      <c r="DD144">
        <v>0.04285656619402235</v>
      </c>
      <c r="DE144">
        <v>1</v>
      </c>
      <c r="DF144">
        <v>0.003324615985547403</v>
      </c>
      <c r="DG144">
        <v>-0.001780836880142888</v>
      </c>
      <c r="DH144">
        <v>0.0001298477264488356</v>
      </c>
      <c r="DI144">
        <v>1</v>
      </c>
      <c r="DJ144">
        <v>0.1992564839114476</v>
      </c>
      <c r="DK144">
        <v>-0.1214626936656215</v>
      </c>
      <c r="DL144">
        <v>0.008888752900697251</v>
      </c>
      <c r="DM144">
        <v>1</v>
      </c>
      <c r="DN144">
        <v>3</v>
      </c>
      <c r="DO144">
        <v>3</v>
      </c>
      <c r="DP144" t="s">
        <v>349</v>
      </c>
      <c r="DQ144">
        <v>3.10209</v>
      </c>
      <c r="DR144">
        <v>2.66828</v>
      </c>
      <c r="DS144">
        <v>0.09732059999999999</v>
      </c>
      <c r="DT144">
        <v>0.101441</v>
      </c>
      <c r="DU144">
        <v>0.0678903</v>
      </c>
      <c r="DV144">
        <v>0.05423</v>
      </c>
      <c r="DW144">
        <v>26251.9</v>
      </c>
      <c r="DX144">
        <v>28467.9</v>
      </c>
      <c r="DY144">
        <v>27532.3</v>
      </c>
      <c r="DZ144">
        <v>29777.2</v>
      </c>
      <c r="EA144">
        <v>32136.4</v>
      </c>
      <c r="EB144">
        <v>34781.2</v>
      </c>
      <c r="EC144">
        <v>37774.4</v>
      </c>
      <c r="ED144">
        <v>40877.3</v>
      </c>
      <c r="EE144">
        <v>2.1953</v>
      </c>
      <c r="EF144">
        <v>2.13582</v>
      </c>
      <c r="EG144">
        <v>0</v>
      </c>
      <c r="EH144">
        <v>0</v>
      </c>
      <c r="EI144">
        <v>20.9412</v>
      </c>
      <c r="EJ144">
        <v>999.9</v>
      </c>
      <c r="EK144">
        <v>43.9</v>
      </c>
      <c r="EL144">
        <v>30.5</v>
      </c>
      <c r="EM144">
        <v>19.1511</v>
      </c>
      <c r="EN144">
        <v>64.66200000000001</v>
      </c>
      <c r="EO144">
        <v>10.629</v>
      </c>
      <c r="EP144">
        <v>1</v>
      </c>
      <c r="EQ144">
        <v>-0.2433</v>
      </c>
      <c r="ER144">
        <v>1.34394</v>
      </c>
      <c r="ES144">
        <v>20.2004</v>
      </c>
      <c r="ET144">
        <v>5.25847</v>
      </c>
      <c r="EU144">
        <v>12.0579</v>
      </c>
      <c r="EV144">
        <v>4.97325</v>
      </c>
      <c r="EW144">
        <v>3.293</v>
      </c>
      <c r="EX144">
        <v>9999</v>
      </c>
      <c r="EY144">
        <v>9999</v>
      </c>
      <c r="EZ144">
        <v>9999</v>
      </c>
      <c r="FA144">
        <v>167.7</v>
      </c>
      <c r="FB144">
        <v>4.97217</v>
      </c>
      <c r="FC144">
        <v>1.87079</v>
      </c>
      <c r="FD144">
        <v>1.87698</v>
      </c>
      <c r="FE144">
        <v>1.87008</v>
      </c>
      <c r="FF144">
        <v>1.87317</v>
      </c>
      <c r="FG144">
        <v>1.87469</v>
      </c>
      <c r="FH144">
        <v>1.87408</v>
      </c>
      <c r="FI144">
        <v>1.87547</v>
      </c>
      <c r="FJ144">
        <v>0</v>
      </c>
      <c r="FK144">
        <v>0</v>
      </c>
      <c r="FL144">
        <v>0</v>
      </c>
      <c r="FM144">
        <v>0</v>
      </c>
      <c r="FN144" t="s">
        <v>350</v>
      </c>
      <c r="FO144" t="s">
        <v>351</v>
      </c>
      <c r="FP144" t="s">
        <v>352</v>
      </c>
      <c r="FQ144" t="s">
        <v>352</v>
      </c>
      <c r="FR144" t="s">
        <v>352</v>
      </c>
      <c r="FS144" t="s">
        <v>352</v>
      </c>
      <c r="FT144">
        <v>0</v>
      </c>
      <c r="FU144">
        <v>100</v>
      </c>
      <c r="FV144">
        <v>100</v>
      </c>
      <c r="FW144">
        <v>1.763</v>
      </c>
      <c r="FX144">
        <v>0.0795</v>
      </c>
      <c r="FY144">
        <v>0.785409909312215</v>
      </c>
      <c r="FZ144">
        <v>0.002616612134532941</v>
      </c>
      <c r="GA144">
        <v>-4.519413631873513E-07</v>
      </c>
      <c r="GB144">
        <v>9.831233035137328E-12</v>
      </c>
      <c r="GC144">
        <v>-0.01357924881946302</v>
      </c>
      <c r="GD144">
        <v>0.01128715920374445</v>
      </c>
      <c r="GE144">
        <v>-0.0004913425133041084</v>
      </c>
      <c r="GF144">
        <v>1.320148971478439E-05</v>
      </c>
      <c r="GG144">
        <v>-1</v>
      </c>
      <c r="GH144">
        <v>2093</v>
      </c>
      <c r="GI144">
        <v>1</v>
      </c>
      <c r="GJ144">
        <v>22</v>
      </c>
      <c r="GK144">
        <v>45.4</v>
      </c>
      <c r="GL144">
        <v>45.2</v>
      </c>
      <c r="GM144">
        <v>1.073</v>
      </c>
      <c r="GN144">
        <v>2.56104</v>
      </c>
      <c r="GO144">
        <v>1.39893</v>
      </c>
      <c r="GP144">
        <v>2.28638</v>
      </c>
      <c r="GQ144">
        <v>1.44897</v>
      </c>
      <c r="GR144">
        <v>2.39746</v>
      </c>
      <c r="GS144">
        <v>33.5804</v>
      </c>
      <c r="GT144">
        <v>13.7293</v>
      </c>
      <c r="GU144">
        <v>18</v>
      </c>
      <c r="GV144">
        <v>484.782</v>
      </c>
      <c r="GW144">
        <v>513.095</v>
      </c>
      <c r="GX144">
        <v>19.9996</v>
      </c>
      <c r="GY144">
        <v>24.006</v>
      </c>
      <c r="GZ144">
        <v>29.9999</v>
      </c>
      <c r="HA144">
        <v>24.1075</v>
      </c>
      <c r="HB144">
        <v>24.1117</v>
      </c>
      <c r="HC144">
        <v>21.4452</v>
      </c>
      <c r="HD144">
        <v>47.1004</v>
      </c>
      <c r="HE144">
        <v>0</v>
      </c>
      <c r="HF144">
        <v>20</v>
      </c>
      <c r="HG144">
        <v>420</v>
      </c>
      <c r="HH144">
        <v>9.63884</v>
      </c>
      <c r="HI144">
        <v>101.893</v>
      </c>
      <c r="HJ144">
        <v>102.112</v>
      </c>
    </row>
    <row r="145" spans="1:218">
      <c r="A145">
        <v>119</v>
      </c>
      <c r="B145">
        <v>1693592854</v>
      </c>
      <c r="C145">
        <v>13722.5</v>
      </c>
      <c r="D145" t="s">
        <v>588</v>
      </c>
      <c r="E145" t="s">
        <v>589</v>
      </c>
      <c r="F145" t="s">
        <v>346</v>
      </c>
      <c r="J145">
        <v>1693592854</v>
      </c>
      <c r="K145">
        <f>(L145)/1000</f>
        <v>0</v>
      </c>
      <c r="L145">
        <f>1000*BB145*AJ145*(AX145-AY145)/(100*AQ145*(1000-AJ145*AX145))</f>
        <v>0</v>
      </c>
      <c r="M145">
        <f>BB145*AJ145*(AW145-AV145*(1000-AJ145*AY145)/(1000-AJ145*AX145))/(100*AQ145)</f>
        <v>0</v>
      </c>
      <c r="N145">
        <f>AV145 - IF(AJ145&gt;1, M145*AQ145*100.0/(AL145*BJ145), 0)</f>
        <v>0</v>
      </c>
      <c r="O145">
        <f>((U145-K145/2)*N145-M145)/(U145+K145/2)</f>
        <v>0</v>
      </c>
      <c r="P145">
        <f>O145*(BC145+BD145)/1000.0</f>
        <v>0</v>
      </c>
      <c r="Q145">
        <f>(AV145 - IF(AJ145&gt;1, M145*AQ145*100.0/(AL145*BJ145), 0))*(BC145+BD145)/1000.0</f>
        <v>0</v>
      </c>
      <c r="R145">
        <f>2.0/((1/T145-1/S145)+SIGN(T145)*SQRT((1/T145-1/S145)*(1/T145-1/S145) + 4*AR145/((AR145+1)*(AR145+1))*(2*1/T145*1/S145-1/S145*1/S145)))</f>
        <v>0</v>
      </c>
      <c r="S145">
        <f>IF(LEFT(AS145,1)&lt;&gt;"0",IF(LEFT(AS145,1)="1",3.0,AT145),$D$5+$E$5*(BJ145*BC145/($K$5*1000))+$F$5*(BJ145*BC145/($K$5*1000))*MAX(MIN(AQ145,$J$5),$I$5)*MAX(MIN(AQ145,$J$5),$I$5)+$G$5*MAX(MIN(AQ145,$J$5),$I$5)*(BJ145*BC145/($K$5*1000))+$H$5*(BJ145*BC145/($K$5*1000))*(BJ145*BC145/($K$5*1000)))</f>
        <v>0</v>
      </c>
      <c r="T145">
        <f>K145*(1000-(1000*0.61365*exp(17.502*X145/(240.97+X145))/(BC145+BD145)+AX145)/2)/(1000*0.61365*exp(17.502*X145/(240.97+X145))/(BC145+BD145)-AX145)</f>
        <v>0</v>
      </c>
      <c r="U145">
        <f>1/((AR145+1)/(R145/1.6)+1/(S145/1.37)) + AR145/((AR145+1)/(R145/1.6) + AR145/(S145/1.37))</f>
        <v>0</v>
      </c>
      <c r="V145">
        <f>(AM145*AP145)</f>
        <v>0</v>
      </c>
      <c r="W145">
        <f>(BE145+(V145+2*0.95*5.67E-8*(((BE145+$B$7)+273)^4-(BE145+273)^4)-44100*K145)/(1.84*29.3*S145+8*0.95*5.67E-8*(BE145+273)^3))</f>
        <v>0</v>
      </c>
      <c r="X145">
        <f>($B$143*BF145+$D$7*BG145+$C$143*W145)</f>
        <v>0</v>
      </c>
      <c r="Y145">
        <f>0.61365*exp(17.502*X145/(240.97+X145))</f>
        <v>0</v>
      </c>
      <c r="Z145">
        <f>(AA145/AB145*100)</f>
        <v>0</v>
      </c>
      <c r="AA145">
        <f>AX145*(BC145+BD145)/1000</f>
        <v>0</v>
      </c>
      <c r="AB145">
        <f>0.61365*exp(17.502*BE145/(240.97+BE145))</f>
        <v>0</v>
      </c>
      <c r="AC145">
        <f>(Y145-AX145*(BC145+BD145)/1000)</f>
        <v>0</v>
      </c>
      <c r="AD145">
        <f>(-K145*44100)</f>
        <v>0</v>
      </c>
      <c r="AE145">
        <f>2*29.3*S145*0.92*(BE145-X145)</f>
        <v>0</v>
      </c>
      <c r="AF145">
        <f>2*0.95*5.67E-8*(((BE145+$B$7)+273)^4-(X145+273)^4)</f>
        <v>0</v>
      </c>
      <c r="AG145">
        <f>V145+AF145+AD145+AE145</f>
        <v>0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MAX(0,($B$13+$C$13*BJ145)/(1+$D$13*BJ145)*BC145/(BE145+273)*$E$13)</f>
        <v>0</v>
      </c>
      <c r="AM145">
        <f>$B$11*BK145+$C$11*BL145+$F$11*BW145*(1-BZ145)</f>
        <v>0</v>
      </c>
      <c r="AN145">
        <f>AM145*AO145</f>
        <v>0</v>
      </c>
      <c r="AO145">
        <f>($B$11*$D$9+$C$11*$D$9+$F$11*((CJ145+CB145)/MAX(CJ145+CB145+CK145, 0.1)*$I$9+CK145/MAX(CJ145+CB145+CK145, 0.1)*$J$9))/($B$11+$C$11+$F$11)</f>
        <v>0</v>
      </c>
      <c r="AP145">
        <f>($B$11*$K$9+$C$11*$K$9+$F$11*((CJ145+CB145)/MAX(CJ145+CB145+CK145, 0.1)*$P$9+CK145/MAX(CJ145+CB145+CK145, 0.1)*$Q$9))/($B$11+$C$11+$F$11)</f>
        <v>0</v>
      </c>
      <c r="AQ145">
        <v>6</v>
      </c>
      <c r="AR145">
        <v>0.5</v>
      </c>
      <c r="AS145" t="s">
        <v>347</v>
      </c>
      <c r="AT145">
        <v>2</v>
      </c>
      <c r="AU145">
        <v>1693592854</v>
      </c>
      <c r="AV145">
        <v>404.053</v>
      </c>
      <c r="AW145">
        <v>419.978</v>
      </c>
      <c r="AX145">
        <v>13.4676</v>
      </c>
      <c r="AY145">
        <v>8.54482</v>
      </c>
      <c r="AZ145">
        <v>402.288</v>
      </c>
      <c r="BA145">
        <v>13.3864</v>
      </c>
      <c r="BB145">
        <v>499.839</v>
      </c>
      <c r="BC145">
        <v>100.503</v>
      </c>
      <c r="BD145">
        <v>0.0362956</v>
      </c>
      <c r="BE145">
        <v>22.5628</v>
      </c>
      <c r="BF145">
        <v>999.9</v>
      </c>
      <c r="BG145">
        <v>999.9</v>
      </c>
      <c r="BH145">
        <v>0</v>
      </c>
      <c r="BI145">
        <v>0</v>
      </c>
      <c r="BJ145">
        <v>9986.25</v>
      </c>
      <c r="BK145">
        <v>0</v>
      </c>
      <c r="BL145">
        <v>497.561</v>
      </c>
      <c r="BM145">
        <v>-15.925</v>
      </c>
      <c r="BN145">
        <v>409.569</v>
      </c>
      <c r="BO145">
        <v>423.598</v>
      </c>
      <c r="BP145">
        <v>4.92276</v>
      </c>
      <c r="BQ145">
        <v>419.978</v>
      </c>
      <c r="BR145">
        <v>8.54482</v>
      </c>
      <c r="BS145">
        <v>1.35354</v>
      </c>
      <c r="BT145">
        <v>0.858783</v>
      </c>
      <c r="BU145">
        <v>11.4069</v>
      </c>
      <c r="BV145">
        <v>4.71795</v>
      </c>
      <c r="BW145">
        <v>2500.14</v>
      </c>
      <c r="BX145">
        <v>0.9000050000000001</v>
      </c>
      <c r="BY145">
        <v>0.09999479999999999</v>
      </c>
      <c r="BZ145">
        <v>0</v>
      </c>
      <c r="CA145">
        <v>2.7552</v>
      </c>
      <c r="CB145">
        <v>0</v>
      </c>
      <c r="CC145">
        <v>22819.3</v>
      </c>
      <c r="CD145">
        <v>22325.1</v>
      </c>
      <c r="CE145">
        <v>41.062</v>
      </c>
      <c r="CF145">
        <v>41</v>
      </c>
      <c r="CG145">
        <v>40.437</v>
      </c>
      <c r="CH145">
        <v>39.75</v>
      </c>
      <c r="CI145">
        <v>39.75</v>
      </c>
      <c r="CJ145">
        <v>2250.14</v>
      </c>
      <c r="CK145">
        <v>250</v>
      </c>
      <c r="CL145">
        <v>0</v>
      </c>
      <c r="CM145">
        <v>1693592847.1</v>
      </c>
      <c r="CN145">
        <v>0</v>
      </c>
      <c r="CO145">
        <v>1693590048.5</v>
      </c>
      <c r="CP145" t="s">
        <v>537</v>
      </c>
      <c r="CQ145">
        <v>1693590036</v>
      </c>
      <c r="CR145">
        <v>1693590048.5</v>
      </c>
      <c r="CS145">
        <v>4</v>
      </c>
      <c r="CT145">
        <v>-0.035</v>
      </c>
      <c r="CU145">
        <v>0.002</v>
      </c>
      <c r="CV145">
        <v>1.801</v>
      </c>
      <c r="CW145">
        <v>0.057</v>
      </c>
      <c r="CX145">
        <v>420</v>
      </c>
      <c r="CY145">
        <v>9</v>
      </c>
      <c r="CZ145">
        <v>0.15</v>
      </c>
      <c r="DA145">
        <v>0.01</v>
      </c>
      <c r="DB145">
        <v>11.54709658200398</v>
      </c>
      <c r="DC145">
        <v>0.1516495779659174</v>
      </c>
      <c r="DD145">
        <v>0.02771924967155088</v>
      </c>
      <c r="DE145">
        <v>1</v>
      </c>
      <c r="DF145">
        <v>0.004260452798685299</v>
      </c>
      <c r="DG145">
        <v>-0.0006917831409562336</v>
      </c>
      <c r="DH145">
        <v>5.414162068765753E-05</v>
      </c>
      <c r="DI145">
        <v>1</v>
      </c>
      <c r="DJ145">
        <v>0.2721640205204534</v>
      </c>
      <c r="DK145">
        <v>-0.05719719045819593</v>
      </c>
      <c r="DL145">
        <v>0.004480104785920987</v>
      </c>
      <c r="DM145">
        <v>1</v>
      </c>
      <c r="DN145">
        <v>3</v>
      </c>
      <c r="DO145">
        <v>3</v>
      </c>
      <c r="DP145" t="s">
        <v>349</v>
      </c>
      <c r="DQ145">
        <v>3.1017</v>
      </c>
      <c r="DR145">
        <v>2.66981</v>
      </c>
      <c r="DS145">
        <v>0.09752039999999999</v>
      </c>
      <c r="DT145">
        <v>0.101459</v>
      </c>
      <c r="DU145">
        <v>0.06909700000000001</v>
      </c>
      <c r="DV145">
        <v>0.0500309</v>
      </c>
      <c r="DW145">
        <v>26250.2</v>
      </c>
      <c r="DX145">
        <v>28472.5</v>
      </c>
      <c r="DY145">
        <v>27536.4</v>
      </c>
      <c r="DZ145">
        <v>29782.6</v>
      </c>
      <c r="EA145">
        <v>32101.7</v>
      </c>
      <c r="EB145">
        <v>34942.6</v>
      </c>
      <c r="EC145">
        <v>37782.3</v>
      </c>
      <c r="ED145">
        <v>40885.7</v>
      </c>
      <c r="EE145">
        <v>2.19767</v>
      </c>
      <c r="EF145">
        <v>2.13425</v>
      </c>
      <c r="EG145">
        <v>0</v>
      </c>
      <c r="EH145">
        <v>0</v>
      </c>
      <c r="EI145">
        <v>20.8083</v>
      </c>
      <c r="EJ145">
        <v>999.9</v>
      </c>
      <c r="EK145">
        <v>43.7</v>
      </c>
      <c r="EL145">
        <v>30.5</v>
      </c>
      <c r="EM145">
        <v>19.0635</v>
      </c>
      <c r="EN145">
        <v>64.392</v>
      </c>
      <c r="EO145">
        <v>10.5208</v>
      </c>
      <c r="EP145">
        <v>1</v>
      </c>
      <c r="EQ145">
        <v>-0.249129</v>
      </c>
      <c r="ER145">
        <v>1.2964</v>
      </c>
      <c r="ES145">
        <v>20.2006</v>
      </c>
      <c r="ET145">
        <v>5.25892</v>
      </c>
      <c r="EU145">
        <v>12.0579</v>
      </c>
      <c r="EV145">
        <v>4.9736</v>
      </c>
      <c r="EW145">
        <v>3.293</v>
      </c>
      <c r="EX145">
        <v>9999</v>
      </c>
      <c r="EY145">
        <v>9999</v>
      </c>
      <c r="EZ145">
        <v>9999</v>
      </c>
      <c r="FA145">
        <v>167.7</v>
      </c>
      <c r="FB145">
        <v>4.97215</v>
      </c>
      <c r="FC145">
        <v>1.8708</v>
      </c>
      <c r="FD145">
        <v>1.87697</v>
      </c>
      <c r="FE145">
        <v>1.87008</v>
      </c>
      <c r="FF145">
        <v>1.87317</v>
      </c>
      <c r="FG145">
        <v>1.87467</v>
      </c>
      <c r="FH145">
        <v>1.87408</v>
      </c>
      <c r="FI145">
        <v>1.87549</v>
      </c>
      <c r="FJ145">
        <v>0</v>
      </c>
      <c r="FK145">
        <v>0</v>
      </c>
      <c r="FL145">
        <v>0</v>
      </c>
      <c r="FM145">
        <v>0</v>
      </c>
      <c r="FN145" t="s">
        <v>350</v>
      </c>
      <c r="FO145" t="s">
        <v>351</v>
      </c>
      <c r="FP145" t="s">
        <v>352</v>
      </c>
      <c r="FQ145" t="s">
        <v>352</v>
      </c>
      <c r="FR145" t="s">
        <v>352</v>
      </c>
      <c r="FS145" t="s">
        <v>352</v>
      </c>
      <c r="FT145">
        <v>0</v>
      </c>
      <c r="FU145">
        <v>100</v>
      </c>
      <c r="FV145">
        <v>100</v>
      </c>
      <c r="FW145">
        <v>1.765</v>
      </c>
      <c r="FX145">
        <v>0.08119999999999999</v>
      </c>
      <c r="FY145">
        <v>0.785409909312215</v>
      </c>
      <c r="FZ145">
        <v>0.002616612134532941</v>
      </c>
      <c r="GA145">
        <v>-4.519413631873513E-07</v>
      </c>
      <c r="GB145">
        <v>9.831233035137328E-12</v>
      </c>
      <c r="GC145">
        <v>-0.01357924881946302</v>
      </c>
      <c r="GD145">
        <v>0.01128715920374445</v>
      </c>
      <c r="GE145">
        <v>-0.0004913425133041084</v>
      </c>
      <c r="GF145">
        <v>1.320148971478439E-05</v>
      </c>
      <c r="GG145">
        <v>-1</v>
      </c>
      <c r="GH145">
        <v>2093</v>
      </c>
      <c r="GI145">
        <v>1</v>
      </c>
      <c r="GJ145">
        <v>22</v>
      </c>
      <c r="GK145">
        <v>47</v>
      </c>
      <c r="GL145">
        <v>46.8</v>
      </c>
      <c r="GM145">
        <v>1.073</v>
      </c>
      <c r="GN145">
        <v>2.55981</v>
      </c>
      <c r="GO145">
        <v>1.39893</v>
      </c>
      <c r="GP145">
        <v>2.2876</v>
      </c>
      <c r="GQ145">
        <v>1.44897</v>
      </c>
      <c r="GR145">
        <v>2.41577</v>
      </c>
      <c r="GS145">
        <v>33.558</v>
      </c>
      <c r="GT145">
        <v>13.703</v>
      </c>
      <c r="GU145">
        <v>18</v>
      </c>
      <c r="GV145">
        <v>485.748</v>
      </c>
      <c r="GW145">
        <v>511.52</v>
      </c>
      <c r="GX145">
        <v>20.0002</v>
      </c>
      <c r="GY145">
        <v>23.9524</v>
      </c>
      <c r="GZ145">
        <v>29.9998</v>
      </c>
      <c r="HA145">
        <v>24.0573</v>
      </c>
      <c r="HB145">
        <v>24.0635</v>
      </c>
      <c r="HC145">
        <v>21.4366</v>
      </c>
      <c r="HD145">
        <v>51.3486</v>
      </c>
      <c r="HE145">
        <v>0</v>
      </c>
      <c r="HF145">
        <v>20</v>
      </c>
      <c r="HG145">
        <v>420</v>
      </c>
      <c r="HH145">
        <v>8.618539999999999</v>
      </c>
      <c r="HI145">
        <v>101.912</v>
      </c>
      <c r="HJ145">
        <v>102.132</v>
      </c>
    </row>
    <row r="146" spans="1:218">
      <c r="A146">
        <v>120</v>
      </c>
      <c r="B146">
        <v>1693593073</v>
      </c>
      <c r="C146">
        <v>13941.5</v>
      </c>
      <c r="D146" t="s">
        <v>590</v>
      </c>
      <c r="E146" t="s">
        <v>591</v>
      </c>
      <c r="F146" t="s">
        <v>346</v>
      </c>
      <c r="J146">
        <v>1693593073</v>
      </c>
      <c r="K146">
        <f>(L146)/1000</f>
        <v>0</v>
      </c>
      <c r="L146">
        <f>1000*BB146*AJ146*(AX146-AY146)/(100*AQ146*(1000-AJ146*AX146))</f>
        <v>0</v>
      </c>
      <c r="M146">
        <f>BB146*AJ146*(AW146-AV146*(1000-AJ146*AY146)/(1000-AJ146*AX146))/(100*AQ146)</f>
        <v>0</v>
      </c>
      <c r="N146">
        <f>AV146 - IF(AJ146&gt;1, M146*AQ146*100.0/(AL146*BJ146), 0)</f>
        <v>0</v>
      </c>
      <c r="O146">
        <f>((U146-K146/2)*N146-M146)/(U146+K146/2)</f>
        <v>0</v>
      </c>
      <c r="P146">
        <f>O146*(BC146+BD146)/1000.0</f>
        <v>0</v>
      </c>
      <c r="Q146">
        <f>(AV146 - IF(AJ146&gt;1, M146*AQ146*100.0/(AL146*BJ146), 0))*(BC146+BD146)/1000.0</f>
        <v>0</v>
      </c>
      <c r="R146">
        <f>2.0/((1/T146-1/S146)+SIGN(T146)*SQRT((1/T146-1/S146)*(1/T146-1/S146) + 4*AR146/((AR146+1)*(AR146+1))*(2*1/T146*1/S146-1/S146*1/S146)))</f>
        <v>0</v>
      </c>
      <c r="S146">
        <f>IF(LEFT(AS146,1)&lt;&gt;"0",IF(LEFT(AS146,1)="1",3.0,AT146),$D$5+$E$5*(BJ146*BC146/($K$5*1000))+$F$5*(BJ146*BC146/($K$5*1000))*MAX(MIN(AQ146,$J$5),$I$5)*MAX(MIN(AQ146,$J$5),$I$5)+$G$5*MAX(MIN(AQ146,$J$5),$I$5)*(BJ146*BC146/($K$5*1000))+$H$5*(BJ146*BC146/($K$5*1000))*(BJ146*BC146/($K$5*1000)))</f>
        <v>0</v>
      </c>
      <c r="T146">
        <f>K146*(1000-(1000*0.61365*exp(17.502*X146/(240.97+X146))/(BC146+BD146)+AX146)/2)/(1000*0.61365*exp(17.502*X146/(240.97+X146))/(BC146+BD146)-AX146)</f>
        <v>0</v>
      </c>
      <c r="U146">
        <f>1/((AR146+1)/(R146/1.6)+1/(S146/1.37)) + AR146/((AR146+1)/(R146/1.6) + AR146/(S146/1.37))</f>
        <v>0</v>
      </c>
      <c r="V146">
        <f>(AM146*AP146)</f>
        <v>0</v>
      </c>
      <c r="W146">
        <f>(BE146+(V146+2*0.95*5.67E-8*(((BE146+$B$7)+273)^4-(BE146+273)^4)-44100*K146)/(1.84*29.3*S146+8*0.95*5.67E-8*(BE146+273)^3))</f>
        <v>0</v>
      </c>
      <c r="X146">
        <f>($B$143*BF146+$D$7*BG146+$C$143*W146)</f>
        <v>0</v>
      </c>
      <c r="Y146">
        <f>0.61365*exp(17.502*X146/(240.97+X146))</f>
        <v>0</v>
      </c>
      <c r="Z146">
        <f>(AA146/AB146*100)</f>
        <v>0</v>
      </c>
      <c r="AA146">
        <f>AX146*(BC146+BD146)/1000</f>
        <v>0</v>
      </c>
      <c r="AB146">
        <f>0.61365*exp(17.502*BE146/(240.97+BE146))</f>
        <v>0</v>
      </c>
      <c r="AC146">
        <f>(Y146-AX146*(BC146+BD146)/1000)</f>
        <v>0</v>
      </c>
      <c r="AD146">
        <f>(-K146*44100)</f>
        <v>0</v>
      </c>
      <c r="AE146">
        <f>2*29.3*S146*0.92*(BE146-X146)</f>
        <v>0</v>
      </c>
      <c r="AF146">
        <f>2*0.95*5.67E-8*(((BE146+$B$7)+273)^4-(X146+273)^4)</f>
        <v>0</v>
      </c>
      <c r="AG146">
        <f>V146+AF146+AD146+AE146</f>
        <v>0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MAX(0,($B$13+$C$13*BJ146)/(1+$D$13*BJ146)*BC146/(BE146+273)*$E$13)</f>
        <v>0</v>
      </c>
      <c r="AM146">
        <f>$B$11*BK146+$C$11*BL146+$F$11*BW146*(1-BZ146)</f>
        <v>0</v>
      </c>
      <c r="AN146">
        <f>AM146*AO146</f>
        <v>0</v>
      </c>
      <c r="AO146">
        <f>($B$11*$D$9+$C$11*$D$9+$F$11*((CJ146+CB146)/MAX(CJ146+CB146+CK146, 0.1)*$I$9+CK146/MAX(CJ146+CB146+CK146, 0.1)*$J$9))/($B$11+$C$11+$F$11)</f>
        <v>0</v>
      </c>
      <c r="AP146">
        <f>($B$11*$K$9+$C$11*$K$9+$F$11*((CJ146+CB146)/MAX(CJ146+CB146+CK146, 0.1)*$P$9+CK146/MAX(CJ146+CB146+CK146, 0.1)*$Q$9))/($B$11+$C$11+$F$11)</f>
        <v>0</v>
      </c>
      <c r="AQ146">
        <v>6</v>
      </c>
      <c r="AR146">
        <v>0.5</v>
      </c>
      <c r="AS146" t="s">
        <v>347</v>
      </c>
      <c r="AT146">
        <v>2</v>
      </c>
      <c r="AU146">
        <v>1693593073</v>
      </c>
      <c r="AV146">
        <v>411.935</v>
      </c>
      <c r="AW146">
        <v>419.985</v>
      </c>
      <c r="AX146">
        <v>13.521</v>
      </c>
      <c r="AY146">
        <v>7.94274</v>
      </c>
      <c r="AZ146">
        <v>410.152</v>
      </c>
      <c r="BA146">
        <v>13.4396</v>
      </c>
      <c r="BB146">
        <v>499.959</v>
      </c>
      <c r="BC146">
        <v>100.5</v>
      </c>
      <c r="BD146">
        <v>0.0347974</v>
      </c>
      <c r="BE146">
        <v>22.5484</v>
      </c>
      <c r="BF146">
        <v>999.9</v>
      </c>
      <c r="BG146">
        <v>999.9</v>
      </c>
      <c r="BH146">
        <v>0</v>
      </c>
      <c r="BI146">
        <v>0</v>
      </c>
      <c r="BJ146">
        <v>10002.5</v>
      </c>
      <c r="BK146">
        <v>0</v>
      </c>
      <c r="BL146">
        <v>503.358</v>
      </c>
      <c r="BM146">
        <v>-8.0495</v>
      </c>
      <c r="BN146">
        <v>417.581</v>
      </c>
      <c r="BO146">
        <v>423.347</v>
      </c>
      <c r="BP146">
        <v>5.57824</v>
      </c>
      <c r="BQ146">
        <v>419.985</v>
      </c>
      <c r="BR146">
        <v>7.94274</v>
      </c>
      <c r="BS146">
        <v>1.35886</v>
      </c>
      <c r="BT146">
        <v>0.798247</v>
      </c>
      <c r="BU146">
        <v>11.4662</v>
      </c>
      <c r="BV146">
        <v>3.67617</v>
      </c>
      <c r="BW146">
        <v>2500.07</v>
      </c>
      <c r="BX146">
        <v>0.9000050000000001</v>
      </c>
      <c r="BY146">
        <v>0.099995</v>
      </c>
      <c r="BZ146">
        <v>0</v>
      </c>
      <c r="CA146">
        <v>2.7936</v>
      </c>
      <c r="CB146">
        <v>0</v>
      </c>
      <c r="CC146">
        <v>32943.9</v>
      </c>
      <c r="CD146">
        <v>22324.4</v>
      </c>
      <c r="CE146">
        <v>38.625</v>
      </c>
      <c r="CF146">
        <v>38.375</v>
      </c>
      <c r="CG146">
        <v>38.437</v>
      </c>
      <c r="CH146">
        <v>36.75</v>
      </c>
      <c r="CI146">
        <v>37.5</v>
      </c>
      <c r="CJ146">
        <v>2250.08</v>
      </c>
      <c r="CK146">
        <v>249.99</v>
      </c>
      <c r="CL146">
        <v>0</v>
      </c>
      <c r="CM146">
        <v>1693593066.1</v>
      </c>
      <c r="CN146">
        <v>0</v>
      </c>
      <c r="CO146">
        <v>1693590048.5</v>
      </c>
      <c r="CP146" t="s">
        <v>537</v>
      </c>
      <c r="CQ146">
        <v>1693590036</v>
      </c>
      <c r="CR146">
        <v>1693590048.5</v>
      </c>
      <c r="CS146">
        <v>4</v>
      </c>
      <c r="CT146">
        <v>-0.035</v>
      </c>
      <c r="CU146">
        <v>0.002</v>
      </c>
      <c r="CV146">
        <v>1.801</v>
      </c>
      <c r="CW146">
        <v>0.057</v>
      </c>
      <c r="CX146">
        <v>420</v>
      </c>
      <c r="CY146">
        <v>9</v>
      </c>
      <c r="CZ146">
        <v>0.15</v>
      </c>
      <c r="DA146">
        <v>0.01</v>
      </c>
      <c r="DB146">
        <v>4.892166519456226</v>
      </c>
      <c r="DC146">
        <v>-0.875384278296045</v>
      </c>
      <c r="DD146">
        <v>0.06769275745320769</v>
      </c>
      <c r="DE146">
        <v>1</v>
      </c>
      <c r="DF146">
        <v>0.004789543074168542</v>
      </c>
      <c r="DG146">
        <v>-0.0003922527484199659</v>
      </c>
      <c r="DH146">
        <v>3.048490697840094E-05</v>
      </c>
      <c r="DI146">
        <v>1</v>
      </c>
      <c r="DJ146">
        <v>0.3134284638690435</v>
      </c>
      <c r="DK146">
        <v>-0.02989899588518487</v>
      </c>
      <c r="DL146">
        <v>0.002307731085497066</v>
      </c>
      <c r="DM146">
        <v>1</v>
      </c>
      <c r="DN146">
        <v>3</v>
      </c>
      <c r="DO146">
        <v>3</v>
      </c>
      <c r="DP146" t="s">
        <v>349</v>
      </c>
      <c r="DQ146">
        <v>3.10171</v>
      </c>
      <c r="DR146">
        <v>2.66846</v>
      </c>
      <c r="DS146">
        <v>0.09901890000000001</v>
      </c>
      <c r="DT146">
        <v>0.101506</v>
      </c>
      <c r="DU146">
        <v>0.0693396</v>
      </c>
      <c r="DV146">
        <v>0.0472195</v>
      </c>
      <c r="DW146">
        <v>26215.4</v>
      </c>
      <c r="DX146">
        <v>28481.4</v>
      </c>
      <c r="DY146">
        <v>27544.7</v>
      </c>
      <c r="DZ146">
        <v>29792.7</v>
      </c>
      <c r="EA146">
        <v>32104.3</v>
      </c>
      <c r="EB146">
        <v>35059.4</v>
      </c>
      <c r="EC146">
        <v>37794.5</v>
      </c>
      <c r="ED146">
        <v>40901</v>
      </c>
      <c r="EE146">
        <v>2.19925</v>
      </c>
      <c r="EF146">
        <v>2.1367</v>
      </c>
      <c r="EG146">
        <v>0</v>
      </c>
      <c r="EH146">
        <v>0</v>
      </c>
      <c r="EI146">
        <v>20.7385</v>
      </c>
      <c r="EJ146">
        <v>999.9</v>
      </c>
      <c r="EK146">
        <v>43.1</v>
      </c>
      <c r="EL146">
        <v>30.5</v>
      </c>
      <c r="EM146">
        <v>18.8032</v>
      </c>
      <c r="EN146">
        <v>64.542</v>
      </c>
      <c r="EO146">
        <v>10.8173</v>
      </c>
      <c r="EP146">
        <v>1</v>
      </c>
      <c r="EQ146">
        <v>-0.265925</v>
      </c>
      <c r="ER146">
        <v>1.12993</v>
      </c>
      <c r="ES146">
        <v>20.2005</v>
      </c>
      <c r="ET146">
        <v>5.25787</v>
      </c>
      <c r="EU146">
        <v>12.0579</v>
      </c>
      <c r="EV146">
        <v>4.9734</v>
      </c>
      <c r="EW146">
        <v>3.293</v>
      </c>
      <c r="EX146">
        <v>9999</v>
      </c>
      <c r="EY146">
        <v>9999</v>
      </c>
      <c r="EZ146">
        <v>9999</v>
      </c>
      <c r="FA146">
        <v>167.7</v>
      </c>
      <c r="FB146">
        <v>4.97216</v>
      </c>
      <c r="FC146">
        <v>1.87075</v>
      </c>
      <c r="FD146">
        <v>1.87694</v>
      </c>
      <c r="FE146">
        <v>1.8701</v>
      </c>
      <c r="FF146">
        <v>1.87317</v>
      </c>
      <c r="FG146">
        <v>1.87468</v>
      </c>
      <c r="FH146">
        <v>1.87408</v>
      </c>
      <c r="FI146">
        <v>1.87556</v>
      </c>
      <c r="FJ146">
        <v>0</v>
      </c>
      <c r="FK146">
        <v>0</v>
      </c>
      <c r="FL146">
        <v>0</v>
      </c>
      <c r="FM146">
        <v>0</v>
      </c>
      <c r="FN146" t="s">
        <v>350</v>
      </c>
      <c r="FO146" t="s">
        <v>351</v>
      </c>
      <c r="FP146" t="s">
        <v>352</v>
      </c>
      <c r="FQ146" t="s">
        <v>352</v>
      </c>
      <c r="FR146" t="s">
        <v>352</v>
      </c>
      <c r="FS146" t="s">
        <v>352</v>
      </c>
      <c r="FT146">
        <v>0</v>
      </c>
      <c r="FU146">
        <v>100</v>
      </c>
      <c r="FV146">
        <v>100</v>
      </c>
      <c r="FW146">
        <v>1.783</v>
      </c>
      <c r="FX146">
        <v>0.0814</v>
      </c>
      <c r="FY146">
        <v>0.785409909312215</v>
      </c>
      <c r="FZ146">
        <v>0.002616612134532941</v>
      </c>
      <c r="GA146">
        <v>-4.519413631873513E-07</v>
      </c>
      <c r="GB146">
        <v>9.831233035137328E-12</v>
      </c>
      <c r="GC146">
        <v>-0.01357924881946302</v>
      </c>
      <c r="GD146">
        <v>0.01128715920374445</v>
      </c>
      <c r="GE146">
        <v>-0.0004913425133041084</v>
      </c>
      <c r="GF146">
        <v>1.320148971478439E-05</v>
      </c>
      <c r="GG146">
        <v>-1</v>
      </c>
      <c r="GH146">
        <v>2093</v>
      </c>
      <c r="GI146">
        <v>1</v>
      </c>
      <c r="GJ146">
        <v>22</v>
      </c>
      <c r="GK146">
        <v>50.6</v>
      </c>
      <c r="GL146">
        <v>50.4</v>
      </c>
      <c r="GM146">
        <v>1.073</v>
      </c>
      <c r="GN146">
        <v>2.56348</v>
      </c>
      <c r="GO146">
        <v>1.39893</v>
      </c>
      <c r="GP146">
        <v>2.28638</v>
      </c>
      <c r="GQ146">
        <v>1.44897</v>
      </c>
      <c r="GR146">
        <v>2.40967</v>
      </c>
      <c r="GS146">
        <v>33.4008</v>
      </c>
      <c r="GT146">
        <v>13.6505</v>
      </c>
      <c r="GU146">
        <v>18</v>
      </c>
      <c r="GV146">
        <v>484.675</v>
      </c>
      <c r="GW146">
        <v>510.989</v>
      </c>
      <c r="GX146">
        <v>19.9988</v>
      </c>
      <c r="GY146">
        <v>23.7122</v>
      </c>
      <c r="GZ146">
        <v>29.9997</v>
      </c>
      <c r="HA146">
        <v>23.8491</v>
      </c>
      <c r="HB146">
        <v>23.851</v>
      </c>
      <c r="HC146">
        <v>21.4337</v>
      </c>
      <c r="HD146">
        <v>53.3389</v>
      </c>
      <c r="HE146">
        <v>0</v>
      </c>
      <c r="HF146">
        <v>20</v>
      </c>
      <c r="HG146">
        <v>420</v>
      </c>
      <c r="HH146">
        <v>7.99373</v>
      </c>
      <c r="HI146">
        <v>101.944</v>
      </c>
      <c r="HJ146">
        <v>102.169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2023-08-31T18:30:12Z</dcterms:created>
  <dcterms:modified xsi:type="dcterms:W3CDTF">2023-08-31T18:30:12Z</dcterms:modified>
</cp:coreProperties>
</file>