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<sst xmlns="http://schemas.openxmlformats.org/spreadsheetml/2006/main" count="2911" uniqueCount="583">
  <si>
    <t>File opened</t>
  </si>
  <si>
    <t>2023-09-26 08:06:37</t>
  </si>
  <si>
    <t>Console s/n</t>
  </si>
  <si>
    <t>68C-702812</t>
  </si>
  <si>
    <t>Console ver</t>
  </si>
  <si>
    <t>Bluestem v.2.1.08</t>
  </si>
  <si>
    <t>Scripts ver</t>
  </si>
  <si>
    <t>2022.05  2.1.08, Aug 2022</t>
  </si>
  <si>
    <t>Head s/n</t>
  </si>
  <si>
    <t>68H-0132802</t>
  </si>
  <si>
    <t>Head ver</t>
  </si>
  <si>
    <t>1.4.22</t>
  </si>
  <si>
    <t>Head cal</t>
  </si>
  <si>
    <t>{"oxygen": "21", "co2azero": "0.943145", "co2aspan1": "0.99634", "co2aspan2": "-0.0100546", "co2aspan2a": "0.302891", "co2aspan2b": "0.30086", "co2aspanconc1": "2505", "co2aspanconc2": "300.8", "co2bzero": "0.937309", "co2bspan1": "0.996579", "co2bspan2": "-0.0118324", "co2bspan2a": "0.305065", "co2bspan2b": "0.302921", "co2bspanconc1": "2505", "co2bspanconc2": "300.8", "h2oazero": "1.09465", "h2oaspan1": "0.997571", "h2oaspan2": "0", "h2oaspan2a": "0.0615031", "h2oaspan2b": "0.0613537", "h2oaspanconc1": "12.07", "h2oaspanconc2": "0", "h2obzero": "1.11073", "h2obspan1": "0.998267", "h2obspan2": "0", "h2obspan2a": "0.0630863", "h2obspan2b": "0.062977", "h2obspanconc1": "12.07", "h2obspanconc2": "0", "tazero": "0.0778122", "tbzero": "0.182774", "flowmeterzero": "2.49734", "flowazero": "0.371", "flowbzero": "0.34007", "chamberpressurezero": "2.5852", "ssa_ref": "32046.7", "ssb_ref": "34596.6"}</t>
  </si>
  <si>
    <t>CO2 rangematch</t>
  </si>
  <si>
    <t>Thu Aug 24 09:57</t>
  </si>
  <si>
    <t>H2O rangematch</t>
  </si>
  <si>
    <t>Thu Aug 24 10:17</t>
  </si>
  <si>
    <t>Chamber type</t>
  </si>
  <si>
    <t>6800-01A</t>
  </si>
  <si>
    <t>Chamber s/n</t>
  </si>
  <si>
    <t>MPF-842384</t>
  </si>
  <si>
    <t>Chamber rev</t>
  </si>
  <si>
    <t>0</t>
  </si>
  <si>
    <t>Chamber cal</t>
  </si>
  <si>
    <t>Fluorometer</t>
  </si>
  <si>
    <t>Flr. Version</t>
  </si>
  <si>
    <t>08:06:37</t>
  </si>
  <si>
    <t>Stability Definition:	A (GasEx): Slp&lt;1 Per=15	gsw (GasEx): Slp&lt;1 Per=15	E (GasEx): Slp&lt;1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</si>
  <si>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</si>
  <si>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</si>
  <si>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</si>
  <si>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</si>
  <si>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</si>
  <si>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</si>
  <si>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</si>
  <si>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</si>
  <si>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</si>
  <si>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</si>
  <si>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</si>
  <si>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</si>
  <si>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</si>
  <si>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</si>
  <si>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</si>
  <si>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</si>
  <si>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</si>
  <si>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</si>
  <si>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</si>
  <si>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</si>
  <si>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</si>
  <si>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</si>
  <si>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</si>
  <si>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</si>
  <si>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</si>
  <si>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</si>
  <si>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</si>
  <si>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</si>
  <si>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</si>
  <si>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</si>
  <si>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</si>
  <si>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</si>
  <si>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</si>
  <si>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</si>
  <si>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</si>
  <si>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</si>
  <si>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</si>
  <si>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</si>
  <si>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</si>
  <si>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</si>
  <si>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</si>
  <si>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</si>
  <si>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</si>
  <si>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</si>
  <si>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</si>
  <si>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</si>
  <si>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</si>
  <si>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</si>
  <si>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</si>
  <si>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</si>
  <si>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</si>
  <si>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</si>
  <si>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0.358596 178.051 318.722 559.994 841.529 1070.98 1288.85 1481.46</t>
  </si>
  <si>
    <t>Fs_true</t>
  </si>
  <si>
    <t>-0.0889947 233.826 382.184 585.54 806.867 1001.18 1201.93 1400.86</t>
  </si>
  <si>
    <t>leak_wt</t>
  </si>
  <si>
    <t>SysObs</t>
  </si>
  <si>
    <t>UserDefCon</t>
  </si>
  <si>
    <t>GasEx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</si>
  <si>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</si>
  <si>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</si>
  <si>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</si>
  <si>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</si>
  <si>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</si>
  <si>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</si>
  <si>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</si>
  <si>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</si>
  <si>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</si>
  <si>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</si>
  <si>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</si>
  <si>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</si>
  <si>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</si>
  <si>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</si>
  <si>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</si>
  <si>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</si>
  <si>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</si>
  <si>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</si>
  <si>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</si>
  <si>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</si>
  <si>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vine 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</si>
  <si>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</si>
  <si>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</si>
  <si>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</si>
  <si>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</si>
  <si>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</si>
  <si>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</si>
  <si>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</si>
  <si>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</si>
  <si>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</si>
  <si>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</si>
  <si>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</si>
  <si>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</si>
  <si>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</si>
  <si>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</si>
  <si>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</si>
  <si>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</si>
  <si>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</si>
  <si>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</si>
  <si>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</si>
  <si>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</si>
  <si>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</si>
  <si>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</si>
  <si>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</si>
  <si>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</si>
  <si>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</si>
  <si>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</si>
  <si>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</si>
  <si>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</si>
  <si>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</si>
  <si>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</si>
  <si>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</si>
  <si>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</si>
  <si>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</si>
  <si>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</si>
  <si>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</si>
  <si>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</si>
  <si>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</si>
  <si>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</si>
  <si>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</si>
  <si>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</si>
  <si>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</si>
  <si>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</si>
  <si>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</si>
  <si>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</si>
  <si>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</si>
  <si>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</si>
  <si>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</si>
  <si>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</si>
  <si>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</si>
  <si>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</si>
  <si>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</si>
  <si>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</si>
  <si>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</si>
  <si>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</si>
  <si>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</si>
  <si>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</si>
  <si>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</si>
  <si>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</si>
  <si>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</si>
  <si>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</si>
  <si>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</si>
  <si>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</si>
  <si>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</si>
  <si>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</si>
  <si>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</si>
  <si>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</si>
  <si>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</si>
  <si>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</si>
  <si>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</si>
  <si>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</si>
  <si>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</si>
  <si>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</si>
  <si>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</si>
  <si>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</si>
  <si>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</si>
  <si>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</si>
  <si>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</si>
  <si>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</si>
  <si>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</si>
  <si>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</si>
  <si>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</si>
  <si>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</si>
  <si>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</si>
  <si>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</si>
  <si>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</si>
  <si>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</si>
  <si>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</si>
  <si>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</si>
  <si>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</si>
  <si>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</si>
  <si>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</si>
  <si>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</si>
  <si>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</si>
  <si>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</si>
  <si>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</si>
  <si>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</si>
  <si>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E:MN</t>
  </si>
  <si>
    <t>E:SLP</t>
  </si>
  <si>
    <t>E:SD</t>
  </si>
  <si>
    <t>E:OK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</si>
  <si>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</si>
  <si>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</si>
  <si>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</si>
  <si>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</si>
  <si>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</si>
  <si>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</si>
  <si>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</si>
  <si>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</si>
  <si>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</si>
  <si>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</si>
  <si>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</si>
  <si>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</si>
  <si>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</si>
  <si>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</si>
  <si>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</si>
  <si>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</si>
  <si>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</si>
  <si>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</si>
  <si>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</si>
  <si>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</si>
  <si>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</si>
  <si>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</si>
  <si>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</si>
  <si>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</si>
  <si>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</si>
  <si>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</si>
  <si>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</si>
  <si>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</si>
  <si>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</si>
  <si>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</si>
  <si>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</si>
  <si>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</si>
  <si>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</si>
  <si>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</si>
  <si>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</si>
  <si>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</si>
  <si>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</si>
  <si>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</si>
  <si>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</si>
  <si>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</si>
  <si>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</si>
  <si>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</si>
  <si>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</si>
  <si>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</si>
  <si>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</si>
  <si>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</si>
  <si>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</si>
  <si>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</si>
  <si>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</si>
  <si>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</si>
  <si>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</si>
  <si>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</si>
  <si>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</si>
  <si>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</si>
  <si>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</si>
  <si>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</si>
  <si>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</si>
  <si>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</si>
  <si>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</si>
  <si>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</si>
  <si>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</si>
  <si>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</si>
  <si>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</si>
  <si>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</si>
  <si>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</si>
  <si>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</si>
  <si>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</si>
  <si>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</si>
  <si>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</si>
  <si>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</si>
  <si>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</si>
  <si>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</si>
  <si>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</si>
  <si>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</si>
  <si>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</si>
  <si>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</si>
  <si>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</si>
  <si>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</si>
  <si>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</si>
  <si>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</si>
  <si>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</si>
  <si>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</si>
  <si>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</si>
  <si>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</si>
  <si>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</si>
  <si>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</si>
  <si>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</si>
  <si>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</si>
  <si>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</si>
  <si>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</si>
  <si>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</si>
  <si>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</si>
  <si>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</si>
  <si>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</si>
  <si>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</si>
  <si>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</si>
  <si>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</si>
  <si>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</si>
  <si>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</si>
  <si>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</si>
  <si>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</si>
  <si>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</si>
  <si>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</si>
  <si>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</si>
  <si>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</si>
  <si>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</si>
  <si>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</si>
  <si>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</si>
  <si>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</si>
  <si>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</si>
  <si>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</si>
  <si>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</si>
  <si>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</si>
  <si>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</si>
  <si>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</si>
  <si>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</si>
  <si>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</si>
  <si>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</si>
  <si>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</si>
  <si>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</si>
  <si>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</si>
  <si>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</si>
  <si>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</si>
  <si>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</si>
  <si>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</si>
  <si>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</si>
  <si>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</si>
  <si>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</si>
  <si>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</si>
  <si>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20230927 08:12:27</t>
  </si>
  <si>
    <t>08:12:27</t>
  </si>
  <si>
    <t>none</t>
  </si>
  <si>
    <t>0: Broadleaf</t>
  </si>
  <si>
    <t>07:48:57</t>
  </si>
  <si>
    <t>3/3</t>
  </si>
  <si>
    <t>11111111</t>
  </si>
  <si>
    <t>oooooooo</t>
  </si>
  <si>
    <t>on</t>
  </si>
  <si>
    <t>20230927 08:14:53</t>
  </si>
  <si>
    <t>08:14:53</t>
  </si>
  <si>
    <t>20230927 08:17:00</t>
  </si>
  <si>
    <t>08:17:00</t>
  </si>
  <si>
    <t>20230927 08:18:24</t>
  </si>
  <si>
    <t>08:18:24</t>
  </si>
  <si>
    <t>20230927 08:20:37</t>
  </si>
  <si>
    <t>08:20:37</t>
  </si>
  <si>
    <t>20230927 08:24:09</t>
  </si>
  <si>
    <t>08:24:09</t>
  </si>
  <si>
    <t>20230927 08:26:15</t>
  </si>
  <si>
    <t>08:26:15</t>
  </si>
  <si>
    <t>20230927 08:27:53</t>
  </si>
  <si>
    <t>08:27:53</t>
  </si>
  <si>
    <t>20230927 08:28:58</t>
  </si>
  <si>
    <t>08:28:58</t>
  </si>
  <si>
    <t>20230927 08:30:26</t>
  </si>
  <si>
    <t>08:30:26</t>
  </si>
  <si>
    <t>20230927 08:31:56</t>
  </si>
  <si>
    <t>08:31:56</t>
  </si>
  <si>
    <t>20230927 08:33:17</t>
  </si>
  <si>
    <t>08:33:17</t>
  </si>
  <si>
    <t>20230927 08:34:30</t>
  </si>
  <si>
    <t>08:34:30</t>
  </si>
  <si>
    <t>2/3</t>
  </si>
  <si>
    <t>20230927 08:35:46</t>
  </si>
  <si>
    <t>08:35:46</t>
  </si>
  <si>
    <t>20230927 08:37:17</t>
  </si>
  <si>
    <t>08:37:17</t>
  </si>
  <si>
    <t>20230927 08:40:08</t>
  </si>
  <si>
    <t>08:40:08</t>
  </si>
  <si>
    <t>20230927 08:41:53</t>
  </si>
  <si>
    <t>08:41:53</t>
  </si>
  <si>
    <t>20230927 08:44:19</t>
  </si>
  <si>
    <t>08:44:19</t>
  </si>
  <si>
    <t>20230927 08:45:46</t>
  </si>
  <si>
    <t>08:45:46</t>
  </si>
  <si>
    <t>20230927 08:47:03</t>
  </si>
  <si>
    <t>08:47:03</t>
  </si>
  <si>
    <t>20230927 08:49:23</t>
  </si>
  <si>
    <t>08:49:23</t>
  </si>
  <si>
    <t>20230927 08:50:53</t>
  </si>
  <si>
    <t>08:50:53</t>
  </si>
  <si>
    <t>20230927 08:52:34</t>
  </si>
  <si>
    <t>08:52:34</t>
  </si>
  <si>
    <t>20230927 08:54:07</t>
  </si>
  <si>
    <t>08:54:07</t>
  </si>
  <si>
    <t>20230927 08:55:09</t>
  </si>
  <si>
    <t>08:55:09</t>
  </si>
  <si>
    <t>20230927 08:58:00</t>
  </si>
  <si>
    <t>08:58:00</t>
  </si>
  <si>
    <t>20230927 08:59:16</t>
  </si>
  <si>
    <t>08:59:16</t>
  </si>
  <si>
    <t>20230927 09:00:30</t>
  </si>
  <si>
    <t>09:00:30</t>
  </si>
  <si>
    <t>20230927 09:02:49</t>
  </si>
  <si>
    <t>09:02:49</t>
  </si>
  <si>
    <t>20230927 09:06:22</t>
  </si>
  <si>
    <t>09:06:22</t>
  </si>
  <si>
    <t>09:04:10</t>
  </si>
  <si>
    <t>20230927 09:07:43</t>
  </si>
  <si>
    <t>09:07:43</t>
  </si>
  <si>
    <t>20230927 09:08:54</t>
  </si>
  <si>
    <t>09:08:54</t>
  </si>
  <si>
    <t>20230927 09:11:20</t>
  </si>
  <si>
    <t>09:11:20</t>
  </si>
  <si>
    <t>20230927 09:12:57</t>
  </si>
  <si>
    <t>09:12:57</t>
  </si>
  <si>
    <t>20230927 09:15:46</t>
  </si>
  <si>
    <t>09:15:46</t>
  </si>
  <si>
    <t>20230927 09:18:14</t>
  </si>
  <si>
    <t>09:18:14</t>
  </si>
  <si>
    <t>20230927 09:20:47</t>
  </si>
  <si>
    <t>09:20:47</t>
  </si>
  <si>
    <t>20230927 09:23:01</t>
  </si>
  <si>
    <t>09:23:01</t>
  </si>
  <si>
    <t>20230927 09:26:19</t>
  </si>
  <si>
    <t>09:26:19</t>
  </si>
  <si>
    <t>20230927 09:28:53</t>
  </si>
  <si>
    <t>09:28:53</t>
  </si>
  <si>
    <t>20230927 09:30:14</t>
  </si>
  <si>
    <t>09:30:14</t>
  </si>
  <si>
    <t>20230927 09:31:21</t>
  </si>
  <si>
    <t>09:31:21</t>
  </si>
  <si>
    <t>20230927 09:33:17</t>
  </si>
  <si>
    <t>09:33:17</t>
  </si>
  <si>
    <t>20230927 09:34:57</t>
  </si>
  <si>
    <t>09:34:57</t>
  </si>
  <si>
    <t>20230927 09:36:43</t>
  </si>
  <si>
    <t>09:36:43</t>
  </si>
  <si>
    <t>20230927 09:39:55</t>
  </si>
  <si>
    <t>09:39:55</t>
  </si>
  <si>
    <t>09:37:54</t>
  </si>
  <si>
    <t>20230927 09:41:10</t>
  </si>
  <si>
    <t>09:41:10</t>
  </si>
  <si>
    <t>20230927 09:43:17</t>
  </si>
  <si>
    <t>09:43:17</t>
  </si>
  <si>
    <t>20230927 09:45:12</t>
  </si>
  <si>
    <t>09:45:12</t>
  </si>
  <si>
    <t>20230927 09:47:04</t>
  </si>
  <si>
    <t>09:47:04</t>
  </si>
  <si>
    <t>20230927 09:50:52</t>
  </si>
  <si>
    <t>09:50:52</t>
  </si>
  <si>
    <t>20230927 09:52:23</t>
  </si>
  <si>
    <t>09:52:23</t>
  </si>
  <si>
    <t>20230927 09:54:07</t>
  </si>
  <si>
    <t>09:54:07</t>
  </si>
  <si>
    <t>20230927 09:55:46</t>
  </si>
  <si>
    <t>09:55:46</t>
  </si>
  <si>
    <t>20230927 09:56:54</t>
  </si>
  <si>
    <t>09:56:54</t>
  </si>
  <si>
    <t>20230927 09:58:04</t>
  </si>
  <si>
    <t>09:58:04</t>
  </si>
  <si>
    <t>20230927 09:59:17</t>
  </si>
  <si>
    <t>09:59:17</t>
  </si>
  <si>
    <t>20230927 10:00:41</t>
  </si>
  <si>
    <t>10:00:41</t>
  </si>
  <si>
    <t>20230927 10:05:27</t>
  </si>
  <si>
    <t>10:05:27</t>
  </si>
  <si>
    <t>10:03:30</t>
  </si>
  <si>
    <t>20230927 10:07:08</t>
  </si>
  <si>
    <t>10:07:08</t>
  </si>
  <si>
    <t>20230927 10:09:45</t>
  </si>
  <si>
    <t>10:09:45</t>
  </si>
  <si>
    <t>20230927 10:10:42</t>
  </si>
  <si>
    <t>10:10:42</t>
  </si>
  <si>
    <t>20230927 10:11:57</t>
  </si>
  <si>
    <t>10:11:57</t>
  </si>
  <si>
    <t>20230927 10:14:14</t>
  </si>
  <si>
    <t>10:14:14</t>
  </si>
  <si>
    <t>20230927 10:15:14</t>
  </si>
  <si>
    <t>10:15:14</t>
  </si>
  <si>
    <t>20230927 10:16:22</t>
  </si>
  <si>
    <t>10:16:22</t>
  </si>
  <si>
    <t>20230927 10:17:23</t>
  </si>
  <si>
    <t>10:17:23</t>
  </si>
  <si>
    <t>20230927 10:18:35</t>
  </si>
  <si>
    <t>10:18:35</t>
  </si>
  <si>
    <t>20230927 10:19:42</t>
  </si>
  <si>
    <t>10:19:42</t>
  </si>
  <si>
    <t>20230927 10:20:29</t>
  </si>
  <si>
    <t>10:20:29</t>
  </si>
  <si>
    <t>20230927 10:21:43</t>
  </si>
  <si>
    <t>10:21:43</t>
  </si>
  <si>
    <t>20230927 10:22:54</t>
  </si>
  <si>
    <t>10:22:54</t>
  </si>
  <si>
    <t>20230927 10:25:13</t>
  </si>
  <si>
    <t>10:25:13</t>
  </si>
  <si>
    <t>20230927 10:27:18</t>
  </si>
  <si>
    <t>10:27:18</t>
  </si>
  <si>
    <t>20230927 10:28:21</t>
  </si>
  <si>
    <t>10:28:21</t>
  </si>
  <si>
    <t>20230927 10:30:36</t>
  </si>
  <si>
    <t>10:30:36</t>
  </si>
  <si>
    <t>20230927 10:31:56</t>
  </si>
  <si>
    <t>10:31:56</t>
  </si>
  <si>
    <t>20230927 10:33:17</t>
  </si>
  <si>
    <t>10:33:17</t>
  </si>
  <si>
    <t>20230927 10:34:30</t>
  </si>
  <si>
    <t>10:34:30</t>
  </si>
  <si>
    <t>20230927 10:36:06</t>
  </si>
  <si>
    <t>10:36:06</t>
  </si>
  <si>
    <t>20230927 10:38:22</t>
  </si>
  <si>
    <t>10:38:22</t>
  </si>
  <si>
    <t>20230927 10:40:11</t>
  </si>
  <si>
    <t>10:40:11</t>
  </si>
  <si>
    <t>20230927 10:43:45</t>
  </si>
  <si>
    <t>10:43:45</t>
  </si>
  <si>
    <t>20230927 10:52:07</t>
  </si>
  <si>
    <t>10:52:07</t>
  </si>
  <si>
    <t>20230927 10:54:25</t>
  </si>
  <si>
    <t>10:54:25</t>
  </si>
  <si>
    <t>20230927 10:55:25</t>
  </si>
  <si>
    <t>10:55:25</t>
  </si>
  <si>
    <t>20230927 10:56:51</t>
  </si>
  <si>
    <t>10:56:51</t>
  </si>
  <si>
    <t>20230927 11:00:11</t>
  </si>
  <si>
    <t>11:00:11</t>
  </si>
  <si>
    <t>20230927 11:02:23</t>
  </si>
  <si>
    <t>11:02:23</t>
  </si>
  <si>
    <t>20230927 11:04:18</t>
  </si>
  <si>
    <t>11:04:18</t>
  </si>
  <si>
    <t>20230927 11:09:21</t>
  </si>
  <si>
    <t>11:09:21</t>
  </si>
  <si>
    <t>20230927 11:10:49</t>
  </si>
  <si>
    <t>11:10:49</t>
  </si>
  <si>
    <t>20230927 11:13:07</t>
  </si>
  <si>
    <t>11:13:07</t>
  </si>
  <si>
    <t>20230927 11:15:40</t>
  </si>
  <si>
    <t>11:15:40</t>
  </si>
  <si>
    <t>20230927 11:19:53</t>
  </si>
  <si>
    <t>11:19:53</t>
  </si>
  <si>
    <t>20230927 11:21:24</t>
  </si>
  <si>
    <t>11:21:24</t>
  </si>
  <si>
    <t>20230927 11:23:00</t>
  </si>
  <si>
    <t>11:23:00</t>
  </si>
  <si>
    <t>20230927 11:24:53</t>
  </si>
  <si>
    <t>11:24:53</t>
  </si>
  <si>
    <t>20230927 11:27:00</t>
  </si>
  <si>
    <t>11:27:00</t>
  </si>
  <si>
    <t>20230927 11:28:27</t>
  </si>
  <si>
    <t>11:28:27</t>
  </si>
  <si>
    <t>20230927 11:29:20</t>
  </si>
  <si>
    <t>11:29:20</t>
  </si>
  <si>
    <t>20230927 11:30:27</t>
  </si>
  <si>
    <t>11:30:27</t>
  </si>
  <si>
    <t>20230927 11:32:49</t>
  </si>
  <si>
    <t>11:32:49</t>
  </si>
  <si>
    <t>20230927 11:34:46</t>
  </si>
  <si>
    <t>11:34:46</t>
  </si>
  <si>
    <t>20230927 11:36:22</t>
  </si>
  <si>
    <t>11:36:22</t>
  </si>
  <si>
    <t>20230927 11:38:41</t>
  </si>
  <si>
    <t>11:38:41</t>
  </si>
  <si>
    <t>20230927 11:40:28</t>
  </si>
  <si>
    <t>11:40:28</t>
  </si>
  <si>
    <t>20230927 11:42:36</t>
  </si>
  <si>
    <t>11:42:36</t>
  </si>
  <si>
    <t>20230927 11:43:42</t>
  </si>
  <si>
    <t>11:43:42</t>
  </si>
  <si>
    <t>20230927 11:45:09</t>
  </si>
  <si>
    <t>11:45:09</t>
  </si>
  <si>
    <t>20230927 11:49:04</t>
  </si>
  <si>
    <t>11:49:04</t>
  </si>
  <si>
    <t>20230927 11:50:05</t>
  </si>
  <si>
    <t>11:50:05</t>
  </si>
  <si>
    <t>20230927 11:51:59</t>
  </si>
  <si>
    <t>11:51:59</t>
  </si>
  <si>
    <t>20230927 11:53:39</t>
  </si>
  <si>
    <t>11:53:39</t>
  </si>
  <si>
    <t>20230927 11:54:50</t>
  </si>
  <si>
    <t>11:54:50</t>
  </si>
  <si>
    <t>20230927 11:55:53</t>
  </si>
  <si>
    <t>11:55:53</t>
  </si>
  <si>
    <t>20230927 11:56:59</t>
  </si>
  <si>
    <t>11:56:59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</si>
</sst>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H133"/>
  <sheetViews>
    <sheetView tabSelected="1" workbookViewId="0"/>
  </sheetViews>
  <sheetFormatPr defaultRowHeight="15"/>
  <sheetData>
    <row r="2" spans="1:216">
      <c r="A2" t="s">
        <v>29</v>
      </c>
      <c r="B2" t="s">
        <v>30</v>
      </c>
      <c r="C2" t="s">
        <v>32</v>
      </c>
    </row>
    <row r="3" spans="1:216">
      <c r="B3" t="s">
        <v>31</v>
      </c>
      <c r="C3">
        <v>21</v>
      </c>
    </row>
    <row r="4" spans="1:216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16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16">
      <c r="B7">
        <v>0</v>
      </c>
      <c r="C7">
        <v>0</v>
      </c>
      <c r="D7">
        <v>0</v>
      </c>
      <c r="E7">
        <v>1</v>
      </c>
    </row>
    <row r="8" spans="1:216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16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16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16">
      <c r="B11">
        <v>0</v>
      </c>
      <c r="C11">
        <v>0</v>
      </c>
      <c r="D11">
        <v>0</v>
      </c>
      <c r="E11">
        <v>0</v>
      </c>
      <c r="F11">
        <v>1</v>
      </c>
    </row>
    <row r="12" spans="1:216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16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216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89</v>
      </c>
      <c r="AL14" t="s">
        <v>89</v>
      </c>
      <c r="AM14" t="s">
        <v>89</v>
      </c>
      <c r="AN14" t="s">
        <v>89</v>
      </c>
      <c r="AO14" t="s">
        <v>90</v>
      </c>
      <c r="AP14" t="s">
        <v>90</v>
      </c>
      <c r="AQ14" t="s">
        <v>90</v>
      </c>
      <c r="AR14" t="s">
        <v>90</v>
      </c>
      <c r="AS14" t="s">
        <v>91</v>
      </c>
      <c r="AT14" t="s">
        <v>91</v>
      </c>
      <c r="AU14" t="s">
        <v>91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93</v>
      </c>
      <c r="BV14" t="s">
        <v>93</v>
      </c>
      <c r="BW14" t="s">
        <v>93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94</v>
      </c>
      <c r="CN14" t="s">
        <v>94</v>
      </c>
      <c r="CO14" t="s">
        <v>94</v>
      </c>
      <c r="CP14" t="s">
        <v>94</v>
      </c>
      <c r="CQ14" t="s">
        <v>94</v>
      </c>
      <c r="CR14" t="s">
        <v>94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</row>
    <row r="15" spans="1:21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88</v>
      </c>
      <c r="AG15" t="s">
        <v>133</v>
      </c>
      <c r="AH15" t="s">
        <v>134</v>
      </c>
      <c r="AI15" t="s">
        <v>135</v>
      </c>
      <c r="AJ15" t="s">
        <v>136</v>
      </c>
      <c r="AK15" t="s">
        <v>137</v>
      </c>
      <c r="AL15" t="s">
        <v>138</v>
      </c>
      <c r="AM15" t="s">
        <v>139</v>
      </c>
      <c r="AN15" t="s">
        <v>140</v>
      </c>
      <c r="AO15" t="s">
        <v>141</v>
      </c>
      <c r="AP15" t="s">
        <v>142</v>
      </c>
      <c r="AQ15" t="s">
        <v>143</v>
      </c>
      <c r="AR15" t="s">
        <v>144</v>
      </c>
      <c r="AS15" t="s">
        <v>109</v>
      </c>
      <c r="AT15" t="s">
        <v>145</v>
      </c>
      <c r="AU15" t="s">
        <v>146</v>
      </c>
      <c r="AV15" t="s">
        <v>147</v>
      </c>
      <c r="AW15" t="s">
        <v>148</v>
      </c>
      <c r="AX15" t="s">
        <v>149</v>
      </c>
      <c r="AY15" t="s">
        <v>150</v>
      </c>
      <c r="AZ15" t="s">
        <v>151</v>
      </c>
      <c r="BA15" t="s">
        <v>152</v>
      </c>
      <c r="BB15" t="s">
        <v>153</v>
      </c>
      <c r="BC15" t="s">
        <v>154</v>
      </c>
      <c r="BD15" t="s">
        <v>155</v>
      </c>
      <c r="BE15" t="s">
        <v>156</v>
      </c>
      <c r="BF15" t="s">
        <v>157</v>
      </c>
      <c r="BG15" t="s">
        <v>158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103</v>
      </c>
      <c r="CN15" t="s">
        <v>106</v>
      </c>
      <c r="CO15" t="s">
        <v>190</v>
      </c>
      <c r="CP15" t="s">
        <v>191</v>
      </c>
      <c r="CQ15" t="s">
        <v>192</v>
      </c>
      <c r="CR15" t="s">
        <v>193</v>
      </c>
      <c r="CS15" t="s">
        <v>194</v>
      </c>
      <c r="CT15" t="s">
        <v>195</v>
      </c>
      <c r="CU15" t="s">
        <v>196</v>
      </c>
      <c r="CV15" t="s">
        <v>197</v>
      </c>
      <c r="CW15" t="s">
        <v>198</v>
      </c>
      <c r="CX15" t="s">
        <v>199</v>
      </c>
      <c r="CY15" t="s">
        <v>200</v>
      </c>
      <c r="CZ15" t="s">
        <v>201</v>
      </c>
      <c r="DA15" t="s">
        <v>202</v>
      </c>
      <c r="DB15" t="s">
        <v>203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</row>
    <row r="16" spans="1:216">
      <c r="B16" t="s">
        <v>314</v>
      </c>
      <c r="C16" t="s">
        <v>314</v>
      </c>
      <c r="F16" t="s">
        <v>314</v>
      </c>
      <c r="H16" t="s">
        <v>314</v>
      </c>
      <c r="I16" t="s">
        <v>315</v>
      </c>
      <c r="J16" t="s">
        <v>316</v>
      </c>
      <c r="K16" t="s">
        <v>317</v>
      </c>
      <c r="L16" t="s">
        <v>318</v>
      </c>
      <c r="M16" t="s">
        <v>318</v>
      </c>
      <c r="N16" t="s">
        <v>152</v>
      </c>
      <c r="O16" t="s">
        <v>152</v>
      </c>
      <c r="P16" t="s">
        <v>315</v>
      </c>
      <c r="Q16" t="s">
        <v>315</v>
      </c>
      <c r="R16" t="s">
        <v>315</v>
      </c>
      <c r="S16" t="s">
        <v>315</v>
      </c>
      <c r="T16" t="s">
        <v>319</v>
      </c>
      <c r="U16" t="s">
        <v>320</v>
      </c>
      <c r="V16" t="s">
        <v>320</v>
      </c>
      <c r="W16" t="s">
        <v>321</v>
      </c>
      <c r="X16" t="s">
        <v>322</v>
      </c>
      <c r="Y16" t="s">
        <v>321</v>
      </c>
      <c r="Z16" t="s">
        <v>321</v>
      </c>
      <c r="AA16" t="s">
        <v>321</v>
      </c>
      <c r="AB16" t="s">
        <v>319</v>
      </c>
      <c r="AC16" t="s">
        <v>319</v>
      </c>
      <c r="AD16" t="s">
        <v>319</v>
      </c>
      <c r="AE16" t="s">
        <v>319</v>
      </c>
      <c r="AF16" t="s">
        <v>323</v>
      </c>
      <c r="AG16" t="s">
        <v>322</v>
      </c>
      <c r="AI16" t="s">
        <v>322</v>
      </c>
      <c r="AJ16" t="s">
        <v>323</v>
      </c>
      <c r="AK16" t="s">
        <v>317</v>
      </c>
      <c r="AL16" t="s">
        <v>317</v>
      </c>
      <c r="AN16" t="s">
        <v>324</v>
      </c>
      <c r="AO16" t="s">
        <v>325</v>
      </c>
      <c r="AR16" t="s">
        <v>315</v>
      </c>
      <c r="AS16" t="s">
        <v>314</v>
      </c>
      <c r="AT16" t="s">
        <v>318</v>
      </c>
      <c r="AU16" t="s">
        <v>318</v>
      </c>
      <c r="AV16" t="s">
        <v>326</v>
      </c>
      <c r="AW16" t="s">
        <v>326</v>
      </c>
      <c r="AX16" t="s">
        <v>318</v>
      </c>
      <c r="AY16" t="s">
        <v>326</v>
      </c>
      <c r="AZ16" t="s">
        <v>323</v>
      </c>
      <c r="BA16" t="s">
        <v>321</v>
      </c>
      <c r="BB16" t="s">
        <v>321</v>
      </c>
      <c r="BC16" t="s">
        <v>320</v>
      </c>
      <c r="BD16" t="s">
        <v>320</v>
      </c>
      <c r="BE16" t="s">
        <v>320</v>
      </c>
      <c r="BF16" t="s">
        <v>320</v>
      </c>
      <c r="BG16" t="s">
        <v>320</v>
      </c>
      <c r="BH16" t="s">
        <v>327</v>
      </c>
      <c r="BI16" t="s">
        <v>317</v>
      </c>
      <c r="BJ16" t="s">
        <v>317</v>
      </c>
      <c r="BK16" t="s">
        <v>318</v>
      </c>
      <c r="BL16" t="s">
        <v>318</v>
      </c>
      <c r="BM16" t="s">
        <v>318</v>
      </c>
      <c r="BN16" t="s">
        <v>326</v>
      </c>
      <c r="BO16" t="s">
        <v>318</v>
      </c>
      <c r="BP16" t="s">
        <v>326</v>
      </c>
      <c r="BQ16" t="s">
        <v>321</v>
      </c>
      <c r="BR16" t="s">
        <v>321</v>
      </c>
      <c r="BS16" t="s">
        <v>320</v>
      </c>
      <c r="BT16" t="s">
        <v>320</v>
      </c>
      <c r="BU16" t="s">
        <v>317</v>
      </c>
      <c r="BZ16" t="s">
        <v>317</v>
      </c>
      <c r="CC16" t="s">
        <v>320</v>
      </c>
      <c r="CD16" t="s">
        <v>320</v>
      </c>
      <c r="CE16" t="s">
        <v>320</v>
      </c>
      <c r="CF16" t="s">
        <v>320</v>
      </c>
      <c r="CG16" t="s">
        <v>320</v>
      </c>
      <c r="CH16" t="s">
        <v>317</v>
      </c>
      <c r="CI16" t="s">
        <v>317</v>
      </c>
      <c r="CJ16" t="s">
        <v>317</v>
      </c>
      <c r="CK16" t="s">
        <v>314</v>
      </c>
      <c r="CM16" t="s">
        <v>328</v>
      </c>
      <c r="CO16" t="s">
        <v>314</v>
      </c>
      <c r="CP16" t="s">
        <v>314</v>
      </c>
      <c r="CR16" t="s">
        <v>329</v>
      </c>
      <c r="CS16" t="s">
        <v>330</v>
      </c>
      <c r="CT16" t="s">
        <v>329</v>
      </c>
      <c r="CU16" t="s">
        <v>330</v>
      </c>
      <c r="CV16" t="s">
        <v>329</v>
      </c>
      <c r="CW16" t="s">
        <v>330</v>
      </c>
      <c r="CX16" t="s">
        <v>322</v>
      </c>
      <c r="CY16" t="s">
        <v>322</v>
      </c>
      <c r="CZ16" t="s">
        <v>317</v>
      </c>
      <c r="DA16" t="s">
        <v>331</v>
      </c>
      <c r="DB16" t="s">
        <v>317</v>
      </c>
      <c r="DD16" t="s">
        <v>315</v>
      </c>
      <c r="DE16" t="s">
        <v>332</v>
      </c>
      <c r="DF16" t="s">
        <v>315</v>
      </c>
      <c r="DH16" t="s">
        <v>315</v>
      </c>
      <c r="DI16" t="s">
        <v>332</v>
      </c>
      <c r="DJ16" t="s">
        <v>315</v>
      </c>
      <c r="DO16" t="s">
        <v>333</v>
      </c>
      <c r="DP16" t="s">
        <v>333</v>
      </c>
      <c r="EC16" t="s">
        <v>333</v>
      </c>
      <c r="ED16" t="s">
        <v>333</v>
      </c>
      <c r="EE16" t="s">
        <v>334</v>
      </c>
      <c r="EF16" t="s">
        <v>334</v>
      </c>
      <c r="EG16" t="s">
        <v>320</v>
      </c>
      <c r="EH16" t="s">
        <v>320</v>
      </c>
      <c r="EI16" t="s">
        <v>322</v>
      </c>
      <c r="EJ16" t="s">
        <v>320</v>
      </c>
      <c r="EK16" t="s">
        <v>326</v>
      </c>
      <c r="EL16" t="s">
        <v>322</v>
      </c>
      <c r="EM16" t="s">
        <v>322</v>
      </c>
      <c r="EO16" t="s">
        <v>333</v>
      </c>
      <c r="EP16" t="s">
        <v>333</v>
      </c>
      <c r="EQ16" t="s">
        <v>333</v>
      </c>
      <c r="ER16" t="s">
        <v>333</v>
      </c>
      <c r="ES16" t="s">
        <v>333</v>
      </c>
      <c r="ET16" t="s">
        <v>333</v>
      </c>
      <c r="EU16" t="s">
        <v>333</v>
      </c>
      <c r="EV16" t="s">
        <v>335</v>
      </c>
      <c r="EW16" t="s">
        <v>335</v>
      </c>
      <c r="EX16" t="s">
        <v>335</v>
      </c>
      <c r="EY16" t="s">
        <v>336</v>
      </c>
      <c r="EZ16" t="s">
        <v>333</v>
      </c>
      <c r="FA16" t="s">
        <v>333</v>
      </c>
      <c r="FB16" t="s">
        <v>333</v>
      </c>
      <c r="FC16" t="s">
        <v>333</v>
      </c>
      <c r="FD16" t="s">
        <v>333</v>
      </c>
      <c r="FE16" t="s">
        <v>333</v>
      </c>
      <c r="FF16" t="s">
        <v>333</v>
      </c>
      <c r="FG16" t="s">
        <v>333</v>
      </c>
      <c r="FH16" t="s">
        <v>333</v>
      </c>
      <c r="FI16" t="s">
        <v>333</v>
      </c>
      <c r="FJ16" t="s">
        <v>333</v>
      </c>
      <c r="FK16" t="s">
        <v>333</v>
      </c>
      <c r="FR16" t="s">
        <v>333</v>
      </c>
      <c r="FS16" t="s">
        <v>322</v>
      </c>
      <c r="FT16" t="s">
        <v>322</v>
      </c>
      <c r="FU16" t="s">
        <v>329</v>
      </c>
      <c r="FV16" t="s">
        <v>330</v>
      </c>
      <c r="FW16" t="s">
        <v>330</v>
      </c>
      <c r="GA16" t="s">
        <v>330</v>
      </c>
      <c r="GE16" t="s">
        <v>318</v>
      </c>
      <c r="GF16" t="s">
        <v>318</v>
      </c>
      <c r="GG16" t="s">
        <v>326</v>
      </c>
      <c r="GH16" t="s">
        <v>326</v>
      </c>
      <c r="GI16" t="s">
        <v>337</v>
      </c>
      <c r="GJ16" t="s">
        <v>337</v>
      </c>
      <c r="GK16" t="s">
        <v>333</v>
      </c>
      <c r="GL16" t="s">
        <v>333</v>
      </c>
      <c r="GM16" t="s">
        <v>333</v>
      </c>
      <c r="GN16" t="s">
        <v>333</v>
      </c>
      <c r="GO16" t="s">
        <v>333</v>
      </c>
      <c r="GP16" t="s">
        <v>333</v>
      </c>
      <c r="GQ16" t="s">
        <v>320</v>
      </c>
      <c r="GR16" t="s">
        <v>333</v>
      </c>
      <c r="GT16" t="s">
        <v>323</v>
      </c>
      <c r="GU16" t="s">
        <v>323</v>
      </c>
      <c r="GV16" t="s">
        <v>320</v>
      </c>
      <c r="GW16" t="s">
        <v>320</v>
      </c>
      <c r="GX16" t="s">
        <v>320</v>
      </c>
      <c r="GY16" t="s">
        <v>320</v>
      </c>
      <c r="GZ16" t="s">
        <v>320</v>
      </c>
      <c r="HA16" t="s">
        <v>322</v>
      </c>
      <c r="HB16" t="s">
        <v>322</v>
      </c>
      <c r="HC16" t="s">
        <v>322</v>
      </c>
      <c r="HD16" t="s">
        <v>320</v>
      </c>
      <c r="HE16" t="s">
        <v>318</v>
      </c>
      <c r="HF16" t="s">
        <v>326</v>
      </c>
      <c r="HG16" t="s">
        <v>322</v>
      </c>
      <c r="HH16" t="s">
        <v>322</v>
      </c>
    </row>
    <row r="17" spans="1:216">
      <c r="A17">
        <v>1</v>
      </c>
      <c r="B17">
        <v>1695820347.6</v>
      </c>
      <c r="C17">
        <v>0</v>
      </c>
      <c r="D17" t="s">
        <v>338</v>
      </c>
      <c r="E17" t="s">
        <v>339</v>
      </c>
      <c r="F17" t="s">
        <v>340</v>
      </c>
      <c r="H17">
        <v>1695820347.6</v>
      </c>
      <c r="I17">
        <f>(J17)/1000</f>
        <v>0</v>
      </c>
      <c r="J17">
        <f>1000*AZ17*AH17*(AV17-AW17)/(100*AO17*(1000-AH17*AV17))</f>
        <v>0</v>
      </c>
      <c r="K17">
        <f>AZ17*AH17*(AU17-AT17*(1000-AH17*AW17)/(1000-AH17*AV17))/(100*AO17)</f>
        <v>0</v>
      </c>
      <c r="L17">
        <f>AT17 - IF(AH17&gt;1, K17*AO17*100.0/(AJ17*BH17), 0)</f>
        <v>0</v>
      </c>
      <c r="M17">
        <f>((S17-I17/2)*L17-K17)/(S17+I17/2)</f>
        <v>0</v>
      </c>
      <c r="N17">
        <f>M17*(BA17+BB17)/1000.0</f>
        <v>0</v>
      </c>
      <c r="O17">
        <f>(AT17 - IF(AH17&gt;1, K17*AO17*100.0/(AJ17*BH17), 0))*(BA17+BB17)/1000.0</f>
        <v>0</v>
      </c>
      <c r="P17">
        <f>2.0/((1/R17-1/Q17)+SIGN(R17)*SQRT((1/R17-1/Q17)*(1/R17-1/Q17) + 4*AP17/((AP17+1)*(AP17+1))*(2*1/R17*1/Q17-1/Q17*1/Q17)))</f>
        <v>0</v>
      </c>
      <c r="Q17">
        <f>IF(LEFT(AQ17,1)&lt;&gt;"0",IF(LEFT(AQ17,1)="1",3.0,AR17),$D$5+$E$5*(BH17*BA17/($K$5*1000))+$F$5*(BH17*BA17/($K$5*1000))*MAX(MIN(AO17,$J$5),$I$5)*MAX(MIN(AO17,$J$5),$I$5)+$G$5*MAX(MIN(AO17,$J$5),$I$5)*(BH17*BA17/($K$5*1000))+$H$5*(BH17*BA17/($K$5*1000))*(BH17*BA17/($K$5*1000)))</f>
        <v>0</v>
      </c>
      <c r="R17">
        <f>I17*(1000-(1000*0.61365*exp(17.502*V17/(240.97+V17))/(BA17+BB17)+AV17)/2)/(1000*0.61365*exp(17.502*V17/(240.97+V17))/(BA17+BB17)-AV17)</f>
        <v>0</v>
      </c>
      <c r="S17">
        <f>1/((AP17+1)/(P17/1.6)+1/(Q17/1.37)) + AP17/((AP17+1)/(P17/1.6) + AP17/(Q17/1.37))</f>
        <v>0</v>
      </c>
      <c r="T17">
        <f>(AK17*AN17)</f>
        <v>0</v>
      </c>
      <c r="U17">
        <f>(BC17+(T17+2*0.95*5.67E-8*(((BC17+$B$7)+273)^4-(BC17+273)^4)-44100*I17)/(1.84*29.3*Q17+8*0.95*5.67E-8*(BC17+273)^3))</f>
        <v>0</v>
      </c>
      <c r="V17">
        <f>($C$7*BD17+$D$7*BE17+$E$7*U17)</f>
        <v>0</v>
      </c>
      <c r="W17">
        <f>0.61365*exp(17.502*V17/(240.97+V17))</f>
        <v>0</v>
      </c>
      <c r="X17">
        <f>(Y17/Z17*100)</f>
        <v>0</v>
      </c>
      <c r="Y17">
        <f>AV17*(BA17+BB17)/1000</f>
        <v>0</v>
      </c>
      <c r="Z17">
        <f>0.61365*exp(17.502*BC17/(240.97+BC17))</f>
        <v>0</v>
      </c>
      <c r="AA17">
        <f>(W17-AV17*(BA17+BB17)/1000)</f>
        <v>0</v>
      </c>
      <c r="AB17">
        <f>(-I17*44100)</f>
        <v>0</v>
      </c>
      <c r="AC17">
        <f>2*29.3*Q17*0.92*(BC17-V17)</f>
        <v>0</v>
      </c>
      <c r="AD17">
        <f>2*0.95*5.67E-8*(((BC17+$B$7)+273)^4-(V17+273)^4)</f>
        <v>0</v>
      </c>
      <c r="AE17">
        <f>T17+AD17+AB17+AC17</f>
        <v>0</v>
      </c>
      <c r="AF17">
        <v>36</v>
      </c>
      <c r="AG17">
        <v>7</v>
      </c>
      <c r="AH17">
        <f>IF(AF17*$H$13&gt;=AJ17,1.0,(AJ17/(AJ17-AF17*$H$13)))</f>
        <v>0</v>
      </c>
      <c r="AI17">
        <f>(AH17-1)*100</f>
        <v>0</v>
      </c>
      <c r="AJ17">
        <f>MAX(0,($B$13+$C$13*BH17)/(1+$D$13*BH17)*BA17/(BC17+273)*$E$13)</f>
        <v>0</v>
      </c>
      <c r="AK17">
        <f>$B$11*BI17+$C$11*BJ17+$F$11*BU17*(1-BX17)</f>
        <v>0</v>
      </c>
      <c r="AL17">
        <f>AK17*AM17</f>
        <v>0</v>
      </c>
      <c r="AM17">
        <f>($B$11*$D$9+$C$11*$D$9+$F$11*((CH17+BZ17)/MAX(CH17+BZ17+CI17, 0.1)*$I$9+CI17/MAX(CH17+BZ17+CI17, 0.1)*$J$9))/($B$11+$C$11+$F$11)</f>
        <v>0</v>
      </c>
      <c r="AN17">
        <f>($B$11*$K$9+$C$11*$K$9+$F$11*((CH17+BZ17)/MAX(CH17+BZ17+CI17, 0.1)*$P$9+CI17/MAX(CH17+BZ17+CI17, 0.1)*$Q$9))/($B$11+$C$11+$F$11)</f>
        <v>0</v>
      </c>
      <c r="AO17">
        <v>6</v>
      </c>
      <c r="AP17">
        <v>0.5</v>
      </c>
      <c r="AQ17" t="s">
        <v>341</v>
      </c>
      <c r="AR17">
        <v>2</v>
      </c>
      <c r="AS17">
        <v>1695820347.6</v>
      </c>
      <c r="AT17">
        <v>413.335</v>
      </c>
      <c r="AU17">
        <v>418.184</v>
      </c>
      <c r="AV17">
        <v>12.5216</v>
      </c>
      <c r="AW17">
        <v>10.9669</v>
      </c>
      <c r="AX17">
        <v>411.892</v>
      </c>
      <c r="AY17">
        <v>12.4558</v>
      </c>
      <c r="AZ17">
        <v>500.085</v>
      </c>
      <c r="BA17">
        <v>100.405</v>
      </c>
      <c r="BB17">
        <v>0.0305118</v>
      </c>
      <c r="BC17">
        <v>21.2307</v>
      </c>
      <c r="BD17">
        <v>999.9</v>
      </c>
      <c r="BE17">
        <v>999.9</v>
      </c>
      <c r="BF17">
        <v>0</v>
      </c>
      <c r="BG17">
        <v>0</v>
      </c>
      <c r="BH17">
        <v>10027.5</v>
      </c>
      <c r="BI17">
        <v>0</v>
      </c>
      <c r="BJ17">
        <v>20.8944</v>
      </c>
      <c r="BK17">
        <v>-4.84955</v>
      </c>
      <c r="BL17">
        <v>418.576</v>
      </c>
      <c r="BM17">
        <v>422.821</v>
      </c>
      <c r="BN17">
        <v>1.55468</v>
      </c>
      <c r="BO17">
        <v>418.184</v>
      </c>
      <c r="BP17">
        <v>10.9669</v>
      </c>
      <c r="BQ17">
        <v>1.25724</v>
      </c>
      <c r="BR17">
        <v>1.10114</v>
      </c>
      <c r="BS17">
        <v>10.2972</v>
      </c>
      <c r="BT17">
        <v>8.32812</v>
      </c>
      <c r="BU17">
        <v>2499.93</v>
      </c>
      <c r="BV17">
        <v>0.899993</v>
      </c>
      <c r="BW17">
        <v>0.100007</v>
      </c>
      <c r="BX17">
        <v>0</v>
      </c>
      <c r="BY17">
        <v>2.5531</v>
      </c>
      <c r="BZ17">
        <v>0</v>
      </c>
      <c r="CA17">
        <v>19442.5</v>
      </c>
      <c r="CB17">
        <v>22323.1</v>
      </c>
      <c r="CC17">
        <v>38.312</v>
      </c>
      <c r="CD17">
        <v>36.187</v>
      </c>
      <c r="CE17">
        <v>37.812</v>
      </c>
      <c r="CF17">
        <v>34.75</v>
      </c>
      <c r="CG17">
        <v>36.875</v>
      </c>
      <c r="CH17">
        <v>2249.92</v>
      </c>
      <c r="CI17">
        <v>250.01</v>
      </c>
      <c r="CJ17">
        <v>0</v>
      </c>
      <c r="CK17">
        <v>1695820337.4</v>
      </c>
      <c r="CL17">
        <v>0</v>
      </c>
      <c r="CM17">
        <v>1695818937</v>
      </c>
      <c r="CN17" t="s">
        <v>342</v>
      </c>
      <c r="CO17">
        <v>1695818937</v>
      </c>
      <c r="CP17">
        <v>1695818932</v>
      </c>
      <c r="CQ17">
        <v>1</v>
      </c>
      <c r="CR17">
        <v>0.06</v>
      </c>
      <c r="CS17">
        <v>0.003</v>
      </c>
      <c r="CT17">
        <v>1.454</v>
      </c>
      <c r="CU17">
        <v>0.07000000000000001</v>
      </c>
      <c r="CV17">
        <v>418</v>
      </c>
      <c r="CW17">
        <v>13</v>
      </c>
      <c r="CX17">
        <v>0.52</v>
      </c>
      <c r="CY17">
        <v>0.12</v>
      </c>
      <c r="CZ17">
        <v>3.926735087107833</v>
      </c>
      <c r="DA17">
        <v>-0.2621772179296259</v>
      </c>
      <c r="DB17">
        <v>0.04774804126297642</v>
      </c>
      <c r="DC17">
        <v>1</v>
      </c>
      <c r="DD17">
        <v>0.001312128766289594</v>
      </c>
      <c r="DE17">
        <v>7.970848947976879E-05</v>
      </c>
      <c r="DF17">
        <v>5.970755421314805E-06</v>
      </c>
      <c r="DG17">
        <v>1</v>
      </c>
      <c r="DH17">
        <v>0.08099422441254704</v>
      </c>
      <c r="DI17">
        <v>0.004860530509793708</v>
      </c>
      <c r="DJ17">
        <v>0.0003646241762263115</v>
      </c>
      <c r="DK17">
        <v>1</v>
      </c>
      <c r="DL17">
        <v>3</v>
      </c>
      <c r="DM17">
        <v>3</v>
      </c>
      <c r="DN17" t="s">
        <v>343</v>
      </c>
      <c r="DO17">
        <v>3.10313</v>
      </c>
      <c r="DP17">
        <v>2.66439</v>
      </c>
      <c r="DQ17">
        <v>0.100695</v>
      </c>
      <c r="DR17">
        <v>0.102609</v>
      </c>
      <c r="DS17">
        <v>0.0663489</v>
      </c>
      <c r="DT17">
        <v>0.0617368</v>
      </c>
      <c r="DU17">
        <v>26490.1</v>
      </c>
      <c r="DV17">
        <v>28811</v>
      </c>
      <c r="DW17">
        <v>27863.9</v>
      </c>
      <c r="DX17">
        <v>30158.5</v>
      </c>
      <c r="DY17">
        <v>32603.1</v>
      </c>
      <c r="DZ17">
        <v>34955</v>
      </c>
      <c r="EA17">
        <v>38243.8</v>
      </c>
      <c r="EB17">
        <v>41396.6</v>
      </c>
      <c r="EC17">
        <v>2.1746</v>
      </c>
      <c r="ED17">
        <v>2.3332</v>
      </c>
      <c r="EE17">
        <v>0</v>
      </c>
      <c r="EF17">
        <v>0</v>
      </c>
      <c r="EG17">
        <v>17.7172</v>
      </c>
      <c r="EH17">
        <v>999.9</v>
      </c>
      <c r="EI17">
        <v>66.90000000000001</v>
      </c>
      <c r="EJ17">
        <v>20.5</v>
      </c>
      <c r="EK17">
        <v>16.1264</v>
      </c>
      <c r="EL17">
        <v>64.2608</v>
      </c>
      <c r="EM17">
        <v>8.09695</v>
      </c>
      <c r="EN17">
        <v>1</v>
      </c>
      <c r="EO17">
        <v>-0.6608889999999999</v>
      </c>
      <c r="EP17">
        <v>-1.20233</v>
      </c>
      <c r="EQ17">
        <v>20.1972</v>
      </c>
      <c r="ER17">
        <v>5.26042</v>
      </c>
      <c r="ES17">
        <v>12.0519</v>
      </c>
      <c r="ET17">
        <v>4.9735</v>
      </c>
      <c r="EU17">
        <v>3.293</v>
      </c>
      <c r="EV17">
        <v>9999</v>
      </c>
      <c r="EW17">
        <v>9999</v>
      </c>
      <c r="EX17">
        <v>9999</v>
      </c>
      <c r="EY17">
        <v>197.7</v>
      </c>
      <c r="EZ17">
        <v>4.97175</v>
      </c>
      <c r="FA17">
        <v>1.86996</v>
      </c>
      <c r="FB17">
        <v>1.87622</v>
      </c>
      <c r="FC17">
        <v>1.86929</v>
      </c>
      <c r="FD17">
        <v>1.87256</v>
      </c>
      <c r="FE17">
        <v>1.87422</v>
      </c>
      <c r="FF17">
        <v>1.87347</v>
      </c>
      <c r="FG17">
        <v>1.87502</v>
      </c>
      <c r="FH17">
        <v>0</v>
      </c>
      <c r="FI17">
        <v>0</v>
      </c>
      <c r="FJ17">
        <v>0</v>
      </c>
      <c r="FK17">
        <v>0</v>
      </c>
      <c r="FL17" t="s">
        <v>344</v>
      </c>
      <c r="FM17" t="s">
        <v>345</v>
      </c>
      <c r="FN17" t="s">
        <v>346</v>
      </c>
      <c r="FO17" t="s">
        <v>346</v>
      </c>
      <c r="FP17" t="s">
        <v>346</v>
      </c>
      <c r="FQ17" t="s">
        <v>346</v>
      </c>
      <c r="FR17">
        <v>0</v>
      </c>
      <c r="FS17">
        <v>100</v>
      </c>
      <c r="FT17">
        <v>100</v>
      </c>
      <c r="FU17">
        <v>1.443</v>
      </c>
      <c r="FV17">
        <v>0.0658</v>
      </c>
      <c r="FW17">
        <v>0.4406517572175003</v>
      </c>
      <c r="FX17">
        <v>0.002616612134532941</v>
      </c>
      <c r="FY17">
        <v>-4.519413631873513E-07</v>
      </c>
      <c r="FZ17">
        <v>9.831233035137328E-12</v>
      </c>
      <c r="GA17">
        <v>-0.02410195139301033</v>
      </c>
      <c r="GB17">
        <v>0.01128715920374445</v>
      </c>
      <c r="GC17">
        <v>-0.0004913425133041084</v>
      </c>
      <c r="GD17">
        <v>1.320148971478439E-05</v>
      </c>
      <c r="GE17">
        <v>-1</v>
      </c>
      <c r="GF17">
        <v>2093</v>
      </c>
      <c r="GG17">
        <v>1</v>
      </c>
      <c r="GH17">
        <v>22</v>
      </c>
      <c r="GI17">
        <v>23.5</v>
      </c>
      <c r="GJ17">
        <v>23.6</v>
      </c>
      <c r="GK17">
        <v>0.874023</v>
      </c>
      <c r="GL17">
        <v>2.46338</v>
      </c>
      <c r="GM17">
        <v>1.39893</v>
      </c>
      <c r="GN17">
        <v>2.31445</v>
      </c>
      <c r="GO17">
        <v>1.44897</v>
      </c>
      <c r="GP17">
        <v>2.48779</v>
      </c>
      <c r="GQ17">
        <v>23.3943</v>
      </c>
      <c r="GR17">
        <v>15.9007</v>
      </c>
      <c r="GS17">
        <v>18</v>
      </c>
      <c r="GT17">
        <v>416.062</v>
      </c>
      <c r="GU17">
        <v>582.758</v>
      </c>
      <c r="GV17">
        <v>20.0013</v>
      </c>
      <c r="GW17">
        <v>18.2097</v>
      </c>
      <c r="GX17">
        <v>30</v>
      </c>
      <c r="GY17">
        <v>18.1865</v>
      </c>
      <c r="GZ17">
        <v>18.1299</v>
      </c>
      <c r="HA17">
        <v>17.442</v>
      </c>
      <c r="HB17">
        <v>34.8369</v>
      </c>
      <c r="HC17">
        <v>96.92740000000001</v>
      </c>
      <c r="HD17">
        <v>20</v>
      </c>
      <c r="HE17">
        <v>420</v>
      </c>
      <c r="HF17">
        <v>11.0348</v>
      </c>
      <c r="HG17">
        <v>103.143</v>
      </c>
      <c r="HH17">
        <v>103.413</v>
      </c>
    </row>
    <row r="18" spans="1:216">
      <c r="A18">
        <v>2</v>
      </c>
      <c r="B18">
        <v>1695820493.1</v>
      </c>
      <c r="C18">
        <v>145.5</v>
      </c>
      <c r="D18" t="s">
        <v>347</v>
      </c>
      <c r="E18" t="s">
        <v>348</v>
      </c>
      <c r="F18" t="s">
        <v>340</v>
      </c>
      <c r="H18">
        <v>1695820493.1</v>
      </c>
      <c r="I18">
        <f>(J18)/1000</f>
        <v>0</v>
      </c>
      <c r="J18">
        <f>1000*AZ18*AH18*(AV18-AW18)/(100*AO18*(1000-AH18*AV18))</f>
        <v>0</v>
      </c>
      <c r="K18">
        <f>AZ18*AH18*(AU18-AT18*(1000-AH18*AW18)/(1000-AH18*AV18))/(100*AO18)</f>
        <v>0</v>
      </c>
      <c r="L18">
        <f>AT18 - IF(AH18&gt;1, K18*AO18*100.0/(AJ18*BH18), 0)</f>
        <v>0</v>
      </c>
      <c r="M18">
        <f>((S18-I18/2)*L18-K18)/(S18+I18/2)</f>
        <v>0</v>
      </c>
      <c r="N18">
        <f>M18*(BA18+BB18)/1000.0</f>
        <v>0</v>
      </c>
      <c r="O18">
        <f>(AT18 - IF(AH18&gt;1, K18*AO18*100.0/(AJ18*BH18), 0))*(BA18+BB18)/1000.0</f>
        <v>0</v>
      </c>
      <c r="P18">
        <f>2.0/((1/R18-1/Q18)+SIGN(R18)*SQRT((1/R18-1/Q18)*(1/R18-1/Q18) + 4*AP18/((AP18+1)*(AP18+1))*(2*1/R18*1/Q18-1/Q18*1/Q18)))</f>
        <v>0</v>
      </c>
      <c r="Q18">
        <f>IF(LEFT(AQ18,1)&lt;&gt;"0",IF(LEFT(AQ18,1)="1",3.0,AR18),$D$5+$E$5*(BH18*BA18/($K$5*1000))+$F$5*(BH18*BA18/($K$5*1000))*MAX(MIN(AO18,$J$5),$I$5)*MAX(MIN(AO18,$J$5),$I$5)+$G$5*MAX(MIN(AO18,$J$5),$I$5)*(BH18*BA18/($K$5*1000))+$H$5*(BH18*BA18/($K$5*1000))*(BH18*BA18/($K$5*1000)))</f>
        <v>0</v>
      </c>
      <c r="R18">
        <f>I18*(1000-(1000*0.61365*exp(17.502*V18/(240.97+V18))/(BA18+BB18)+AV18)/2)/(1000*0.61365*exp(17.502*V18/(240.97+V18))/(BA18+BB18)-AV18)</f>
        <v>0</v>
      </c>
      <c r="S18">
        <f>1/((AP18+1)/(P18/1.6)+1/(Q18/1.37)) + AP18/((AP18+1)/(P18/1.6) + AP18/(Q18/1.37))</f>
        <v>0</v>
      </c>
      <c r="T18">
        <f>(AK18*AN18)</f>
        <v>0</v>
      </c>
      <c r="U18">
        <f>(BC18+(T18+2*0.95*5.67E-8*(((BC18+$B$7)+273)^4-(BC18+273)^4)-44100*I18)/(1.84*29.3*Q18+8*0.95*5.67E-8*(BC18+273)^3))</f>
        <v>0</v>
      </c>
      <c r="V18">
        <f>($C$7*BD18+$D$7*BE18+$E$7*U18)</f>
        <v>0</v>
      </c>
      <c r="W18">
        <f>0.61365*exp(17.502*V18/(240.97+V18))</f>
        <v>0</v>
      </c>
      <c r="X18">
        <f>(Y18/Z18*100)</f>
        <v>0</v>
      </c>
      <c r="Y18">
        <f>AV18*(BA18+BB18)/1000</f>
        <v>0</v>
      </c>
      <c r="Z18">
        <f>0.61365*exp(17.502*BC18/(240.97+BC18))</f>
        <v>0</v>
      </c>
      <c r="AA18">
        <f>(W18-AV18*(BA18+BB18)/1000)</f>
        <v>0</v>
      </c>
      <c r="AB18">
        <f>(-I18*44100)</f>
        <v>0</v>
      </c>
      <c r="AC18">
        <f>2*29.3*Q18*0.92*(BC18-V18)</f>
        <v>0</v>
      </c>
      <c r="AD18">
        <f>2*0.95*5.67E-8*(((BC18+$B$7)+273)^4-(V18+273)^4)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MAX(0,($B$13+$C$13*BH18)/(1+$D$13*BH18)*BA18/(BC18+273)*$E$13)</f>
        <v>0</v>
      </c>
      <c r="AK18">
        <f>$B$11*BI18+$C$11*BJ18+$F$11*BU18*(1-BX18)</f>
        <v>0</v>
      </c>
      <c r="AL18">
        <f>AK18*AM18</f>
        <v>0</v>
      </c>
      <c r="AM18">
        <f>($B$11*$D$9+$C$11*$D$9+$F$11*((CH18+BZ18)/MAX(CH18+BZ18+CI18, 0.1)*$I$9+CI18/MAX(CH18+BZ18+CI18, 0.1)*$J$9))/($B$11+$C$11+$F$11)</f>
        <v>0</v>
      </c>
      <c r="AN18">
        <f>($B$11*$K$9+$C$11*$K$9+$F$11*((CH18+BZ18)/MAX(CH18+BZ18+CI18, 0.1)*$P$9+CI18/MAX(CH18+BZ18+CI18, 0.1)*$Q$9))/($B$11+$C$11+$F$11)</f>
        <v>0</v>
      </c>
      <c r="AO18">
        <v>6</v>
      </c>
      <c r="AP18">
        <v>0.5</v>
      </c>
      <c r="AQ18" t="s">
        <v>341</v>
      </c>
      <c r="AR18">
        <v>2</v>
      </c>
      <c r="AS18">
        <v>1695820493.1</v>
      </c>
      <c r="AT18">
        <v>415.664</v>
      </c>
      <c r="AU18">
        <v>418.985</v>
      </c>
      <c r="AV18">
        <v>12.6956</v>
      </c>
      <c r="AW18">
        <v>10.9231</v>
      </c>
      <c r="AX18">
        <v>414.216</v>
      </c>
      <c r="AY18">
        <v>12.6289</v>
      </c>
      <c r="AZ18">
        <v>500.228</v>
      </c>
      <c r="BA18">
        <v>100.407</v>
      </c>
      <c r="BB18">
        <v>0.0312443</v>
      </c>
      <c r="BC18">
        <v>21.4604</v>
      </c>
      <c r="BD18">
        <v>999.9</v>
      </c>
      <c r="BE18">
        <v>999.9</v>
      </c>
      <c r="BF18">
        <v>0</v>
      </c>
      <c r="BG18">
        <v>0</v>
      </c>
      <c r="BH18">
        <v>10008.1</v>
      </c>
      <c r="BI18">
        <v>0</v>
      </c>
      <c r="BJ18">
        <v>24.5084</v>
      </c>
      <c r="BK18">
        <v>-3.32101</v>
      </c>
      <c r="BL18">
        <v>421.009</v>
      </c>
      <c r="BM18">
        <v>423.612</v>
      </c>
      <c r="BN18">
        <v>1.77244</v>
      </c>
      <c r="BO18">
        <v>418.985</v>
      </c>
      <c r="BP18">
        <v>10.9231</v>
      </c>
      <c r="BQ18">
        <v>1.27472</v>
      </c>
      <c r="BR18">
        <v>1.09676</v>
      </c>
      <c r="BS18">
        <v>10.5041</v>
      </c>
      <c r="BT18">
        <v>8.269360000000001</v>
      </c>
      <c r="BU18">
        <v>2500.01</v>
      </c>
      <c r="BV18">
        <v>0.900004</v>
      </c>
      <c r="BW18">
        <v>0.0999961</v>
      </c>
      <c r="BX18">
        <v>0</v>
      </c>
      <c r="BY18">
        <v>2.2198</v>
      </c>
      <c r="BZ18">
        <v>0</v>
      </c>
      <c r="CA18">
        <v>26236.5</v>
      </c>
      <c r="CB18">
        <v>22323.9</v>
      </c>
      <c r="CC18">
        <v>40.437</v>
      </c>
      <c r="CD18">
        <v>38.125</v>
      </c>
      <c r="CE18">
        <v>39.312</v>
      </c>
      <c r="CF18">
        <v>37.375</v>
      </c>
      <c r="CG18">
        <v>38.75</v>
      </c>
      <c r="CH18">
        <v>2250.02</v>
      </c>
      <c r="CI18">
        <v>249.99</v>
      </c>
      <c r="CJ18">
        <v>0</v>
      </c>
      <c r="CK18">
        <v>1695820482.6</v>
      </c>
      <c r="CL18">
        <v>0</v>
      </c>
      <c r="CM18">
        <v>1695818937</v>
      </c>
      <c r="CN18" t="s">
        <v>342</v>
      </c>
      <c r="CO18">
        <v>1695818937</v>
      </c>
      <c r="CP18">
        <v>1695818932</v>
      </c>
      <c r="CQ18">
        <v>1</v>
      </c>
      <c r="CR18">
        <v>0.06</v>
      </c>
      <c r="CS18">
        <v>0.003</v>
      </c>
      <c r="CT18">
        <v>1.454</v>
      </c>
      <c r="CU18">
        <v>0.07000000000000001</v>
      </c>
      <c r="CV18">
        <v>418</v>
      </c>
      <c r="CW18">
        <v>13</v>
      </c>
      <c r="CX18">
        <v>0.52</v>
      </c>
      <c r="CY18">
        <v>0.12</v>
      </c>
      <c r="CZ18">
        <v>2.239828937341803</v>
      </c>
      <c r="DA18">
        <v>-0.4317790636218863</v>
      </c>
      <c r="DB18">
        <v>0.03728999206564553</v>
      </c>
      <c r="DC18">
        <v>1</v>
      </c>
      <c r="DD18">
        <v>0.001498986864549372</v>
      </c>
      <c r="DE18">
        <v>4.157943047522753E-05</v>
      </c>
      <c r="DF18">
        <v>4.61607963251026E-06</v>
      </c>
      <c r="DG18">
        <v>1</v>
      </c>
      <c r="DH18">
        <v>0.09186319889955216</v>
      </c>
      <c r="DI18">
        <v>0.001715451733714325</v>
      </c>
      <c r="DJ18">
        <v>0.0002327834767752708</v>
      </c>
      <c r="DK18">
        <v>1</v>
      </c>
      <c r="DL18">
        <v>3</v>
      </c>
      <c r="DM18">
        <v>3</v>
      </c>
      <c r="DN18" t="s">
        <v>343</v>
      </c>
      <c r="DO18">
        <v>3.10329</v>
      </c>
      <c r="DP18">
        <v>2.66495</v>
      </c>
      <c r="DQ18">
        <v>0.101131</v>
      </c>
      <c r="DR18">
        <v>0.102759</v>
      </c>
      <c r="DS18">
        <v>0.06705419999999999</v>
      </c>
      <c r="DT18">
        <v>0.0615479</v>
      </c>
      <c r="DU18">
        <v>26473.6</v>
      </c>
      <c r="DV18">
        <v>28803.5</v>
      </c>
      <c r="DW18">
        <v>27859.8</v>
      </c>
      <c r="DX18">
        <v>30155.5</v>
      </c>
      <c r="DY18">
        <v>32574.1</v>
      </c>
      <c r="DZ18">
        <v>34959.4</v>
      </c>
      <c r="EA18">
        <v>38238.5</v>
      </c>
      <c r="EB18">
        <v>41393.5</v>
      </c>
      <c r="EC18">
        <v>2.25647</v>
      </c>
      <c r="ED18">
        <v>2.33382</v>
      </c>
      <c r="EE18">
        <v>0</v>
      </c>
      <c r="EF18">
        <v>0</v>
      </c>
      <c r="EG18">
        <v>17.8669</v>
      </c>
      <c r="EH18">
        <v>999.9</v>
      </c>
      <c r="EI18">
        <v>67.2</v>
      </c>
      <c r="EJ18">
        <v>20.4</v>
      </c>
      <c r="EK18">
        <v>16.099</v>
      </c>
      <c r="EL18">
        <v>64.3308</v>
      </c>
      <c r="EM18">
        <v>8.233169999999999</v>
      </c>
      <c r="EN18">
        <v>1</v>
      </c>
      <c r="EO18">
        <v>-0.663392</v>
      </c>
      <c r="EP18">
        <v>-1.08861</v>
      </c>
      <c r="EQ18">
        <v>20.2</v>
      </c>
      <c r="ER18">
        <v>5.25922</v>
      </c>
      <c r="ES18">
        <v>12.0519</v>
      </c>
      <c r="ET18">
        <v>4.97305</v>
      </c>
      <c r="EU18">
        <v>3.293</v>
      </c>
      <c r="EV18">
        <v>9999</v>
      </c>
      <c r="EW18">
        <v>9999</v>
      </c>
      <c r="EX18">
        <v>9999</v>
      </c>
      <c r="EY18">
        <v>197.7</v>
      </c>
      <c r="EZ18">
        <v>4.97177</v>
      </c>
      <c r="FA18">
        <v>1.86996</v>
      </c>
      <c r="FB18">
        <v>1.87622</v>
      </c>
      <c r="FC18">
        <v>1.86928</v>
      </c>
      <c r="FD18">
        <v>1.87255</v>
      </c>
      <c r="FE18">
        <v>1.87416</v>
      </c>
      <c r="FF18">
        <v>1.87347</v>
      </c>
      <c r="FG18">
        <v>1.875</v>
      </c>
      <c r="FH18">
        <v>0</v>
      </c>
      <c r="FI18">
        <v>0</v>
      </c>
      <c r="FJ18">
        <v>0</v>
      </c>
      <c r="FK18">
        <v>0</v>
      </c>
      <c r="FL18" t="s">
        <v>344</v>
      </c>
      <c r="FM18" t="s">
        <v>345</v>
      </c>
      <c r="FN18" t="s">
        <v>346</v>
      </c>
      <c r="FO18" t="s">
        <v>346</v>
      </c>
      <c r="FP18" t="s">
        <v>346</v>
      </c>
      <c r="FQ18" t="s">
        <v>346</v>
      </c>
      <c r="FR18">
        <v>0</v>
      </c>
      <c r="FS18">
        <v>100</v>
      </c>
      <c r="FT18">
        <v>100</v>
      </c>
      <c r="FU18">
        <v>1.448</v>
      </c>
      <c r="FV18">
        <v>0.0667</v>
      </c>
      <c r="FW18">
        <v>0.4406517572175003</v>
      </c>
      <c r="FX18">
        <v>0.002616612134532941</v>
      </c>
      <c r="FY18">
        <v>-4.519413631873513E-07</v>
      </c>
      <c r="FZ18">
        <v>9.831233035137328E-12</v>
      </c>
      <c r="GA18">
        <v>-0.02410195139301033</v>
      </c>
      <c r="GB18">
        <v>0.01128715920374445</v>
      </c>
      <c r="GC18">
        <v>-0.0004913425133041084</v>
      </c>
      <c r="GD18">
        <v>1.320148971478439E-05</v>
      </c>
      <c r="GE18">
        <v>-1</v>
      </c>
      <c r="GF18">
        <v>2093</v>
      </c>
      <c r="GG18">
        <v>1</v>
      </c>
      <c r="GH18">
        <v>22</v>
      </c>
      <c r="GI18">
        <v>25.9</v>
      </c>
      <c r="GJ18">
        <v>26</v>
      </c>
      <c r="GK18">
        <v>0.939941</v>
      </c>
      <c r="GL18">
        <v>2.45483</v>
      </c>
      <c r="GM18">
        <v>1.39893</v>
      </c>
      <c r="GN18">
        <v>2.31323</v>
      </c>
      <c r="GO18">
        <v>1.44897</v>
      </c>
      <c r="GP18">
        <v>2.40601</v>
      </c>
      <c r="GQ18">
        <v>23.3943</v>
      </c>
      <c r="GR18">
        <v>15.892</v>
      </c>
      <c r="GS18">
        <v>18</v>
      </c>
      <c r="GT18">
        <v>460.805</v>
      </c>
      <c r="GU18">
        <v>583.191</v>
      </c>
      <c r="GV18">
        <v>20.0002</v>
      </c>
      <c r="GW18">
        <v>18.1704</v>
      </c>
      <c r="GX18">
        <v>29.9999</v>
      </c>
      <c r="GY18">
        <v>18.1707</v>
      </c>
      <c r="GZ18">
        <v>18.1276</v>
      </c>
      <c r="HA18">
        <v>18.7943</v>
      </c>
      <c r="HB18">
        <v>34.5794</v>
      </c>
      <c r="HC18">
        <v>94.3069</v>
      </c>
      <c r="HD18">
        <v>20</v>
      </c>
      <c r="HE18">
        <v>420</v>
      </c>
      <c r="HF18">
        <v>11.0029</v>
      </c>
      <c r="HG18">
        <v>103.128</v>
      </c>
      <c r="HH18">
        <v>103.405</v>
      </c>
    </row>
    <row r="19" spans="1:216">
      <c r="A19">
        <v>3</v>
      </c>
      <c r="B19">
        <v>1695820620.1</v>
      </c>
      <c r="C19">
        <v>272.5</v>
      </c>
      <c r="D19" t="s">
        <v>349</v>
      </c>
      <c r="E19" t="s">
        <v>350</v>
      </c>
      <c r="F19" t="s">
        <v>340</v>
      </c>
      <c r="H19">
        <v>1695820620.1</v>
      </c>
      <c r="I19">
        <f>(J19)/1000</f>
        <v>0</v>
      </c>
      <c r="J19">
        <f>1000*AZ19*AH19*(AV19-AW19)/(100*AO19*(1000-AH19*AV19))</f>
        <v>0</v>
      </c>
      <c r="K19">
        <f>AZ19*AH19*(AU19-AT19*(1000-AH19*AW19)/(1000-AH19*AV19))/(100*AO19)</f>
        <v>0</v>
      </c>
      <c r="L19">
        <f>AT19 - IF(AH19&gt;1, K19*AO19*100.0/(AJ19*BH19), 0)</f>
        <v>0</v>
      </c>
      <c r="M19">
        <f>((S19-I19/2)*L19-K19)/(S19+I19/2)</f>
        <v>0</v>
      </c>
      <c r="N19">
        <f>M19*(BA19+BB19)/1000.0</f>
        <v>0</v>
      </c>
      <c r="O19">
        <f>(AT19 - IF(AH19&gt;1, K19*AO19*100.0/(AJ19*BH19), 0))*(BA19+BB19)/1000.0</f>
        <v>0</v>
      </c>
      <c r="P19">
        <f>2.0/((1/R19-1/Q19)+SIGN(R19)*SQRT((1/R19-1/Q19)*(1/R19-1/Q19) + 4*AP19/((AP19+1)*(AP19+1))*(2*1/R19*1/Q19-1/Q19*1/Q19)))</f>
        <v>0</v>
      </c>
      <c r="Q19">
        <f>IF(LEFT(AQ19,1)&lt;&gt;"0",IF(LEFT(AQ19,1)="1",3.0,AR19),$D$5+$E$5*(BH19*BA19/($K$5*1000))+$F$5*(BH19*BA19/($K$5*1000))*MAX(MIN(AO19,$J$5),$I$5)*MAX(MIN(AO19,$J$5),$I$5)+$G$5*MAX(MIN(AO19,$J$5),$I$5)*(BH19*BA19/($K$5*1000))+$H$5*(BH19*BA19/($K$5*1000))*(BH19*BA19/($K$5*1000)))</f>
        <v>0</v>
      </c>
      <c r="R19">
        <f>I19*(1000-(1000*0.61365*exp(17.502*V19/(240.97+V19))/(BA19+BB19)+AV19)/2)/(1000*0.61365*exp(17.502*V19/(240.97+V19))/(BA19+BB19)-AV19)</f>
        <v>0</v>
      </c>
      <c r="S19">
        <f>1/((AP19+1)/(P19/1.6)+1/(Q19/1.37)) + AP19/((AP19+1)/(P19/1.6) + AP19/(Q19/1.37))</f>
        <v>0</v>
      </c>
      <c r="T19">
        <f>(AK19*AN19)</f>
        <v>0</v>
      </c>
      <c r="U19">
        <f>(BC19+(T19+2*0.95*5.67E-8*(((BC19+$B$7)+273)^4-(BC19+273)^4)-44100*I19)/(1.84*29.3*Q19+8*0.95*5.67E-8*(BC19+273)^3))</f>
        <v>0</v>
      </c>
      <c r="V19">
        <f>($C$7*BD19+$D$7*BE19+$E$7*U19)</f>
        <v>0</v>
      </c>
      <c r="W19">
        <f>0.61365*exp(17.502*V19/(240.97+V19))</f>
        <v>0</v>
      </c>
      <c r="X19">
        <f>(Y19/Z19*100)</f>
        <v>0</v>
      </c>
      <c r="Y19">
        <f>AV19*(BA19+BB19)/1000</f>
        <v>0</v>
      </c>
      <c r="Z19">
        <f>0.61365*exp(17.502*BC19/(240.97+BC19))</f>
        <v>0</v>
      </c>
      <c r="AA19">
        <f>(W19-AV19*(BA19+BB19)/1000)</f>
        <v>0</v>
      </c>
      <c r="AB19">
        <f>(-I19*44100)</f>
        <v>0</v>
      </c>
      <c r="AC19">
        <f>2*29.3*Q19*0.92*(BC19-V19)</f>
        <v>0</v>
      </c>
      <c r="AD19">
        <f>2*0.95*5.67E-8*(((BC19+$B$7)+273)^4-(V19+273)^4)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MAX(0,($B$13+$C$13*BH19)/(1+$D$13*BH19)*BA19/(BC19+273)*$E$13)</f>
        <v>0</v>
      </c>
      <c r="AK19">
        <f>$B$11*BI19+$C$11*BJ19+$F$11*BU19*(1-BX19)</f>
        <v>0</v>
      </c>
      <c r="AL19">
        <f>AK19*AM19</f>
        <v>0</v>
      </c>
      <c r="AM19">
        <f>($B$11*$D$9+$C$11*$D$9+$F$11*((CH19+BZ19)/MAX(CH19+BZ19+CI19, 0.1)*$I$9+CI19/MAX(CH19+BZ19+CI19, 0.1)*$J$9))/($B$11+$C$11+$F$11)</f>
        <v>0</v>
      </c>
      <c r="AN19">
        <f>($B$11*$K$9+$C$11*$K$9+$F$11*((CH19+BZ19)/MAX(CH19+BZ19+CI19, 0.1)*$P$9+CI19/MAX(CH19+BZ19+CI19, 0.1)*$Q$9))/($B$11+$C$11+$F$11)</f>
        <v>0</v>
      </c>
      <c r="AO19">
        <v>6</v>
      </c>
      <c r="AP19">
        <v>0.5</v>
      </c>
      <c r="AQ19" t="s">
        <v>341</v>
      </c>
      <c r="AR19">
        <v>2</v>
      </c>
      <c r="AS19">
        <v>1695820620.1</v>
      </c>
      <c r="AT19">
        <v>415.598</v>
      </c>
      <c r="AU19">
        <v>419.135</v>
      </c>
      <c r="AV19">
        <v>12.7805</v>
      </c>
      <c r="AW19">
        <v>11.3619</v>
      </c>
      <c r="AX19">
        <v>414.151</v>
      </c>
      <c r="AY19">
        <v>12.7134</v>
      </c>
      <c r="AZ19">
        <v>500.077</v>
      </c>
      <c r="BA19">
        <v>100.407</v>
      </c>
      <c r="BB19">
        <v>0.0323151</v>
      </c>
      <c r="BC19">
        <v>21.6003</v>
      </c>
      <c r="BD19">
        <v>999.9</v>
      </c>
      <c r="BE19">
        <v>999.9</v>
      </c>
      <c r="BF19">
        <v>0</v>
      </c>
      <c r="BG19">
        <v>0</v>
      </c>
      <c r="BH19">
        <v>10019.4</v>
      </c>
      <c r="BI19">
        <v>0</v>
      </c>
      <c r="BJ19">
        <v>25.8313</v>
      </c>
      <c r="BK19">
        <v>-3.53647</v>
      </c>
      <c r="BL19">
        <v>420.979</v>
      </c>
      <c r="BM19">
        <v>423.952</v>
      </c>
      <c r="BN19">
        <v>1.41863</v>
      </c>
      <c r="BO19">
        <v>419.135</v>
      </c>
      <c r="BP19">
        <v>11.3619</v>
      </c>
      <c r="BQ19">
        <v>1.28325</v>
      </c>
      <c r="BR19">
        <v>1.14081</v>
      </c>
      <c r="BS19">
        <v>10.6041</v>
      </c>
      <c r="BT19">
        <v>8.85078</v>
      </c>
      <c r="BU19">
        <v>2499.94</v>
      </c>
      <c r="BV19">
        <v>0.899998</v>
      </c>
      <c r="BW19">
        <v>0.100002</v>
      </c>
      <c r="BX19">
        <v>0</v>
      </c>
      <c r="BY19">
        <v>2.7585</v>
      </c>
      <c r="BZ19">
        <v>0</v>
      </c>
      <c r="CA19">
        <v>16465.3</v>
      </c>
      <c r="CB19">
        <v>22323.2</v>
      </c>
      <c r="CC19">
        <v>41.25</v>
      </c>
      <c r="CD19">
        <v>38.25</v>
      </c>
      <c r="CE19">
        <v>40.187</v>
      </c>
      <c r="CF19">
        <v>37.687</v>
      </c>
      <c r="CG19">
        <v>39.312</v>
      </c>
      <c r="CH19">
        <v>2249.94</v>
      </c>
      <c r="CI19">
        <v>250</v>
      </c>
      <c r="CJ19">
        <v>0</v>
      </c>
      <c r="CK19">
        <v>1695820609.8</v>
      </c>
      <c r="CL19">
        <v>0</v>
      </c>
      <c r="CM19">
        <v>1695818937</v>
      </c>
      <c r="CN19" t="s">
        <v>342</v>
      </c>
      <c r="CO19">
        <v>1695818937</v>
      </c>
      <c r="CP19">
        <v>1695818932</v>
      </c>
      <c r="CQ19">
        <v>1</v>
      </c>
      <c r="CR19">
        <v>0.06</v>
      </c>
      <c r="CS19">
        <v>0.003</v>
      </c>
      <c r="CT19">
        <v>1.454</v>
      </c>
      <c r="CU19">
        <v>0.07000000000000001</v>
      </c>
      <c r="CV19">
        <v>418</v>
      </c>
      <c r="CW19">
        <v>13</v>
      </c>
      <c r="CX19">
        <v>0.52</v>
      </c>
      <c r="CY19">
        <v>0.12</v>
      </c>
      <c r="CZ19">
        <v>2.604166177779097</v>
      </c>
      <c r="DA19">
        <v>0.8472524340098755</v>
      </c>
      <c r="DB19">
        <v>0.09425009978208532</v>
      </c>
      <c r="DC19">
        <v>1</v>
      </c>
      <c r="DD19">
        <v>0.001194948766730887</v>
      </c>
      <c r="DE19">
        <v>4.556516610066548E-05</v>
      </c>
      <c r="DF19">
        <v>5.328817848508387E-06</v>
      </c>
      <c r="DG19">
        <v>1</v>
      </c>
      <c r="DH19">
        <v>0.07164708256524133</v>
      </c>
      <c r="DI19">
        <v>0.002373301982009866</v>
      </c>
      <c r="DJ19">
        <v>0.0003008341162171839</v>
      </c>
      <c r="DK19">
        <v>1</v>
      </c>
      <c r="DL19">
        <v>3</v>
      </c>
      <c r="DM19">
        <v>3</v>
      </c>
      <c r="DN19" t="s">
        <v>343</v>
      </c>
      <c r="DO19">
        <v>3.10322</v>
      </c>
      <c r="DP19">
        <v>2.66612</v>
      </c>
      <c r="DQ19">
        <v>0.101115</v>
      </c>
      <c r="DR19">
        <v>0.102786</v>
      </c>
      <c r="DS19">
        <v>0.0673928</v>
      </c>
      <c r="DT19">
        <v>0.0634372</v>
      </c>
      <c r="DU19">
        <v>26469</v>
      </c>
      <c r="DV19">
        <v>28799.5</v>
      </c>
      <c r="DW19">
        <v>27854.7</v>
      </c>
      <c r="DX19">
        <v>30152.2</v>
      </c>
      <c r="DY19">
        <v>32556.8</v>
      </c>
      <c r="DZ19">
        <v>34885.7</v>
      </c>
      <c r="EA19">
        <v>38232.1</v>
      </c>
      <c r="EB19">
        <v>41389.3</v>
      </c>
      <c r="EC19">
        <v>2.25678</v>
      </c>
      <c r="ED19">
        <v>2.33485</v>
      </c>
      <c r="EE19">
        <v>0</v>
      </c>
      <c r="EF19">
        <v>0</v>
      </c>
      <c r="EG19">
        <v>18.0271</v>
      </c>
      <c r="EH19">
        <v>999.9</v>
      </c>
      <c r="EI19">
        <v>67.5</v>
      </c>
      <c r="EJ19">
        <v>20.3</v>
      </c>
      <c r="EK19">
        <v>16.0715</v>
      </c>
      <c r="EL19">
        <v>64.0209</v>
      </c>
      <c r="EM19">
        <v>8.141030000000001</v>
      </c>
      <c r="EN19">
        <v>1</v>
      </c>
      <c r="EO19">
        <v>-0.661321</v>
      </c>
      <c r="EP19">
        <v>-1.02544</v>
      </c>
      <c r="EQ19">
        <v>20.199</v>
      </c>
      <c r="ER19">
        <v>5.25967</v>
      </c>
      <c r="ES19">
        <v>12.0519</v>
      </c>
      <c r="ET19">
        <v>4.97335</v>
      </c>
      <c r="EU19">
        <v>3.293</v>
      </c>
      <c r="EV19">
        <v>9999</v>
      </c>
      <c r="EW19">
        <v>9999</v>
      </c>
      <c r="EX19">
        <v>9999</v>
      </c>
      <c r="EY19">
        <v>197.8</v>
      </c>
      <c r="EZ19">
        <v>4.97177</v>
      </c>
      <c r="FA19">
        <v>1.86996</v>
      </c>
      <c r="FB19">
        <v>1.87622</v>
      </c>
      <c r="FC19">
        <v>1.86923</v>
      </c>
      <c r="FD19">
        <v>1.87255</v>
      </c>
      <c r="FE19">
        <v>1.87418</v>
      </c>
      <c r="FF19">
        <v>1.87347</v>
      </c>
      <c r="FG19">
        <v>1.875</v>
      </c>
      <c r="FH19">
        <v>0</v>
      </c>
      <c r="FI19">
        <v>0</v>
      </c>
      <c r="FJ19">
        <v>0</v>
      </c>
      <c r="FK19">
        <v>0</v>
      </c>
      <c r="FL19" t="s">
        <v>344</v>
      </c>
      <c r="FM19" t="s">
        <v>345</v>
      </c>
      <c r="FN19" t="s">
        <v>346</v>
      </c>
      <c r="FO19" t="s">
        <v>346</v>
      </c>
      <c r="FP19" t="s">
        <v>346</v>
      </c>
      <c r="FQ19" t="s">
        <v>346</v>
      </c>
      <c r="FR19">
        <v>0</v>
      </c>
      <c r="FS19">
        <v>100</v>
      </c>
      <c r="FT19">
        <v>100</v>
      </c>
      <c r="FU19">
        <v>1.447</v>
      </c>
      <c r="FV19">
        <v>0.06710000000000001</v>
      </c>
      <c r="FW19">
        <v>0.4406517572175003</v>
      </c>
      <c r="FX19">
        <v>0.002616612134532941</v>
      </c>
      <c r="FY19">
        <v>-4.519413631873513E-07</v>
      </c>
      <c r="FZ19">
        <v>9.831233035137328E-12</v>
      </c>
      <c r="GA19">
        <v>-0.02410195139301033</v>
      </c>
      <c r="GB19">
        <v>0.01128715920374445</v>
      </c>
      <c r="GC19">
        <v>-0.0004913425133041084</v>
      </c>
      <c r="GD19">
        <v>1.320148971478439E-05</v>
      </c>
      <c r="GE19">
        <v>-1</v>
      </c>
      <c r="GF19">
        <v>2093</v>
      </c>
      <c r="GG19">
        <v>1</v>
      </c>
      <c r="GH19">
        <v>22</v>
      </c>
      <c r="GI19">
        <v>28.1</v>
      </c>
      <c r="GJ19">
        <v>28.1</v>
      </c>
      <c r="GK19">
        <v>0.98999</v>
      </c>
      <c r="GL19">
        <v>2.4707</v>
      </c>
      <c r="GM19">
        <v>1.39893</v>
      </c>
      <c r="GN19">
        <v>2.31201</v>
      </c>
      <c r="GO19">
        <v>1.44897</v>
      </c>
      <c r="GP19">
        <v>2.30347</v>
      </c>
      <c r="GQ19">
        <v>23.4145</v>
      </c>
      <c r="GR19">
        <v>15.8657</v>
      </c>
      <c r="GS19">
        <v>18</v>
      </c>
      <c r="GT19">
        <v>461.143</v>
      </c>
      <c r="GU19">
        <v>584.204</v>
      </c>
      <c r="GV19">
        <v>20.0012</v>
      </c>
      <c r="GW19">
        <v>18.1879</v>
      </c>
      <c r="GX19">
        <v>30.0002</v>
      </c>
      <c r="GY19">
        <v>18.1865</v>
      </c>
      <c r="GZ19">
        <v>18.1464</v>
      </c>
      <c r="HA19">
        <v>19.7661</v>
      </c>
      <c r="HB19">
        <v>32.1596</v>
      </c>
      <c r="HC19">
        <v>92.8176</v>
      </c>
      <c r="HD19">
        <v>20</v>
      </c>
      <c r="HE19">
        <v>420</v>
      </c>
      <c r="HF19">
        <v>11.4161</v>
      </c>
      <c r="HG19">
        <v>103.11</v>
      </c>
      <c r="HH19">
        <v>103.394</v>
      </c>
    </row>
    <row r="20" spans="1:216">
      <c r="A20">
        <v>4</v>
      </c>
      <c r="B20">
        <v>1695820704.1</v>
      </c>
      <c r="C20">
        <v>356.5</v>
      </c>
      <c r="D20" t="s">
        <v>351</v>
      </c>
      <c r="E20" t="s">
        <v>352</v>
      </c>
      <c r="F20" t="s">
        <v>340</v>
      </c>
      <c r="H20">
        <v>1695820704.1</v>
      </c>
      <c r="I20">
        <f>(J20)/1000</f>
        <v>0</v>
      </c>
      <c r="J20">
        <f>1000*AZ20*AH20*(AV20-AW20)/(100*AO20*(1000-AH20*AV20))</f>
        <v>0</v>
      </c>
      <c r="K20">
        <f>AZ20*AH20*(AU20-AT20*(1000-AH20*AW20)/(1000-AH20*AV20))/(100*AO20)</f>
        <v>0</v>
      </c>
      <c r="L20">
        <f>AT20 - IF(AH20&gt;1, K20*AO20*100.0/(AJ20*BH20), 0)</f>
        <v>0</v>
      </c>
      <c r="M20">
        <f>((S20-I20/2)*L20-K20)/(S20+I20/2)</f>
        <v>0</v>
      </c>
      <c r="N20">
        <f>M20*(BA20+BB20)/1000.0</f>
        <v>0</v>
      </c>
      <c r="O20">
        <f>(AT20 - IF(AH20&gt;1, K20*AO20*100.0/(AJ20*BH20), 0))*(BA20+BB20)/1000.0</f>
        <v>0</v>
      </c>
      <c r="P20">
        <f>2.0/((1/R20-1/Q20)+SIGN(R20)*SQRT((1/R20-1/Q20)*(1/R20-1/Q20) + 4*AP20/((AP20+1)*(AP20+1))*(2*1/R20*1/Q20-1/Q20*1/Q20)))</f>
        <v>0</v>
      </c>
      <c r="Q20">
        <f>IF(LEFT(AQ20,1)&lt;&gt;"0",IF(LEFT(AQ20,1)="1",3.0,AR20),$D$5+$E$5*(BH20*BA20/($K$5*1000))+$F$5*(BH20*BA20/($K$5*1000))*MAX(MIN(AO20,$J$5),$I$5)*MAX(MIN(AO20,$J$5),$I$5)+$G$5*MAX(MIN(AO20,$J$5),$I$5)*(BH20*BA20/($K$5*1000))+$H$5*(BH20*BA20/($K$5*1000))*(BH20*BA20/($K$5*1000)))</f>
        <v>0</v>
      </c>
      <c r="R20">
        <f>I20*(1000-(1000*0.61365*exp(17.502*V20/(240.97+V20))/(BA20+BB20)+AV20)/2)/(1000*0.61365*exp(17.502*V20/(240.97+V20))/(BA20+BB20)-AV20)</f>
        <v>0</v>
      </c>
      <c r="S20">
        <f>1/((AP20+1)/(P20/1.6)+1/(Q20/1.37)) + AP20/((AP20+1)/(P20/1.6) + AP20/(Q20/1.37))</f>
        <v>0</v>
      </c>
      <c r="T20">
        <f>(AK20*AN20)</f>
        <v>0</v>
      </c>
      <c r="U20">
        <f>(BC20+(T20+2*0.95*5.67E-8*(((BC20+$B$7)+273)^4-(BC20+273)^4)-44100*I20)/(1.84*29.3*Q20+8*0.95*5.67E-8*(BC20+273)^3))</f>
        <v>0</v>
      </c>
      <c r="V20">
        <f>($C$7*BD20+$D$7*BE20+$E$7*U20)</f>
        <v>0</v>
      </c>
      <c r="W20">
        <f>0.61365*exp(17.502*V20/(240.97+V20))</f>
        <v>0</v>
      </c>
      <c r="X20">
        <f>(Y20/Z20*100)</f>
        <v>0</v>
      </c>
      <c r="Y20">
        <f>AV20*(BA20+BB20)/1000</f>
        <v>0</v>
      </c>
      <c r="Z20">
        <f>0.61365*exp(17.502*BC20/(240.97+BC20))</f>
        <v>0</v>
      </c>
      <c r="AA20">
        <f>(W20-AV20*(BA20+BB20)/1000)</f>
        <v>0</v>
      </c>
      <c r="AB20">
        <f>(-I20*44100)</f>
        <v>0</v>
      </c>
      <c r="AC20">
        <f>2*29.3*Q20*0.92*(BC20-V20)</f>
        <v>0</v>
      </c>
      <c r="AD20">
        <f>2*0.95*5.67E-8*(((BC20+$B$7)+273)^4-(V20+273)^4)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MAX(0,($B$13+$C$13*BH20)/(1+$D$13*BH20)*BA20/(BC20+273)*$E$13)</f>
        <v>0</v>
      </c>
      <c r="AK20">
        <f>$B$11*BI20+$C$11*BJ20+$F$11*BU20*(1-BX20)</f>
        <v>0</v>
      </c>
      <c r="AL20">
        <f>AK20*AM20</f>
        <v>0</v>
      </c>
      <c r="AM20">
        <f>($B$11*$D$9+$C$11*$D$9+$F$11*((CH20+BZ20)/MAX(CH20+BZ20+CI20, 0.1)*$I$9+CI20/MAX(CH20+BZ20+CI20, 0.1)*$J$9))/($B$11+$C$11+$F$11)</f>
        <v>0</v>
      </c>
      <c r="AN20">
        <f>($B$11*$K$9+$C$11*$K$9+$F$11*((CH20+BZ20)/MAX(CH20+BZ20+CI20, 0.1)*$P$9+CI20/MAX(CH20+BZ20+CI20, 0.1)*$Q$9))/($B$11+$C$11+$F$11)</f>
        <v>0</v>
      </c>
      <c r="AO20">
        <v>6</v>
      </c>
      <c r="AP20">
        <v>0.5</v>
      </c>
      <c r="AQ20" t="s">
        <v>341</v>
      </c>
      <c r="AR20">
        <v>2</v>
      </c>
      <c r="AS20">
        <v>1695820704.1</v>
      </c>
      <c r="AT20">
        <v>412.954</v>
      </c>
      <c r="AU20">
        <v>419.289</v>
      </c>
      <c r="AV20">
        <v>12.9017</v>
      </c>
      <c r="AW20">
        <v>10.5085</v>
      </c>
      <c r="AX20">
        <v>411.513</v>
      </c>
      <c r="AY20">
        <v>12.834</v>
      </c>
      <c r="AZ20">
        <v>500.11</v>
      </c>
      <c r="BA20">
        <v>100.417</v>
      </c>
      <c r="BB20">
        <v>0.0326875</v>
      </c>
      <c r="BC20">
        <v>21.5327</v>
      </c>
      <c r="BD20">
        <v>999.9</v>
      </c>
      <c r="BE20">
        <v>999.9</v>
      </c>
      <c r="BF20">
        <v>0</v>
      </c>
      <c r="BG20">
        <v>0</v>
      </c>
      <c r="BH20">
        <v>10016.9</v>
      </c>
      <c r="BI20">
        <v>0</v>
      </c>
      <c r="BJ20">
        <v>29.8901</v>
      </c>
      <c r="BK20">
        <v>-6.33447</v>
      </c>
      <c r="BL20">
        <v>418.352</v>
      </c>
      <c r="BM20">
        <v>423.742</v>
      </c>
      <c r="BN20">
        <v>2.39323</v>
      </c>
      <c r="BO20">
        <v>419.289</v>
      </c>
      <c r="BP20">
        <v>10.5085</v>
      </c>
      <c r="BQ20">
        <v>1.29555</v>
      </c>
      <c r="BR20">
        <v>1.05523</v>
      </c>
      <c r="BS20">
        <v>10.7474</v>
      </c>
      <c r="BT20">
        <v>7.70216</v>
      </c>
      <c r="BU20">
        <v>2500.09</v>
      </c>
      <c r="BV20">
        <v>0.9000050000000001</v>
      </c>
      <c r="BW20">
        <v>0.0999946</v>
      </c>
      <c r="BX20">
        <v>0</v>
      </c>
      <c r="BY20">
        <v>2.461</v>
      </c>
      <c r="BZ20">
        <v>0</v>
      </c>
      <c r="CA20">
        <v>24859.3</v>
      </c>
      <c r="CB20">
        <v>22324.6</v>
      </c>
      <c r="CC20">
        <v>38.5</v>
      </c>
      <c r="CD20">
        <v>36.687</v>
      </c>
      <c r="CE20">
        <v>38.062</v>
      </c>
      <c r="CF20">
        <v>35.125</v>
      </c>
      <c r="CG20">
        <v>37.062</v>
      </c>
      <c r="CH20">
        <v>2250.09</v>
      </c>
      <c r="CI20">
        <v>250</v>
      </c>
      <c r="CJ20">
        <v>0</v>
      </c>
      <c r="CK20">
        <v>1695820693.8</v>
      </c>
      <c r="CL20">
        <v>0</v>
      </c>
      <c r="CM20">
        <v>1695818937</v>
      </c>
      <c r="CN20" t="s">
        <v>342</v>
      </c>
      <c r="CO20">
        <v>1695818937</v>
      </c>
      <c r="CP20">
        <v>1695818932</v>
      </c>
      <c r="CQ20">
        <v>1</v>
      </c>
      <c r="CR20">
        <v>0.06</v>
      </c>
      <c r="CS20">
        <v>0.003</v>
      </c>
      <c r="CT20">
        <v>1.454</v>
      </c>
      <c r="CU20">
        <v>0.07000000000000001</v>
      </c>
      <c r="CV20">
        <v>418</v>
      </c>
      <c r="CW20">
        <v>13</v>
      </c>
      <c r="CX20">
        <v>0.52</v>
      </c>
      <c r="CY20">
        <v>0.12</v>
      </c>
      <c r="CZ20">
        <v>4.481872793381647</v>
      </c>
      <c r="DA20">
        <v>-0.348939203318681</v>
      </c>
      <c r="DB20">
        <v>0.1026226202720187</v>
      </c>
      <c r="DC20">
        <v>1</v>
      </c>
      <c r="DD20">
        <v>0.002028509135203529</v>
      </c>
      <c r="DE20">
        <v>4.336631322796434E-05</v>
      </c>
      <c r="DF20">
        <v>9.403634466629753E-06</v>
      </c>
      <c r="DG20">
        <v>1</v>
      </c>
      <c r="DH20">
        <v>0.1279934331312748</v>
      </c>
      <c r="DI20">
        <v>0.0006512442134399716</v>
      </c>
      <c r="DJ20">
        <v>0.000615824789945397</v>
      </c>
      <c r="DK20">
        <v>1</v>
      </c>
      <c r="DL20">
        <v>3</v>
      </c>
      <c r="DM20">
        <v>3</v>
      </c>
      <c r="DN20" t="s">
        <v>343</v>
      </c>
      <c r="DO20">
        <v>3.10305</v>
      </c>
      <c r="DP20">
        <v>2.66647</v>
      </c>
      <c r="DQ20">
        <v>0.100635</v>
      </c>
      <c r="DR20">
        <v>0.102811</v>
      </c>
      <c r="DS20">
        <v>0.0678822</v>
      </c>
      <c r="DT20">
        <v>0.0597353</v>
      </c>
      <c r="DU20">
        <v>26478.8</v>
      </c>
      <c r="DV20">
        <v>28796.7</v>
      </c>
      <c r="DW20">
        <v>27850.1</v>
      </c>
      <c r="DX20">
        <v>30150.2</v>
      </c>
      <c r="DY20">
        <v>32534.7</v>
      </c>
      <c r="DZ20">
        <v>35020.9</v>
      </c>
      <c r="EA20">
        <v>38226.3</v>
      </c>
      <c r="EB20">
        <v>41386.5</v>
      </c>
      <c r="EC20">
        <v>2.25802</v>
      </c>
      <c r="ED20">
        <v>2.33135</v>
      </c>
      <c r="EE20">
        <v>0</v>
      </c>
      <c r="EF20">
        <v>0</v>
      </c>
      <c r="EG20">
        <v>18.1374</v>
      </c>
      <c r="EH20">
        <v>999.9</v>
      </c>
      <c r="EI20">
        <v>67.59999999999999</v>
      </c>
      <c r="EJ20">
        <v>20.3</v>
      </c>
      <c r="EK20">
        <v>16.0947</v>
      </c>
      <c r="EL20">
        <v>64.1408</v>
      </c>
      <c r="EM20">
        <v>8.285259999999999</v>
      </c>
      <c r="EN20">
        <v>1</v>
      </c>
      <c r="EO20">
        <v>-0.659578</v>
      </c>
      <c r="EP20">
        <v>-1.01264</v>
      </c>
      <c r="EQ20">
        <v>20.199</v>
      </c>
      <c r="ER20">
        <v>5.25907</v>
      </c>
      <c r="ES20">
        <v>12.0519</v>
      </c>
      <c r="ET20">
        <v>4.9735</v>
      </c>
      <c r="EU20">
        <v>3.293</v>
      </c>
      <c r="EV20">
        <v>9999</v>
      </c>
      <c r="EW20">
        <v>9999</v>
      </c>
      <c r="EX20">
        <v>9999</v>
      </c>
      <c r="EY20">
        <v>197.8</v>
      </c>
      <c r="EZ20">
        <v>4.97174</v>
      </c>
      <c r="FA20">
        <v>1.86996</v>
      </c>
      <c r="FB20">
        <v>1.87623</v>
      </c>
      <c r="FC20">
        <v>1.86932</v>
      </c>
      <c r="FD20">
        <v>1.87256</v>
      </c>
      <c r="FE20">
        <v>1.87422</v>
      </c>
      <c r="FF20">
        <v>1.87348</v>
      </c>
      <c r="FG20">
        <v>1.875</v>
      </c>
      <c r="FH20">
        <v>0</v>
      </c>
      <c r="FI20">
        <v>0</v>
      </c>
      <c r="FJ20">
        <v>0</v>
      </c>
      <c r="FK20">
        <v>0</v>
      </c>
      <c r="FL20" t="s">
        <v>344</v>
      </c>
      <c r="FM20" t="s">
        <v>345</v>
      </c>
      <c r="FN20" t="s">
        <v>346</v>
      </c>
      <c r="FO20" t="s">
        <v>346</v>
      </c>
      <c r="FP20" t="s">
        <v>346</v>
      </c>
      <c r="FQ20" t="s">
        <v>346</v>
      </c>
      <c r="FR20">
        <v>0</v>
      </c>
      <c r="FS20">
        <v>100</v>
      </c>
      <c r="FT20">
        <v>100</v>
      </c>
      <c r="FU20">
        <v>1.441</v>
      </c>
      <c r="FV20">
        <v>0.0677</v>
      </c>
      <c r="FW20">
        <v>0.4406517572175003</v>
      </c>
      <c r="FX20">
        <v>0.002616612134532941</v>
      </c>
      <c r="FY20">
        <v>-4.519413631873513E-07</v>
      </c>
      <c r="FZ20">
        <v>9.831233035137328E-12</v>
      </c>
      <c r="GA20">
        <v>-0.02410195139301033</v>
      </c>
      <c r="GB20">
        <v>0.01128715920374445</v>
      </c>
      <c r="GC20">
        <v>-0.0004913425133041084</v>
      </c>
      <c r="GD20">
        <v>1.320148971478439E-05</v>
      </c>
      <c r="GE20">
        <v>-1</v>
      </c>
      <c r="GF20">
        <v>2093</v>
      </c>
      <c r="GG20">
        <v>1</v>
      </c>
      <c r="GH20">
        <v>22</v>
      </c>
      <c r="GI20">
        <v>29.5</v>
      </c>
      <c r="GJ20">
        <v>29.5</v>
      </c>
      <c r="GK20">
        <v>0.998535</v>
      </c>
      <c r="GL20">
        <v>2.47314</v>
      </c>
      <c r="GM20">
        <v>1.39893</v>
      </c>
      <c r="GN20">
        <v>2.31201</v>
      </c>
      <c r="GO20">
        <v>1.44897</v>
      </c>
      <c r="GP20">
        <v>2.3938</v>
      </c>
      <c r="GQ20">
        <v>23.4347</v>
      </c>
      <c r="GR20">
        <v>15.8482</v>
      </c>
      <c r="GS20">
        <v>18</v>
      </c>
      <c r="GT20">
        <v>462.043</v>
      </c>
      <c r="GU20">
        <v>581.831</v>
      </c>
      <c r="GV20">
        <v>19.9998</v>
      </c>
      <c r="GW20">
        <v>18.2069</v>
      </c>
      <c r="GX20">
        <v>30.0001</v>
      </c>
      <c r="GY20">
        <v>18.2039</v>
      </c>
      <c r="GZ20">
        <v>18.1627</v>
      </c>
      <c r="HA20">
        <v>19.9584</v>
      </c>
      <c r="HB20">
        <v>36.5856</v>
      </c>
      <c r="HC20">
        <v>91.319</v>
      </c>
      <c r="HD20">
        <v>20</v>
      </c>
      <c r="HE20">
        <v>420</v>
      </c>
      <c r="HF20">
        <v>10.4855</v>
      </c>
      <c r="HG20">
        <v>103.094</v>
      </c>
      <c r="HH20">
        <v>103.387</v>
      </c>
    </row>
    <row r="21" spans="1:216">
      <c r="A21">
        <v>5</v>
      </c>
      <c r="B21">
        <v>1695820837.6</v>
      </c>
      <c r="C21">
        <v>490</v>
      </c>
      <c r="D21" t="s">
        <v>353</v>
      </c>
      <c r="E21" t="s">
        <v>354</v>
      </c>
      <c r="F21" t="s">
        <v>340</v>
      </c>
      <c r="H21">
        <v>1695820837.6</v>
      </c>
      <c r="I21">
        <f>(J21)/1000</f>
        <v>0</v>
      </c>
      <c r="J21">
        <f>1000*AZ21*AH21*(AV21-AW21)/(100*AO21*(1000-AH21*AV21))</f>
        <v>0</v>
      </c>
      <c r="K21">
        <f>AZ21*AH21*(AU21-AT21*(1000-AH21*AW21)/(1000-AH21*AV21))/(100*AO21)</f>
        <v>0</v>
      </c>
      <c r="L21">
        <f>AT21 - IF(AH21&gt;1, K21*AO21*100.0/(AJ21*BH21), 0)</f>
        <v>0</v>
      </c>
      <c r="M21">
        <f>((S21-I21/2)*L21-K21)/(S21+I21/2)</f>
        <v>0</v>
      </c>
      <c r="N21">
        <f>M21*(BA21+BB21)/1000.0</f>
        <v>0</v>
      </c>
      <c r="O21">
        <f>(AT21 - IF(AH21&gt;1, K21*AO21*100.0/(AJ21*BH21), 0))*(BA21+BB21)/1000.0</f>
        <v>0</v>
      </c>
      <c r="P21">
        <f>2.0/((1/R21-1/Q21)+SIGN(R21)*SQRT((1/R21-1/Q21)*(1/R21-1/Q21) + 4*AP21/((AP21+1)*(AP21+1))*(2*1/R21*1/Q21-1/Q21*1/Q21)))</f>
        <v>0</v>
      </c>
      <c r="Q21">
        <f>IF(LEFT(AQ21,1)&lt;&gt;"0",IF(LEFT(AQ21,1)="1",3.0,AR21),$D$5+$E$5*(BH21*BA21/($K$5*1000))+$F$5*(BH21*BA21/($K$5*1000))*MAX(MIN(AO21,$J$5),$I$5)*MAX(MIN(AO21,$J$5),$I$5)+$G$5*MAX(MIN(AO21,$J$5),$I$5)*(BH21*BA21/($K$5*1000))+$H$5*(BH21*BA21/($K$5*1000))*(BH21*BA21/($K$5*1000)))</f>
        <v>0</v>
      </c>
      <c r="R21">
        <f>I21*(1000-(1000*0.61365*exp(17.502*V21/(240.97+V21))/(BA21+BB21)+AV21)/2)/(1000*0.61365*exp(17.502*V21/(240.97+V21))/(BA21+BB21)-AV21)</f>
        <v>0</v>
      </c>
      <c r="S21">
        <f>1/((AP21+1)/(P21/1.6)+1/(Q21/1.37)) + AP21/((AP21+1)/(P21/1.6) + AP21/(Q21/1.37))</f>
        <v>0</v>
      </c>
      <c r="T21">
        <f>(AK21*AN21)</f>
        <v>0</v>
      </c>
      <c r="U21">
        <f>(BC21+(T21+2*0.95*5.67E-8*(((BC21+$B$7)+273)^4-(BC21+273)^4)-44100*I21)/(1.84*29.3*Q21+8*0.95*5.67E-8*(BC21+273)^3))</f>
        <v>0</v>
      </c>
      <c r="V21">
        <f>($C$7*BD21+$D$7*BE21+$E$7*U21)</f>
        <v>0</v>
      </c>
      <c r="W21">
        <f>0.61365*exp(17.502*V21/(240.97+V21))</f>
        <v>0</v>
      </c>
      <c r="X21">
        <f>(Y21/Z21*100)</f>
        <v>0</v>
      </c>
      <c r="Y21">
        <f>AV21*(BA21+BB21)/1000</f>
        <v>0</v>
      </c>
      <c r="Z21">
        <f>0.61365*exp(17.502*BC21/(240.97+BC21))</f>
        <v>0</v>
      </c>
      <c r="AA21">
        <f>(W21-AV21*(BA21+BB21)/1000)</f>
        <v>0</v>
      </c>
      <c r="AB21">
        <f>(-I21*44100)</f>
        <v>0</v>
      </c>
      <c r="AC21">
        <f>2*29.3*Q21*0.92*(BC21-V21)</f>
        <v>0</v>
      </c>
      <c r="AD21">
        <f>2*0.95*5.67E-8*(((BC21+$B$7)+273)^4-(V21+273)^4)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MAX(0,($B$13+$C$13*BH21)/(1+$D$13*BH21)*BA21/(BC21+273)*$E$13)</f>
        <v>0</v>
      </c>
      <c r="AK21">
        <f>$B$11*BI21+$C$11*BJ21+$F$11*BU21*(1-BX21)</f>
        <v>0</v>
      </c>
      <c r="AL21">
        <f>AK21*AM21</f>
        <v>0</v>
      </c>
      <c r="AM21">
        <f>($B$11*$D$9+$C$11*$D$9+$F$11*((CH21+BZ21)/MAX(CH21+BZ21+CI21, 0.1)*$I$9+CI21/MAX(CH21+BZ21+CI21, 0.1)*$J$9))/($B$11+$C$11+$F$11)</f>
        <v>0</v>
      </c>
      <c r="AN21">
        <f>($B$11*$K$9+$C$11*$K$9+$F$11*((CH21+BZ21)/MAX(CH21+BZ21+CI21, 0.1)*$P$9+CI21/MAX(CH21+BZ21+CI21, 0.1)*$Q$9))/($B$11+$C$11+$F$11)</f>
        <v>0</v>
      </c>
      <c r="AO21">
        <v>6</v>
      </c>
      <c r="AP21">
        <v>0.5</v>
      </c>
      <c r="AQ21" t="s">
        <v>341</v>
      </c>
      <c r="AR21">
        <v>2</v>
      </c>
      <c r="AS21">
        <v>1695820837.6</v>
      </c>
      <c r="AT21">
        <v>415.346</v>
      </c>
      <c r="AU21">
        <v>419.517</v>
      </c>
      <c r="AV21">
        <v>12.6994</v>
      </c>
      <c r="AW21">
        <v>11.1793</v>
      </c>
      <c r="AX21">
        <v>413.899</v>
      </c>
      <c r="AY21">
        <v>12.6327</v>
      </c>
      <c r="AZ21">
        <v>500.025</v>
      </c>
      <c r="BA21">
        <v>100.426</v>
      </c>
      <c r="BB21">
        <v>0.0324696</v>
      </c>
      <c r="BC21">
        <v>21.4632</v>
      </c>
      <c r="BD21">
        <v>999.9</v>
      </c>
      <c r="BE21">
        <v>999.9</v>
      </c>
      <c r="BF21">
        <v>0</v>
      </c>
      <c r="BG21">
        <v>0</v>
      </c>
      <c r="BH21">
        <v>9990.620000000001</v>
      </c>
      <c r="BI21">
        <v>0</v>
      </c>
      <c r="BJ21">
        <v>24.2349</v>
      </c>
      <c r="BK21">
        <v>-4.1709</v>
      </c>
      <c r="BL21">
        <v>420.688</v>
      </c>
      <c r="BM21">
        <v>424.26</v>
      </c>
      <c r="BN21">
        <v>1.52008</v>
      </c>
      <c r="BO21">
        <v>419.517</v>
      </c>
      <c r="BP21">
        <v>11.1793</v>
      </c>
      <c r="BQ21">
        <v>1.27535</v>
      </c>
      <c r="BR21">
        <v>1.12269</v>
      </c>
      <c r="BS21">
        <v>10.5114</v>
      </c>
      <c r="BT21">
        <v>8.61411</v>
      </c>
      <c r="BU21">
        <v>2500.13</v>
      </c>
      <c r="BV21">
        <v>0.9</v>
      </c>
      <c r="BW21">
        <v>0.09999950000000001</v>
      </c>
      <c r="BX21">
        <v>0</v>
      </c>
      <c r="BY21">
        <v>2.1187</v>
      </c>
      <c r="BZ21">
        <v>0</v>
      </c>
      <c r="CA21">
        <v>22440.5</v>
      </c>
      <c r="CB21">
        <v>22324.9</v>
      </c>
      <c r="CC21">
        <v>40.187</v>
      </c>
      <c r="CD21">
        <v>38.312</v>
      </c>
      <c r="CE21">
        <v>39.125</v>
      </c>
      <c r="CF21">
        <v>37.375</v>
      </c>
      <c r="CG21">
        <v>38.562</v>
      </c>
      <c r="CH21">
        <v>2250.12</v>
      </c>
      <c r="CI21">
        <v>250.01</v>
      </c>
      <c r="CJ21">
        <v>0</v>
      </c>
      <c r="CK21">
        <v>1695820827.6</v>
      </c>
      <c r="CL21">
        <v>0</v>
      </c>
      <c r="CM21">
        <v>1695818937</v>
      </c>
      <c r="CN21" t="s">
        <v>342</v>
      </c>
      <c r="CO21">
        <v>1695818937</v>
      </c>
      <c r="CP21">
        <v>1695818932</v>
      </c>
      <c r="CQ21">
        <v>1</v>
      </c>
      <c r="CR21">
        <v>0.06</v>
      </c>
      <c r="CS21">
        <v>0.003</v>
      </c>
      <c r="CT21">
        <v>1.454</v>
      </c>
      <c r="CU21">
        <v>0.07000000000000001</v>
      </c>
      <c r="CV21">
        <v>418</v>
      </c>
      <c r="CW21">
        <v>13</v>
      </c>
      <c r="CX21">
        <v>0.52</v>
      </c>
      <c r="CY21">
        <v>0.12</v>
      </c>
      <c r="CZ21">
        <v>2.924056470772277</v>
      </c>
      <c r="DA21">
        <v>-0.5914317928249098</v>
      </c>
      <c r="DB21">
        <v>0.06562770486167803</v>
      </c>
      <c r="DC21">
        <v>1</v>
      </c>
      <c r="DD21">
        <v>0.001305575627608586</v>
      </c>
      <c r="DE21">
        <v>-0.0001333810078310942</v>
      </c>
      <c r="DF21">
        <v>1.419032960284502E-05</v>
      </c>
      <c r="DG21">
        <v>1</v>
      </c>
      <c r="DH21">
        <v>0.07928730040763507</v>
      </c>
      <c r="DI21">
        <v>-0.007746416334431539</v>
      </c>
      <c r="DJ21">
        <v>0.0008658328819716106</v>
      </c>
      <c r="DK21">
        <v>1</v>
      </c>
      <c r="DL21">
        <v>3</v>
      </c>
      <c r="DM21">
        <v>3</v>
      </c>
      <c r="DN21" t="s">
        <v>343</v>
      </c>
      <c r="DO21">
        <v>3.10311</v>
      </c>
      <c r="DP21">
        <v>2.66602</v>
      </c>
      <c r="DQ21">
        <v>0.101069</v>
      </c>
      <c r="DR21">
        <v>0.102856</v>
      </c>
      <c r="DS21">
        <v>0.0670676</v>
      </c>
      <c r="DT21">
        <v>0.06265370000000001</v>
      </c>
      <c r="DU21">
        <v>26461.4</v>
      </c>
      <c r="DV21">
        <v>28787.7</v>
      </c>
      <c r="DW21">
        <v>27845.5</v>
      </c>
      <c r="DX21">
        <v>30142.5</v>
      </c>
      <c r="DY21">
        <v>32556.6</v>
      </c>
      <c r="DZ21">
        <v>34903.9</v>
      </c>
      <c r="EA21">
        <v>38218.8</v>
      </c>
      <c r="EB21">
        <v>41376.5</v>
      </c>
      <c r="EC21">
        <v>2.25445</v>
      </c>
      <c r="ED21">
        <v>2.33285</v>
      </c>
      <c r="EE21">
        <v>0</v>
      </c>
      <c r="EF21">
        <v>0</v>
      </c>
      <c r="EG21">
        <v>18.1647</v>
      </c>
      <c r="EH21">
        <v>999.9</v>
      </c>
      <c r="EI21">
        <v>67.90000000000001</v>
      </c>
      <c r="EJ21">
        <v>20.2</v>
      </c>
      <c r="EK21">
        <v>16.0639</v>
      </c>
      <c r="EL21">
        <v>64.37090000000001</v>
      </c>
      <c r="EM21">
        <v>8.100960000000001</v>
      </c>
      <c r="EN21">
        <v>1</v>
      </c>
      <c r="EO21">
        <v>-0.654566</v>
      </c>
      <c r="EP21">
        <v>-0.977958</v>
      </c>
      <c r="EQ21">
        <v>20.2004</v>
      </c>
      <c r="ER21">
        <v>5.26012</v>
      </c>
      <c r="ES21">
        <v>12.0519</v>
      </c>
      <c r="ET21">
        <v>4.9737</v>
      </c>
      <c r="EU21">
        <v>3.293</v>
      </c>
      <c r="EV21">
        <v>9999</v>
      </c>
      <c r="EW21">
        <v>9999</v>
      </c>
      <c r="EX21">
        <v>9999</v>
      </c>
      <c r="EY21">
        <v>197.8</v>
      </c>
      <c r="EZ21">
        <v>4.97173</v>
      </c>
      <c r="FA21">
        <v>1.86996</v>
      </c>
      <c r="FB21">
        <v>1.87622</v>
      </c>
      <c r="FC21">
        <v>1.86932</v>
      </c>
      <c r="FD21">
        <v>1.87254</v>
      </c>
      <c r="FE21">
        <v>1.87422</v>
      </c>
      <c r="FF21">
        <v>1.87347</v>
      </c>
      <c r="FG21">
        <v>1.875</v>
      </c>
      <c r="FH21">
        <v>0</v>
      </c>
      <c r="FI21">
        <v>0</v>
      </c>
      <c r="FJ21">
        <v>0</v>
      </c>
      <c r="FK21">
        <v>0</v>
      </c>
      <c r="FL21" t="s">
        <v>344</v>
      </c>
      <c r="FM21" t="s">
        <v>345</v>
      </c>
      <c r="FN21" t="s">
        <v>346</v>
      </c>
      <c r="FO21" t="s">
        <v>346</v>
      </c>
      <c r="FP21" t="s">
        <v>346</v>
      </c>
      <c r="FQ21" t="s">
        <v>346</v>
      </c>
      <c r="FR21">
        <v>0</v>
      </c>
      <c r="FS21">
        <v>100</v>
      </c>
      <c r="FT21">
        <v>100</v>
      </c>
      <c r="FU21">
        <v>1.447</v>
      </c>
      <c r="FV21">
        <v>0.0667</v>
      </c>
      <c r="FW21">
        <v>0.4406517572175003</v>
      </c>
      <c r="FX21">
        <v>0.002616612134532941</v>
      </c>
      <c r="FY21">
        <v>-4.519413631873513E-07</v>
      </c>
      <c r="FZ21">
        <v>9.831233035137328E-12</v>
      </c>
      <c r="GA21">
        <v>-0.02410195139301033</v>
      </c>
      <c r="GB21">
        <v>0.01128715920374445</v>
      </c>
      <c r="GC21">
        <v>-0.0004913425133041084</v>
      </c>
      <c r="GD21">
        <v>1.320148971478439E-05</v>
      </c>
      <c r="GE21">
        <v>-1</v>
      </c>
      <c r="GF21">
        <v>2093</v>
      </c>
      <c r="GG21">
        <v>1</v>
      </c>
      <c r="GH21">
        <v>22</v>
      </c>
      <c r="GI21">
        <v>31.7</v>
      </c>
      <c r="GJ21">
        <v>31.8</v>
      </c>
      <c r="GK21">
        <v>1.03271</v>
      </c>
      <c r="GL21">
        <v>2.46826</v>
      </c>
      <c r="GM21">
        <v>1.39893</v>
      </c>
      <c r="GN21">
        <v>2.31201</v>
      </c>
      <c r="GO21">
        <v>1.44897</v>
      </c>
      <c r="GP21">
        <v>2.33154</v>
      </c>
      <c r="GQ21">
        <v>23.4955</v>
      </c>
      <c r="GR21">
        <v>15.8219</v>
      </c>
      <c r="GS21">
        <v>18</v>
      </c>
      <c r="GT21">
        <v>460.522</v>
      </c>
      <c r="GU21">
        <v>583.612</v>
      </c>
      <c r="GV21">
        <v>20.0003</v>
      </c>
      <c r="GW21">
        <v>18.2669</v>
      </c>
      <c r="GX21">
        <v>30.0002</v>
      </c>
      <c r="GY21">
        <v>18.2538</v>
      </c>
      <c r="GZ21">
        <v>18.2125</v>
      </c>
      <c r="HA21">
        <v>20.6262</v>
      </c>
      <c r="HB21">
        <v>32.9075</v>
      </c>
      <c r="HC21">
        <v>89.0838</v>
      </c>
      <c r="HD21">
        <v>20</v>
      </c>
      <c r="HE21">
        <v>420</v>
      </c>
      <c r="HF21">
        <v>11.2068</v>
      </c>
      <c r="HG21">
        <v>103.075</v>
      </c>
      <c r="HH21">
        <v>103.361</v>
      </c>
    </row>
    <row r="22" spans="1:216">
      <c r="A22">
        <v>6</v>
      </c>
      <c r="B22">
        <v>1695821049.6</v>
      </c>
      <c r="C22">
        <v>702</v>
      </c>
      <c r="D22" t="s">
        <v>355</v>
      </c>
      <c r="E22" t="s">
        <v>356</v>
      </c>
      <c r="F22" t="s">
        <v>340</v>
      </c>
      <c r="H22">
        <v>1695821049.6</v>
      </c>
      <c r="I22">
        <f>(J22)/1000</f>
        <v>0</v>
      </c>
      <c r="J22">
        <f>1000*AZ22*AH22*(AV22-AW22)/(100*AO22*(1000-AH22*AV22))</f>
        <v>0</v>
      </c>
      <c r="K22">
        <f>AZ22*AH22*(AU22-AT22*(1000-AH22*AW22)/(1000-AH22*AV22))/(100*AO22)</f>
        <v>0</v>
      </c>
      <c r="L22">
        <f>AT22 - IF(AH22&gt;1, K22*AO22*100.0/(AJ22*BH22), 0)</f>
        <v>0</v>
      </c>
      <c r="M22">
        <f>((S22-I22/2)*L22-K22)/(S22+I22/2)</f>
        <v>0</v>
      </c>
      <c r="N22">
        <f>M22*(BA22+BB22)/1000.0</f>
        <v>0</v>
      </c>
      <c r="O22">
        <f>(AT22 - IF(AH22&gt;1, K22*AO22*100.0/(AJ22*BH22), 0))*(BA22+BB22)/1000.0</f>
        <v>0</v>
      </c>
      <c r="P22">
        <f>2.0/((1/R22-1/Q22)+SIGN(R22)*SQRT((1/R22-1/Q22)*(1/R22-1/Q22) + 4*AP22/((AP22+1)*(AP22+1))*(2*1/R22*1/Q22-1/Q22*1/Q22)))</f>
        <v>0</v>
      </c>
      <c r="Q22">
        <f>IF(LEFT(AQ22,1)&lt;&gt;"0",IF(LEFT(AQ22,1)="1",3.0,AR22),$D$5+$E$5*(BH22*BA22/($K$5*1000))+$F$5*(BH22*BA22/($K$5*1000))*MAX(MIN(AO22,$J$5),$I$5)*MAX(MIN(AO22,$J$5),$I$5)+$G$5*MAX(MIN(AO22,$J$5),$I$5)*(BH22*BA22/($K$5*1000))+$H$5*(BH22*BA22/($K$5*1000))*(BH22*BA22/($K$5*1000)))</f>
        <v>0</v>
      </c>
      <c r="R22">
        <f>I22*(1000-(1000*0.61365*exp(17.502*V22/(240.97+V22))/(BA22+BB22)+AV22)/2)/(1000*0.61365*exp(17.502*V22/(240.97+V22))/(BA22+BB22)-AV22)</f>
        <v>0</v>
      </c>
      <c r="S22">
        <f>1/((AP22+1)/(P22/1.6)+1/(Q22/1.37)) + AP22/((AP22+1)/(P22/1.6) + AP22/(Q22/1.37))</f>
        <v>0</v>
      </c>
      <c r="T22">
        <f>(AK22*AN22)</f>
        <v>0</v>
      </c>
      <c r="U22">
        <f>(BC22+(T22+2*0.95*5.67E-8*(((BC22+$B$7)+273)^4-(BC22+273)^4)-44100*I22)/(1.84*29.3*Q22+8*0.95*5.67E-8*(BC22+273)^3))</f>
        <v>0</v>
      </c>
      <c r="V22">
        <f>($C$7*BD22+$D$7*BE22+$E$7*U22)</f>
        <v>0</v>
      </c>
      <c r="W22">
        <f>0.61365*exp(17.502*V22/(240.97+V22))</f>
        <v>0</v>
      </c>
      <c r="X22">
        <f>(Y22/Z22*100)</f>
        <v>0</v>
      </c>
      <c r="Y22">
        <f>AV22*(BA22+BB22)/1000</f>
        <v>0</v>
      </c>
      <c r="Z22">
        <f>0.61365*exp(17.502*BC22/(240.97+BC22))</f>
        <v>0</v>
      </c>
      <c r="AA22">
        <f>(W22-AV22*(BA22+BB22)/1000)</f>
        <v>0</v>
      </c>
      <c r="AB22">
        <f>(-I22*44100)</f>
        <v>0</v>
      </c>
      <c r="AC22">
        <f>2*29.3*Q22*0.92*(BC22-V22)</f>
        <v>0</v>
      </c>
      <c r="AD22">
        <f>2*0.95*5.67E-8*(((BC22+$B$7)+273)^4-(V22+273)^4)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MAX(0,($B$13+$C$13*BH22)/(1+$D$13*BH22)*BA22/(BC22+273)*$E$13)</f>
        <v>0</v>
      </c>
      <c r="AK22">
        <f>$B$11*BI22+$C$11*BJ22+$F$11*BU22*(1-BX22)</f>
        <v>0</v>
      </c>
      <c r="AL22">
        <f>AK22*AM22</f>
        <v>0</v>
      </c>
      <c r="AM22">
        <f>($B$11*$D$9+$C$11*$D$9+$F$11*((CH22+BZ22)/MAX(CH22+BZ22+CI22, 0.1)*$I$9+CI22/MAX(CH22+BZ22+CI22, 0.1)*$J$9))/($B$11+$C$11+$F$11)</f>
        <v>0</v>
      </c>
      <c r="AN22">
        <f>($B$11*$K$9+$C$11*$K$9+$F$11*((CH22+BZ22)/MAX(CH22+BZ22+CI22, 0.1)*$P$9+CI22/MAX(CH22+BZ22+CI22, 0.1)*$Q$9))/($B$11+$C$11+$F$11)</f>
        <v>0</v>
      </c>
      <c r="AO22">
        <v>6</v>
      </c>
      <c r="AP22">
        <v>0.5</v>
      </c>
      <c r="AQ22" t="s">
        <v>341</v>
      </c>
      <c r="AR22">
        <v>2</v>
      </c>
      <c r="AS22">
        <v>1695821049.6</v>
      </c>
      <c r="AT22">
        <v>411.038</v>
      </c>
      <c r="AU22">
        <v>419.679</v>
      </c>
      <c r="AV22">
        <v>12.4452</v>
      </c>
      <c r="AW22">
        <v>10.0844</v>
      </c>
      <c r="AX22">
        <v>409.6</v>
      </c>
      <c r="AY22">
        <v>12.3798</v>
      </c>
      <c r="AZ22">
        <v>499.933</v>
      </c>
      <c r="BA22">
        <v>100.434</v>
      </c>
      <c r="BB22">
        <v>0.0314804</v>
      </c>
      <c r="BC22">
        <v>21.1589</v>
      </c>
      <c r="BD22">
        <v>999.9</v>
      </c>
      <c r="BE22">
        <v>999.9</v>
      </c>
      <c r="BF22">
        <v>0</v>
      </c>
      <c r="BG22">
        <v>0</v>
      </c>
      <c r="BH22">
        <v>10021.9</v>
      </c>
      <c r="BI22">
        <v>0</v>
      </c>
      <c r="BJ22">
        <v>24.1344</v>
      </c>
      <c r="BK22">
        <v>-8.6409</v>
      </c>
      <c r="BL22">
        <v>416.218</v>
      </c>
      <c r="BM22">
        <v>423.954</v>
      </c>
      <c r="BN22">
        <v>2.36077</v>
      </c>
      <c r="BO22">
        <v>419.679</v>
      </c>
      <c r="BP22">
        <v>10.0844</v>
      </c>
      <c r="BQ22">
        <v>1.24992</v>
      </c>
      <c r="BR22">
        <v>1.01282</v>
      </c>
      <c r="BS22">
        <v>10.2098</v>
      </c>
      <c r="BT22">
        <v>7.10209</v>
      </c>
      <c r="BU22">
        <v>2500.11</v>
      </c>
      <c r="BV22">
        <v>0.900006</v>
      </c>
      <c r="BW22">
        <v>0.0999941</v>
      </c>
      <c r="BX22">
        <v>0</v>
      </c>
      <c r="BY22">
        <v>2.689</v>
      </c>
      <c r="BZ22">
        <v>0</v>
      </c>
      <c r="CA22">
        <v>22275</v>
      </c>
      <c r="CB22">
        <v>22324.8</v>
      </c>
      <c r="CC22">
        <v>38.562</v>
      </c>
      <c r="CD22">
        <v>36.75</v>
      </c>
      <c r="CE22">
        <v>38.125</v>
      </c>
      <c r="CF22">
        <v>35.312</v>
      </c>
      <c r="CG22">
        <v>37.062</v>
      </c>
      <c r="CH22">
        <v>2250.11</v>
      </c>
      <c r="CI22">
        <v>250</v>
      </c>
      <c r="CJ22">
        <v>0</v>
      </c>
      <c r="CK22">
        <v>1695821039.4</v>
      </c>
      <c r="CL22">
        <v>0</v>
      </c>
      <c r="CM22">
        <v>1695818937</v>
      </c>
      <c r="CN22" t="s">
        <v>342</v>
      </c>
      <c r="CO22">
        <v>1695818937</v>
      </c>
      <c r="CP22">
        <v>1695818932</v>
      </c>
      <c r="CQ22">
        <v>1</v>
      </c>
      <c r="CR22">
        <v>0.06</v>
      </c>
      <c r="CS22">
        <v>0.003</v>
      </c>
      <c r="CT22">
        <v>1.454</v>
      </c>
      <c r="CU22">
        <v>0.07000000000000001</v>
      </c>
      <c r="CV22">
        <v>418</v>
      </c>
      <c r="CW22">
        <v>13</v>
      </c>
      <c r="CX22">
        <v>0.52</v>
      </c>
      <c r="CY22">
        <v>0.12</v>
      </c>
      <c r="CZ22">
        <v>6.325343675778951</v>
      </c>
      <c r="DA22">
        <v>0.4610587947632374</v>
      </c>
      <c r="DB22">
        <v>0.04295484966556821</v>
      </c>
      <c r="DC22">
        <v>1</v>
      </c>
      <c r="DD22">
        <v>0.002032685014735454</v>
      </c>
      <c r="DE22">
        <v>-0.0003651766125594385</v>
      </c>
      <c r="DF22">
        <v>2.751304799915988E-05</v>
      </c>
      <c r="DG22">
        <v>1</v>
      </c>
      <c r="DH22">
        <v>0.1304716019852379</v>
      </c>
      <c r="DI22">
        <v>-0.0327091964417864</v>
      </c>
      <c r="DJ22">
        <v>0.002456463996357303</v>
      </c>
      <c r="DK22">
        <v>1</v>
      </c>
      <c r="DL22">
        <v>3</v>
      </c>
      <c r="DM22">
        <v>3</v>
      </c>
      <c r="DN22" t="s">
        <v>343</v>
      </c>
      <c r="DO22">
        <v>3.10274</v>
      </c>
      <c r="DP22">
        <v>2.66531</v>
      </c>
      <c r="DQ22">
        <v>0.100249</v>
      </c>
      <c r="DR22">
        <v>0.102852</v>
      </c>
      <c r="DS22">
        <v>0.0660259</v>
      </c>
      <c r="DT22">
        <v>0.0578391</v>
      </c>
      <c r="DU22">
        <v>26476</v>
      </c>
      <c r="DV22">
        <v>28779.4</v>
      </c>
      <c r="DW22">
        <v>27836</v>
      </c>
      <c r="DX22">
        <v>30134</v>
      </c>
      <c r="DY22">
        <v>32582.9</v>
      </c>
      <c r="DZ22">
        <v>35073.5</v>
      </c>
      <c r="EA22">
        <v>38207.4</v>
      </c>
      <c r="EB22">
        <v>41365.8</v>
      </c>
      <c r="EC22">
        <v>2.25087</v>
      </c>
      <c r="ED22">
        <v>2.3279</v>
      </c>
      <c r="EE22">
        <v>0</v>
      </c>
      <c r="EF22">
        <v>0</v>
      </c>
      <c r="EG22">
        <v>17.4341</v>
      </c>
      <c r="EH22">
        <v>999.9</v>
      </c>
      <c r="EI22">
        <v>67.90000000000001</v>
      </c>
      <c r="EJ22">
        <v>20.1</v>
      </c>
      <c r="EK22">
        <v>15.9632</v>
      </c>
      <c r="EL22">
        <v>64.1709</v>
      </c>
      <c r="EM22">
        <v>8.265219999999999</v>
      </c>
      <c r="EN22">
        <v>1</v>
      </c>
      <c r="EO22">
        <v>-0.64314</v>
      </c>
      <c r="EP22">
        <v>-1.14532</v>
      </c>
      <c r="EQ22">
        <v>20.1988</v>
      </c>
      <c r="ER22">
        <v>5.25967</v>
      </c>
      <c r="ES22">
        <v>12.0519</v>
      </c>
      <c r="ET22">
        <v>4.9734</v>
      </c>
      <c r="EU22">
        <v>3.293</v>
      </c>
      <c r="EV22">
        <v>9999</v>
      </c>
      <c r="EW22">
        <v>9999</v>
      </c>
      <c r="EX22">
        <v>9999</v>
      </c>
      <c r="EY22">
        <v>197.9</v>
      </c>
      <c r="EZ22">
        <v>4.9717</v>
      </c>
      <c r="FA22">
        <v>1.86996</v>
      </c>
      <c r="FB22">
        <v>1.87623</v>
      </c>
      <c r="FC22">
        <v>1.86933</v>
      </c>
      <c r="FD22">
        <v>1.87256</v>
      </c>
      <c r="FE22">
        <v>1.87417</v>
      </c>
      <c r="FF22">
        <v>1.87348</v>
      </c>
      <c r="FG22">
        <v>1.87502</v>
      </c>
      <c r="FH22">
        <v>0</v>
      </c>
      <c r="FI22">
        <v>0</v>
      </c>
      <c r="FJ22">
        <v>0</v>
      </c>
      <c r="FK22">
        <v>0</v>
      </c>
      <c r="FL22" t="s">
        <v>344</v>
      </c>
      <c r="FM22" t="s">
        <v>345</v>
      </c>
      <c r="FN22" t="s">
        <v>346</v>
      </c>
      <c r="FO22" t="s">
        <v>346</v>
      </c>
      <c r="FP22" t="s">
        <v>346</v>
      </c>
      <c r="FQ22" t="s">
        <v>346</v>
      </c>
      <c r="FR22">
        <v>0</v>
      </c>
      <c r="FS22">
        <v>100</v>
      </c>
      <c r="FT22">
        <v>100</v>
      </c>
      <c r="FU22">
        <v>1.438</v>
      </c>
      <c r="FV22">
        <v>0.0654</v>
      </c>
      <c r="FW22">
        <v>0.4406517572175003</v>
      </c>
      <c r="FX22">
        <v>0.002616612134532941</v>
      </c>
      <c r="FY22">
        <v>-4.519413631873513E-07</v>
      </c>
      <c r="FZ22">
        <v>9.831233035137328E-12</v>
      </c>
      <c r="GA22">
        <v>-0.02410195139301033</v>
      </c>
      <c r="GB22">
        <v>0.01128715920374445</v>
      </c>
      <c r="GC22">
        <v>-0.0004913425133041084</v>
      </c>
      <c r="GD22">
        <v>1.320148971478439E-05</v>
      </c>
      <c r="GE22">
        <v>-1</v>
      </c>
      <c r="GF22">
        <v>2093</v>
      </c>
      <c r="GG22">
        <v>1</v>
      </c>
      <c r="GH22">
        <v>22</v>
      </c>
      <c r="GI22">
        <v>35.2</v>
      </c>
      <c r="GJ22">
        <v>35.3</v>
      </c>
      <c r="GK22">
        <v>1.0498</v>
      </c>
      <c r="GL22">
        <v>2.46826</v>
      </c>
      <c r="GM22">
        <v>1.39893</v>
      </c>
      <c r="GN22">
        <v>2.31201</v>
      </c>
      <c r="GO22">
        <v>1.44897</v>
      </c>
      <c r="GP22">
        <v>2.43774</v>
      </c>
      <c r="GQ22">
        <v>23.536</v>
      </c>
      <c r="GR22">
        <v>15.7869</v>
      </c>
      <c r="GS22">
        <v>18</v>
      </c>
      <c r="GT22">
        <v>459.713</v>
      </c>
      <c r="GU22">
        <v>581.505</v>
      </c>
      <c r="GV22">
        <v>20.0016</v>
      </c>
      <c r="GW22">
        <v>18.3854</v>
      </c>
      <c r="GX22">
        <v>30.0001</v>
      </c>
      <c r="GY22">
        <v>18.3714</v>
      </c>
      <c r="GZ22">
        <v>18.3286</v>
      </c>
      <c r="HA22">
        <v>20.967</v>
      </c>
      <c r="HB22">
        <v>37.5562</v>
      </c>
      <c r="HC22">
        <v>85.71420000000001</v>
      </c>
      <c r="HD22">
        <v>20</v>
      </c>
      <c r="HE22">
        <v>420</v>
      </c>
      <c r="HF22">
        <v>10.166</v>
      </c>
      <c r="HG22">
        <v>103.042</v>
      </c>
      <c r="HH22">
        <v>103.334</v>
      </c>
    </row>
    <row r="23" spans="1:216">
      <c r="A23">
        <v>7</v>
      </c>
      <c r="B23">
        <v>1695821175.1</v>
      </c>
      <c r="C23">
        <v>827.5</v>
      </c>
      <c r="D23" t="s">
        <v>357</v>
      </c>
      <c r="E23" t="s">
        <v>358</v>
      </c>
      <c r="F23" t="s">
        <v>340</v>
      </c>
      <c r="H23">
        <v>1695821175.1</v>
      </c>
      <c r="I23">
        <f>(J23)/1000</f>
        <v>0</v>
      </c>
      <c r="J23">
        <f>1000*AZ23*AH23*(AV23-AW23)/(100*AO23*(1000-AH23*AV23))</f>
        <v>0</v>
      </c>
      <c r="K23">
        <f>AZ23*AH23*(AU23-AT23*(1000-AH23*AW23)/(1000-AH23*AV23))/(100*AO23)</f>
        <v>0</v>
      </c>
      <c r="L23">
        <f>AT23 - IF(AH23&gt;1, K23*AO23*100.0/(AJ23*BH23), 0)</f>
        <v>0</v>
      </c>
      <c r="M23">
        <f>((S23-I23/2)*L23-K23)/(S23+I23/2)</f>
        <v>0</v>
      </c>
      <c r="N23">
        <f>M23*(BA23+BB23)/1000.0</f>
        <v>0</v>
      </c>
      <c r="O23">
        <f>(AT23 - IF(AH23&gt;1, K23*AO23*100.0/(AJ23*BH23), 0))*(BA23+BB23)/1000.0</f>
        <v>0</v>
      </c>
      <c r="P23">
        <f>2.0/((1/R23-1/Q23)+SIGN(R23)*SQRT((1/R23-1/Q23)*(1/R23-1/Q23) + 4*AP23/((AP23+1)*(AP23+1))*(2*1/R23*1/Q23-1/Q23*1/Q23)))</f>
        <v>0</v>
      </c>
      <c r="Q23">
        <f>IF(LEFT(AQ23,1)&lt;&gt;"0",IF(LEFT(AQ23,1)="1",3.0,AR23),$D$5+$E$5*(BH23*BA23/($K$5*1000))+$F$5*(BH23*BA23/($K$5*1000))*MAX(MIN(AO23,$J$5),$I$5)*MAX(MIN(AO23,$J$5),$I$5)+$G$5*MAX(MIN(AO23,$J$5),$I$5)*(BH23*BA23/($K$5*1000))+$H$5*(BH23*BA23/($K$5*1000))*(BH23*BA23/($K$5*1000)))</f>
        <v>0</v>
      </c>
      <c r="R23">
        <f>I23*(1000-(1000*0.61365*exp(17.502*V23/(240.97+V23))/(BA23+BB23)+AV23)/2)/(1000*0.61365*exp(17.502*V23/(240.97+V23))/(BA23+BB23)-AV23)</f>
        <v>0</v>
      </c>
      <c r="S23">
        <f>1/((AP23+1)/(P23/1.6)+1/(Q23/1.37)) + AP23/((AP23+1)/(P23/1.6) + AP23/(Q23/1.37))</f>
        <v>0</v>
      </c>
      <c r="T23">
        <f>(AK23*AN23)</f>
        <v>0</v>
      </c>
      <c r="U23">
        <f>(BC23+(T23+2*0.95*5.67E-8*(((BC23+$B$7)+273)^4-(BC23+273)^4)-44100*I23)/(1.84*29.3*Q23+8*0.95*5.67E-8*(BC23+273)^3))</f>
        <v>0</v>
      </c>
      <c r="V23">
        <f>($C$7*BD23+$D$7*BE23+$E$7*U23)</f>
        <v>0</v>
      </c>
      <c r="W23">
        <f>0.61365*exp(17.502*V23/(240.97+V23))</f>
        <v>0</v>
      </c>
      <c r="X23">
        <f>(Y23/Z23*100)</f>
        <v>0</v>
      </c>
      <c r="Y23">
        <f>AV23*(BA23+BB23)/1000</f>
        <v>0</v>
      </c>
      <c r="Z23">
        <f>0.61365*exp(17.502*BC23/(240.97+BC23))</f>
        <v>0</v>
      </c>
      <c r="AA23">
        <f>(W23-AV23*(BA23+BB23)/1000)</f>
        <v>0</v>
      </c>
      <c r="AB23">
        <f>(-I23*44100)</f>
        <v>0</v>
      </c>
      <c r="AC23">
        <f>2*29.3*Q23*0.92*(BC23-V23)</f>
        <v>0</v>
      </c>
      <c r="AD23">
        <f>2*0.95*5.67E-8*(((BC23+$B$7)+273)^4-(V23+273)^4)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MAX(0,($B$13+$C$13*BH23)/(1+$D$13*BH23)*BA23/(BC23+273)*$E$13)</f>
        <v>0</v>
      </c>
      <c r="AK23">
        <f>$B$11*BI23+$C$11*BJ23+$F$11*BU23*(1-BX23)</f>
        <v>0</v>
      </c>
      <c r="AL23">
        <f>AK23*AM23</f>
        <v>0</v>
      </c>
      <c r="AM23">
        <f>($B$11*$D$9+$C$11*$D$9+$F$11*((CH23+BZ23)/MAX(CH23+BZ23+CI23, 0.1)*$I$9+CI23/MAX(CH23+BZ23+CI23, 0.1)*$J$9))/($B$11+$C$11+$F$11)</f>
        <v>0</v>
      </c>
      <c r="AN23">
        <f>($B$11*$K$9+$C$11*$K$9+$F$11*((CH23+BZ23)/MAX(CH23+BZ23+CI23, 0.1)*$P$9+CI23/MAX(CH23+BZ23+CI23, 0.1)*$Q$9))/($B$11+$C$11+$F$11)</f>
        <v>0</v>
      </c>
      <c r="AO23">
        <v>6</v>
      </c>
      <c r="AP23">
        <v>0.5</v>
      </c>
      <c r="AQ23" t="s">
        <v>341</v>
      </c>
      <c r="AR23">
        <v>2</v>
      </c>
      <c r="AS23">
        <v>1695821175.1</v>
      </c>
      <c r="AT23">
        <v>416.205</v>
      </c>
      <c r="AU23">
        <v>419.872</v>
      </c>
      <c r="AV23">
        <v>12.5458</v>
      </c>
      <c r="AW23">
        <v>11.8049</v>
      </c>
      <c r="AX23">
        <v>414.756</v>
      </c>
      <c r="AY23">
        <v>12.4799</v>
      </c>
      <c r="AZ23">
        <v>499.958</v>
      </c>
      <c r="BA23">
        <v>100.436</v>
      </c>
      <c r="BB23">
        <v>0.0332463</v>
      </c>
      <c r="BC23">
        <v>21.3394</v>
      </c>
      <c r="BD23">
        <v>999.9</v>
      </c>
      <c r="BE23">
        <v>999.9</v>
      </c>
      <c r="BF23">
        <v>0</v>
      </c>
      <c r="BG23">
        <v>0</v>
      </c>
      <c r="BH23">
        <v>10027.5</v>
      </c>
      <c r="BI23">
        <v>0</v>
      </c>
      <c r="BJ23">
        <v>26.1106</v>
      </c>
      <c r="BK23">
        <v>-3.66696</v>
      </c>
      <c r="BL23">
        <v>421.493</v>
      </c>
      <c r="BM23">
        <v>424.887</v>
      </c>
      <c r="BN23">
        <v>0.7408979999999999</v>
      </c>
      <c r="BO23">
        <v>419.872</v>
      </c>
      <c r="BP23">
        <v>11.8049</v>
      </c>
      <c r="BQ23">
        <v>1.26005</v>
      </c>
      <c r="BR23">
        <v>1.18563</v>
      </c>
      <c r="BS23">
        <v>10.3306</v>
      </c>
      <c r="BT23">
        <v>9.42238</v>
      </c>
      <c r="BU23">
        <v>2499.8</v>
      </c>
      <c r="BV23">
        <v>0.899993</v>
      </c>
      <c r="BW23">
        <v>0.100007</v>
      </c>
      <c r="BX23">
        <v>0</v>
      </c>
      <c r="BY23">
        <v>2.3818</v>
      </c>
      <c r="BZ23">
        <v>0</v>
      </c>
      <c r="CA23">
        <v>19030.2</v>
      </c>
      <c r="CB23">
        <v>22321.9</v>
      </c>
      <c r="CC23">
        <v>39.937</v>
      </c>
      <c r="CD23">
        <v>38.187</v>
      </c>
      <c r="CE23">
        <v>39</v>
      </c>
      <c r="CF23">
        <v>37</v>
      </c>
      <c r="CG23">
        <v>38.312</v>
      </c>
      <c r="CH23">
        <v>2249.8</v>
      </c>
      <c r="CI23">
        <v>250</v>
      </c>
      <c r="CJ23">
        <v>0</v>
      </c>
      <c r="CK23">
        <v>1695821164.8</v>
      </c>
      <c r="CL23">
        <v>0</v>
      </c>
      <c r="CM23">
        <v>1695818937</v>
      </c>
      <c r="CN23" t="s">
        <v>342</v>
      </c>
      <c r="CO23">
        <v>1695818937</v>
      </c>
      <c r="CP23">
        <v>1695818932</v>
      </c>
      <c r="CQ23">
        <v>1</v>
      </c>
      <c r="CR23">
        <v>0.06</v>
      </c>
      <c r="CS23">
        <v>0.003</v>
      </c>
      <c r="CT23">
        <v>1.454</v>
      </c>
      <c r="CU23">
        <v>0.07000000000000001</v>
      </c>
      <c r="CV23">
        <v>418</v>
      </c>
      <c r="CW23">
        <v>13</v>
      </c>
      <c r="CX23">
        <v>0.52</v>
      </c>
      <c r="CY23">
        <v>0.12</v>
      </c>
      <c r="CZ23">
        <v>2.850433160036538</v>
      </c>
      <c r="DA23">
        <v>0.2050682258034028</v>
      </c>
      <c r="DB23">
        <v>0.03423885367664826</v>
      </c>
      <c r="DC23">
        <v>1</v>
      </c>
      <c r="DD23">
        <v>0.0006211783278888674</v>
      </c>
      <c r="DE23">
        <v>3.481766899936676E-05</v>
      </c>
      <c r="DF23">
        <v>4.854094749335863E-06</v>
      </c>
      <c r="DG23">
        <v>1</v>
      </c>
      <c r="DH23">
        <v>0.03692799240891342</v>
      </c>
      <c r="DI23">
        <v>0.001783361934466285</v>
      </c>
      <c r="DJ23">
        <v>0.0002934129888992565</v>
      </c>
      <c r="DK23">
        <v>1</v>
      </c>
      <c r="DL23">
        <v>3</v>
      </c>
      <c r="DM23">
        <v>3</v>
      </c>
      <c r="DN23" t="s">
        <v>343</v>
      </c>
      <c r="DO23">
        <v>3.10317</v>
      </c>
      <c r="DP23">
        <v>2.66712</v>
      </c>
      <c r="DQ23">
        <v>0.101194</v>
      </c>
      <c r="DR23">
        <v>0.102896</v>
      </c>
      <c r="DS23">
        <v>0.0664274</v>
      </c>
      <c r="DT23">
        <v>0.0653021</v>
      </c>
      <c r="DU23">
        <v>26443.9</v>
      </c>
      <c r="DV23">
        <v>28773.7</v>
      </c>
      <c r="DW23">
        <v>27831.6</v>
      </c>
      <c r="DX23">
        <v>30129.6</v>
      </c>
      <c r="DY23">
        <v>32563.5</v>
      </c>
      <c r="DZ23">
        <v>34791</v>
      </c>
      <c r="EA23">
        <v>38201.1</v>
      </c>
      <c r="EB23">
        <v>41359.7</v>
      </c>
      <c r="EC23">
        <v>2.25172</v>
      </c>
      <c r="ED23">
        <v>2.33183</v>
      </c>
      <c r="EE23">
        <v>0</v>
      </c>
      <c r="EF23">
        <v>0</v>
      </c>
      <c r="EG23">
        <v>17.7064</v>
      </c>
      <c r="EH23">
        <v>999.9</v>
      </c>
      <c r="EI23">
        <v>67.8</v>
      </c>
      <c r="EJ23">
        <v>20</v>
      </c>
      <c r="EK23">
        <v>15.8403</v>
      </c>
      <c r="EL23">
        <v>63.9309</v>
      </c>
      <c r="EM23">
        <v>8.29327</v>
      </c>
      <c r="EN23">
        <v>1</v>
      </c>
      <c r="EO23">
        <v>-0.641999</v>
      </c>
      <c r="EP23">
        <v>-1.07799</v>
      </c>
      <c r="EQ23">
        <v>20.2004</v>
      </c>
      <c r="ER23">
        <v>5.25637</v>
      </c>
      <c r="ES23">
        <v>12.0519</v>
      </c>
      <c r="ET23">
        <v>4.9732</v>
      </c>
      <c r="EU23">
        <v>3.29225</v>
      </c>
      <c r="EV23">
        <v>9999</v>
      </c>
      <c r="EW23">
        <v>9999</v>
      </c>
      <c r="EX23">
        <v>9999</v>
      </c>
      <c r="EY23">
        <v>197.9</v>
      </c>
      <c r="EZ23">
        <v>4.97176</v>
      </c>
      <c r="FA23">
        <v>1.86996</v>
      </c>
      <c r="FB23">
        <v>1.87623</v>
      </c>
      <c r="FC23">
        <v>1.86933</v>
      </c>
      <c r="FD23">
        <v>1.87256</v>
      </c>
      <c r="FE23">
        <v>1.87424</v>
      </c>
      <c r="FF23">
        <v>1.8735</v>
      </c>
      <c r="FG23">
        <v>1.87503</v>
      </c>
      <c r="FH23">
        <v>0</v>
      </c>
      <c r="FI23">
        <v>0</v>
      </c>
      <c r="FJ23">
        <v>0</v>
      </c>
      <c r="FK23">
        <v>0</v>
      </c>
      <c r="FL23" t="s">
        <v>344</v>
      </c>
      <c r="FM23" t="s">
        <v>345</v>
      </c>
      <c r="FN23" t="s">
        <v>346</v>
      </c>
      <c r="FO23" t="s">
        <v>346</v>
      </c>
      <c r="FP23" t="s">
        <v>346</v>
      </c>
      <c r="FQ23" t="s">
        <v>346</v>
      </c>
      <c r="FR23">
        <v>0</v>
      </c>
      <c r="FS23">
        <v>100</v>
      </c>
      <c r="FT23">
        <v>100</v>
      </c>
      <c r="FU23">
        <v>1.449</v>
      </c>
      <c r="FV23">
        <v>0.0659</v>
      </c>
      <c r="FW23">
        <v>0.4406517572175003</v>
      </c>
      <c r="FX23">
        <v>0.002616612134532941</v>
      </c>
      <c r="FY23">
        <v>-4.519413631873513E-07</v>
      </c>
      <c r="FZ23">
        <v>9.831233035137328E-12</v>
      </c>
      <c r="GA23">
        <v>-0.02410195139301033</v>
      </c>
      <c r="GB23">
        <v>0.01128715920374445</v>
      </c>
      <c r="GC23">
        <v>-0.0004913425133041084</v>
      </c>
      <c r="GD23">
        <v>1.320148971478439E-05</v>
      </c>
      <c r="GE23">
        <v>-1</v>
      </c>
      <c r="GF23">
        <v>2093</v>
      </c>
      <c r="GG23">
        <v>1</v>
      </c>
      <c r="GH23">
        <v>22</v>
      </c>
      <c r="GI23">
        <v>37.3</v>
      </c>
      <c r="GJ23">
        <v>37.4</v>
      </c>
      <c r="GK23">
        <v>1.06201</v>
      </c>
      <c r="GL23">
        <v>2.45117</v>
      </c>
      <c r="GM23">
        <v>1.39893</v>
      </c>
      <c r="GN23">
        <v>2.31201</v>
      </c>
      <c r="GO23">
        <v>1.44897</v>
      </c>
      <c r="GP23">
        <v>2.4231</v>
      </c>
      <c r="GQ23">
        <v>23.5562</v>
      </c>
      <c r="GR23">
        <v>15.7781</v>
      </c>
      <c r="GS23">
        <v>18</v>
      </c>
      <c r="GT23">
        <v>460.61</v>
      </c>
      <c r="GU23">
        <v>584.978</v>
      </c>
      <c r="GV23">
        <v>20.0006</v>
      </c>
      <c r="GW23">
        <v>18.4136</v>
      </c>
      <c r="GX23">
        <v>30</v>
      </c>
      <c r="GY23">
        <v>18.4105</v>
      </c>
      <c r="GZ23">
        <v>18.3706</v>
      </c>
      <c r="HA23">
        <v>21.2304</v>
      </c>
      <c r="HB23">
        <v>27.7893</v>
      </c>
      <c r="HC23">
        <v>84.5998</v>
      </c>
      <c r="HD23">
        <v>20</v>
      </c>
      <c r="HE23">
        <v>420</v>
      </c>
      <c r="HF23">
        <v>11.9247</v>
      </c>
      <c r="HG23">
        <v>103.026</v>
      </c>
      <c r="HH23">
        <v>103.318</v>
      </c>
    </row>
    <row r="24" spans="1:216">
      <c r="A24">
        <v>8</v>
      </c>
      <c r="B24">
        <v>1695821273.6</v>
      </c>
      <c r="C24">
        <v>926</v>
      </c>
      <c r="D24" t="s">
        <v>359</v>
      </c>
      <c r="E24" t="s">
        <v>360</v>
      </c>
      <c r="F24" t="s">
        <v>340</v>
      </c>
      <c r="H24">
        <v>1695821273.6</v>
      </c>
      <c r="I24">
        <f>(J24)/1000</f>
        <v>0</v>
      </c>
      <c r="J24">
        <f>1000*AZ24*AH24*(AV24-AW24)/(100*AO24*(1000-AH24*AV24))</f>
        <v>0</v>
      </c>
      <c r="K24">
        <f>AZ24*AH24*(AU24-AT24*(1000-AH24*AW24)/(1000-AH24*AV24))/(100*AO24)</f>
        <v>0</v>
      </c>
      <c r="L24">
        <f>AT24 - IF(AH24&gt;1, K24*AO24*100.0/(AJ24*BH24), 0)</f>
        <v>0</v>
      </c>
      <c r="M24">
        <f>((S24-I24/2)*L24-K24)/(S24+I24/2)</f>
        <v>0</v>
      </c>
      <c r="N24">
        <f>M24*(BA24+BB24)/1000.0</f>
        <v>0</v>
      </c>
      <c r="O24">
        <f>(AT24 - IF(AH24&gt;1, K24*AO24*100.0/(AJ24*BH24), 0))*(BA24+BB24)/1000.0</f>
        <v>0</v>
      </c>
      <c r="P24">
        <f>2.0/((1/R24-1/Q24)+SIGN(R24)*SQRT((1/R24-1/Q24)*(1/R24-1/Q24) + 4*AP24/((AP24+1)*(AP24+1))*(2*1/R24*1/Q24-1/Q24*1/Q24)))</f>
        <v>0</v>
      </c>
      <c r="Q24">
        <f>IF(LEFT(AQ24,1)&lt;&gt;"0",IF(LEFT(AQ24,1)="1",3.0,AR24),$D$5+$E$5*(BH24*BA24/($K$5*1000))+$F$5*(BH24*BA24/($K$5*1000))*MAX(MIN(AO24,$J$5),$I$5)*MAX(MIN(AO24,$J$5),$I$5)+$G$5*MAX(MIN(AO24,$J$5),$I$5)*(BH24*BA24/($K$5*1000))+$H$5*(BH24*BA24/($K$5*1000))*(BH24*BA24/($K$5*1000)))</f>
        <v>0</v>
      </c>
      <c r="R24">
        <f>I24*(1000-(1000*0.61365*exp(17.502*V24/(240.97+V24))/(BA24+BB24)+AV24)/2)/(1000*0.61365*exp(17.502*V24/(240.97+V24))/(BA24+BB24)-AV24)</f>
        <v>0</v>
      </c>
      <c r="S24">
        <f>1/((AP24+1)/(P24/1.6)+1/(Q24/1.37)) + AP24/((AP24+1)/(P24/1.6) + AP24/(Q24/1.37))</f>
        <v>0</v>
      </c>
      <c r="T24">
        <f>(AK24*AN24)</f>
        <v>0</v>
      </c>
      <c r="U24">
        <f>(BC24+(T24+2*0.95*5.67E-8*(((BC24+$B$7)+273)^4-(BC24+273)^4)-44100*I24)/(1.84*29.3*Q24+8*0.95*5.67E-8*(BC24+273)^3))</f>
        <v>0</v>
      </c>
      <c r="V24">
        <f>($C$7*BD24+$D$7*BE24+$E$7*U24)</f>
        <v>0</v>
      </c>
      <c r="W24">
        <f>0.61365*exp(17.502*V24/(240.97+V24))</f>
        <v>0</v>
      </c>
      <c r="X24">
        <f>(Y24/Z24*100)</f>
        <v>0</v>
      </c>
      <c r="Y24">
        <f>AV24*(BA24+BB24)/1000</f>
        <v>0</v>
      </c>
      <c r="Z24">
        <f>0.61365*exp(17.502*BC24/(240.97+BC24))</f>
        <v>0</v>
      </c>
      <c r="AA24">
        <f>(W24-AV24*(BA24+BB24)/1000)</f>
        <v>0</v>
      </c>
      <c r="AB24">
        <f>(-I24*44100)</f>
        <v>0</v>
      </c>
      <c r="AC24">
        <f>2*29.3*Q24*0.92*(BC24-V24)</f>
        <v>0</v>
      </c>
      <c r="AD24">
        <f>2*0.95*5.67E-8*(((BC24+$B$7)+273)^4-(V24+273)^4)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MAX(0,($B$13+$C$13*BH24)/(1+$D$13*BH24)*BA24/(BC24+273)*$E$13)</f>
        <v>0</v>
      </c>
      <c r="AK24">
        <f>$B$11*BI24+$C$11*BJ24+$F$11*BU24*(1-BX24)</f>
        <v>0</v>
      </c>
      <c r="AL24">
        <f>AK24*AM24</f>
        <v>0</v>
      </c>
      <c r="AM24">
        <f>($B$11*$D$9+$C$11*$D$9+$F$11*((CH24+BZ24)/MAX(CH24+BZ24+CI24, 0.1)*$I$9+CI24/MAX(CH24+BZ24+CI24, 0.1)*$J$9))/($B$11+$C$11+$F$11)</f>
        <v>0</v>
      </c>
      <c r="AN24">
        <f>($B$11*$K$9+$C$11*$K$9+$F$11*((CH24+BZ24)/MAX(CH24+BZ24+CI24, 0.1)*$P$9+CI24/MAX(CH24+BZ24+CI24, 0.1)*$Q$9))/($B$11+$C$11+$F$11)</f>
        <v>0</v>
      </c>
      <c r="AO24">
        <v>6</v>
      </c>
      <c r="AP24">
        <v>0.5</v>
      </c>
      <c r="AQ24" t="s">
        <v>341</v>
      </c>
      <c r="AR24">
        <v>2</v>
      </c>
      <c r="AS24">
        <v>1695821273.6</v>
      </c>
      <c r="AT24">
        <v>415.62</v>
      </c>
      <c r="AU24">
        <v>419.82</v>
      </c>
      <c r="AV24">
        <v>12.593</v>
      </c>
      <c r="AW24">
        <v>11.6621</v>
      </c>
      <c r="AX24">
        <v>414.172</v>
      </c>
      <c r="AY24">
        <v>12.5269</v>
      </c>
      <c r="AZ24">
        <v>500.015</v>
      </c>
      <c r="BA24">
        <v>100.439</v>
      </c>
      <c r="BB24">
        <v>0.0327471</v>
      </c>
      <c r="BC24">
        <v>21.4369</v>
      </c>
      <c r="BD24">
        <v>999.9</v>
      </c>
      <c r="BE24">
        <v>999.9</v>
      </c>
      <c r="BF24">
        <v>0</v>
      </c>
      <c r="BG24">
        <v>0</v>
      </c>
      <c r="BH24">
        <v>10018.8</v>
      </c>
      <c r="BI24">
        <v>0</v>
      </c>
      <c r="BJ24">
        <v>26.325</v>
      </c>
      <c r="BK24">
        <v>-4.19995</v>
      </c>
      <c r="BL24">
        <v>420.921</v>
      </c>
      <c r="BM24">
        <v>424.774</v>
      </c>
      <c r="BN24">
        <v>0.930926</v>
      </c>
      <c r="BO24">
        <v>419.82</v>
      </c>
      <c r="BP24">
        <v>11.6621</v>
      </c>
      <c r="BQ24">
        <v>1.26483</v>
      </c>
      <c r="BR24">
        <v>1.17132</v>
      </c>
      <c r="BS24">
        <v>10.3873</v>
      </c>
      <c r="BT24">
        <v>9.242000000000001</v>
      </c>
      <c r="BU24">
        <v>2500.03</v>
      </c>
      <c r="BV24">
        <v>0.900003</v>
      </c>
      <c r="BW24">
        <v>0.09999669999999999</v>
      </c>
      <c r="BX24">
        <v>0</v>
      </c>
      <c r="BY24">
        <v>2.3986</v>
      </c>
      <c r="BZ24">
        <v>0</v>
      </c>
      <c r="CA24">
        <v>33589.4</v>
      </c>
      <c r="CB24">
        <v>22324.1</v>
      </c>
      <c r="CC24">
        <v>41.562</v>
      </c>
      <c r="CD24">
        <v>39.062</v>
      </c>
      <c r="CE24">
        <v>40.312</v>
      </c>
      <c r="CF24">
        <v>38.687</v>
      </c>
      <c r="CG24">
        <v>39.75</v>
      </c>
      <c r="CH24">
        <v>2250.03</v>
      </c>
      <c r="CI24">
        <v>249.99</v>
      </c>
      <c r="CJ24">
        <v>0</v>
      </c>
      <c r="CK24">
        <v>1695821263.2</v>
      </c>
      <c r="CL24">
        <v>0</v>
      </c>
      <c r="CM24">
        <v>1695818937</v>
      </c>
      <c r="CN24" t="s">
        <v>342</v>
      </c>
      <c r="CO24">
        <v>1695818937</v>
      </c>
      <c r="CP24">
        <v>1695818932</v>
      </c>
      <c r="CQ24">
        <v>1</v>
      </c>
      <c r="CR24">
        <v>0.06</v>
      </c>
      <c r="CS24">
        <v>0.003</v>
      </c>
      <c r="CT24">
        <v>1.454</v>
      </c>
      <c r="CU24">
        <v>0.07000000000000001</v>
      </c>
      <c r="CV24">
        <v>418</v>
      </c>
      <c r="CW24">
        <v>13</v>
      </c>
      <c r="CX24">
        <v>0.52</v>
      </c>
      <c r="CY24">
        <v>0.12</v>
      </c>
      <c r="CZ24">
        <v>3.183178453299099</v>
      </c>
      <c r="DA24">
        <v>0.09792973716573077</v>
      </c>
      <c r="DB24">
        <v>0.03458863258192156</v>
      </c>
      <c r="DC24">
        <v>1</v>
      </c>
      <c r="DD24">
        <v>0.0008456236004534193</v>
      </c>
      <c r="DE24">
        <v>-0.0002318824136051628</v>
      </c>
      <c r="DF24">
        <v>1.878628154758324E-05</v>
      </c>
      <c r="DG24">
        <v>1</v>
      </c>
      <c r="DH24">
        <v>0.05042909442306569</v>
      </c>
      <c r="DI24">
        <v>-0.01512108098307569</v>
      </c>
      <c r="DJ24">
        <v>0.001212827194028964</v>
      </c>
      <c r="DK24">
        <v>1</v>
      </c>
      <c r="DL24">
        <v>3</v>
      </c>
      <c r="DM24">
        <v>3</v>
      </c>
      <c r="DN24" t="s">
        <v>343</v>
      </c>
      <c r="DO24">
        <v>3.10319</v>
      </c>
      <c r="DP24">
        <v>2.66655</v>
      </c>
      <c r="DQ24">
        <v>0.101085</v>
      </c>
      <c r="DR24">
        <v>0.102882</v>
      </c>
      <c r="DS24">
        <v>0.0666163</v>
      </c>
      <c r="DT24">
        <v>0.0646955</v>
      </c>
      <c r="DU24">
        <v>26443.6</v>
      </c>
      <c r="DV24">
        <v>28772.5</v>
      </c>
      <c r="DW24">
        <v>27828</v>
      </c>
      <c r="DX24">
        <v>30127.9</v>
      </c>
      <c r="DY24">
        <v>32552.7</v>
      </c>
      <c r="DZ24">
        <v>34811.4</v>
      </c>
      <c r="EA24">
        <v>38196.2</v>
      </c>
      <c r="EB24">
        <v>41357.2</v>
      </c>
      <c r="EC24">
        <v>2.25297</v>
      </c>
      <c r="ED24">
        <v>2.3307</v>
      </c>
      <c r="EE24">
        <v>0</v>
      </c>
      <c r="EF24">
        <v>0</v>
      </c>
      <c r="EG24">
        <v>17.7824</v>
      </c>
      <c r="EH24">
        <v>999.9</v>
      </c>
      <c r="EI24">
        <v>67.7</v>
      </c>
      <c r="EJ24">
        <v>20</v>
      </c>
      <c r="EK24">
        <v>15.8159</v>
      </c>
      <c r="EL24">
        <v>64.3909</v>
      </c>
      <c r="EM24">
        <v>8.39343</v>
      </c>
      <c r="EN24">
        <v>1</v>
      </c>
      <c r="EO24">
        <v>-0.64064</v>
      </c>
      <c r="EP24">
        <v>-1.03837</v>
      </c>
      <c r="EQ24">
        <v>20.2007</v>
      </c>
      <c r="ER24">
        <v>5.25697</v>
      </c>
      <c r="ES24">
        <v>12.0519</v>
      </c>
      <c r="ET24">
        <v>4.97345</v>
      </c>
      <c r="EU24">
        <v>3.29255</v>
      </c>
      <c r="EV24">
        <v>9999</v>
      </c>
      <c r="EW24">
        <v>9999</v>
      </c>
      <c r="EX24">
        <v>9999</v>
      </c>
      <c r="EY24">
        <v>197.9</v>
      </c>
      <c r="EZ24">
        <v>4.97172</v>
      </c>
      <c r="FA24">
        <v>1.86996</v>
      </c>
      <c r="FB24">
        <v>1.87622</v>
      </c>
      <c r="FC24">
        <v>1.86935</v>
      </c>
      <c r="FD24">
        <v>1.87256</v>
      </c>
      <c r="FE24">
        <v>1.87422</v>
      </c>
      <c r="FF24">
        <v>1.87348</v>
      </c>
      <c r="FG24">
        <v>1.87505</v>
      </c>
      <c r="FH24">
        <v>0</v>
      </c>
      <c r="FI24">
        <v>0</v>
      </c>
      <c r="FJ24">
        <v>0</v>
      </c>
      <c r="FK24">
        <v>0</v>
      </c>
      <c r="FL24" t="s">
        <v>344</v>
      </c>
      <c r="FM24" t="s">
        <v>345</v>
      </c>
      <c r="FN24" t="s">
        <v>346</v>
      </c>
      <c r="FO24" t="s">
        <v>346</v>
      </c>
      <c r="FP24" t="s">
        <v>346</v>
      </c>
      <c r="FQ24" t="s">
        <v>346</v>
      </c>
      <c r="FR24">
        <v>0</v>
      </c>
      <c r="FS24">
        <v>100</v>
      </c>
      <c r="FT24">
        <v>100</v>
      </c>
      <c r="FU24">
        <v>1.448</v>
      </c>
      <c r="FV24">
        <v>0.06610000000000001</v>
      </c>
      <c r="FW24">
        <v>0.4406517572175003</v>
      </c>
      <c r="FX24">
        <v>0.002616612134532941</v>
      </c>
      <c r="FY24">
        <v>-4.519413631873513E-07</v>
      </c>
      <c r="FZ24">
        <v>9.831233035137328E-12</v>
      </c>
      <c r="GA24">
        <v>-0.02410195139301033</v>
      </c>
      <c r="GB24">
        <v>0.01128715920374445</v>
      </c>
      <c r="GC24">
        <v>-0.0004913425133041084</v>
      </c>
      <c r="GD24">
        <v>1.320148971478439E-05</v>
      </c>
      <c r="GE24">
        <v>-1</v>
      </c>
      <c r="GF24">
        <v>2093</v>
      </c>
      <c r="GG24">
        <v>1</v>
      </c>
      <c r="GH24">
        <v>22</v>
      </c>
      <c r="GI24">
        <v>38.9</v>
      </c>
      <c r="GJ24">
        <v>39</v>
      </c>
      <c r="GK24">
        <v>1.06445</v>
      </c>
      <c r="GL24">
        <v>2.44995</v>
      </c>
      <c r="GM24">
        <v>1.39893</v>
      </c>
      <c r="GN24">
        <v>2.31323</v>
      </c>
      <c r="GO24">
        <v>1.44897</v>
      </c>
      <c r="GP24">
        <v>2.48657</v>
      </c>
      <c r="GQ24">
        <v>23.5562</v>
      </c>
      <c r="GR24">
        <v>15.7606</v>
      </c>
      <c r="GS24">
        <v>18</v>
      </c>
      <c r="GT24">
        <v>461.544</v>
      </c>
      <c r="GU24">
        <v>584.439</v>
      </c>
      <c r="GV24">
        <v>20.0003</v>
      </c>
      <c r="GW24">
        <v>18.4318</v>
      </c>
      <c r="GX24">
        <v>30.0001</v>
      </c>
      <c r="GY24">
        <v>18.4312</v>
      </c>
      <c r="GZ24">
        <v>18.3928</v>
      </c>
      <c r="HA24">
        <v>21.2808</v>
      </c>
      <c r="HB24">
        <v>28.7463</v>
      </c>
      <c r="HC24">
        <v>83.85469999999999</v>
      </c>
      <c r="HD24">
        <v>20</v>
      </c>
      <c r="HE24">
        <v>420</v>
      </c>
      <c r="HF24">
        <v>11.7705</v>
      </c>
      <c r="HG24">
        <v>103.012</v>
      </c>
      <c r="HH24">
        <v>103.312</v>
      </c>
    </row>
    <row r="25" spans="1:216">
      <c r="A25">
        <v>9</v>
      </c>
      <c r="B25">
        <v>1695821338.6</v>
      </c>
      <c r="C25">
        <v>991</v>
      </c>
      <c r="D25" t="s">
        <v>361</v>
      </c>
      <c r="E25" t="s">
        <v>362</v>
      </c>
      <c r="F25" t="s">
        <v>340</v>
      </c>
      <c r="H25">
        <v>1695821338.6</v>
      </c>
      <c r="I25">
        <f>(J25)/1000</f>
        <v>0</v>
      </c>
      <c r="J25">
        <f>1000*AZ25*AH25*(AV25-AW25)/(100*AO25*(1000-AH25*AV25))</f>
        <v>0</v>
      </c>
      <c r="K25">
        <f>AZ25*AH25*(AU25-AT25*(1000-AH25*AW25)/(1000-AH25*AV25))/(100*AO25)</f>
        <v>0</v>
      </c>
      <c r="L25">
        <f>AT25 - IF(AH25&gt;1, K25*AO25*100.0/(AJ25*BH25), 0)</f>
        <v>0</v>
      </c>
      <c r="M25">
        <f>((S25-I25/2)*L25-K25)/(S25+I25/2)</f>
        <v>0</v>
      </c>
      <c r="N25">
        <f>M25*(BA25+BB25)/1000.0</f>
        <v>0</v>
      </c>
      <c r="O25">
        <f>(AT25 - IF(AH25&gt;1, K25*AO25*100.0/(AJ25*BH25), 0))*(BA25+BB25)/1000.0</f>
        <v>0</v>
      </c>
      <c r="P25">
        <f>2.0/((1/R25-1/Q25)+SIGN(R25)*SQRT((1/R25-1/Q25)*(1/R25-1/Q25) + 4*AP25/((AP25+1)*(AP25+1))*(2*1/R25*1/Q25-1/Q25*1/Q25)))</f>
        <v>0</v>
      </c>
      <c r="Q25">
        <f>IF(LEFT(AQ25,1)&lt;&gt;"0",IF(LEFT(AQ25,1)="1",3.0,AR25),$D$5+$E$5*(BH25*BA25/($K$5*1000))+$F$5*(BH25*BA25/($K$5*1000))*MAX(MIN(AO25,$J$5),$I$5)*MAX(MIN(AO25,$J$5),$I$5)+$G$5*MAX(MIN(AO25,$J$5),$I$5)*(BH25*BA25/($K$5*1000))+$H$5*(BH25*BA25/($K$5*1000))*(BH25*BA25/($K$5*1000)))</f>
        <v>0</v>
      </c>
      <c r="R25">
        <f>I25*(1000-(1000*0.61365*exp(17.502*V25/(240.97+V25))/(BA25+BB25)+AV25)/2)/(1000*0.61365*exp(17.502*V25/(240.97+V25))/(BA25+BB25)-AV25)</f>
        <v>0</v>
      </c>
      <c r="S25">
        <f>1/((AP25+1)/(P25/1.6)+1/(Q25/1.37)) + AP25/((AP25+1)/(P25/1.6) + AP25/(Q25/1.37))</f>
        <v>0</v>
      </c>
      <c r="T25">
        <f>(AK25*AN25)</f>
        <v>0</v>
      </c>
      <c r="U25">
        <f>(BC25+(T25+2*0.95*5.67E-8*(((BC25+$B$7)+273)^4-(BC25+273)^4)-44100*I25)/(1.84*29.3*Q25+8*0.95*5.67E-8*(BC25+273)^3))</f>
        <v>0</v>
      </c>
      <c r="V25">
        <f>($C$7*BD25+$D$7*BE25+$E$7*U25)</f>
        <v>0</v>
      </c>
      <c r="W25">
        <f>0.61365*exp(17.502*V25/(240.97+V25))</f>
        <v>0</v>
      </c>
      <c r="X25">
        <f>(Y25/Z25*100)</f>
        <v>0</v>
      </c>
      <c r="Y25">
        <f>AV25*(BA25+BB25)/1000</f>
        <v>0</v>
      </c>
      <c r="Z25">
        <f>0.61365*exp(17.502*BC25/(240.97+BC25))</f>
        <v>0</v>
      </c>
      <c r="AA25">
        <f>(W25-AV25*(BA25+BB25)/1000)</f>
        <v>0</v>
      </c>
      <c r="AB25">
        <f>(-I25*44100)</f>
        <v>0</v>
      </c>
      <c r="AC25">
        <f>2*29.3*Q25*0.92*(BC25-V25)</f>
        <v>0</v>
      </c>
      <c r="AD25">
        <f>2*0.95*5.67E-8*(((BC25+$B$7)+273)^4-(V25+273)^4)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MAX(0,($B$13+$C$13*BH25)/(1+$D$13*BH25)*BA25/(BC25+273)*$E$13)</f>
        <v>0</v>
      </c>
      <c r="AK25">
        <f>$B$11*BI25+$C$11*BJ25+$F$11*BU25*(1-BX25)</f>
        <v>0</v>
      </c>
      <c r="AL25">
        <f>AK25*AM25</f>
        <v>0</v>
      </c>
      <c r="AM25">
        <f>($B$11*$D$9+$C$11*$D$9+$F$11*((CH25+BZ25)/MAX(CH25+BZ25+CI25, 0.1)*$I$9+CI25/MAX(CH25+BZ25+CI25, 0.1)*$J$9))/($B$11+$C$11+$F$11)</f>
        <v>0</v>
      </c>
      <c r="AN25">
        <f>($B$11*$K$9+$C$11*$K$9+$F$11*((CH25+BZ25)/MAX(CH25+BZ25+CI25, 0.1)*$P$9+CI25/MAX(CH25+BZ25+CI25, 0.1)*$Q$9))/($B$11+$C$11+$F$11)</f>
        <v>0</v>
      </c>
      <c r="AO25">
        <v>6</v>
      </c>
      <c r="AP25">
        <v>0.5</v>
      </c>
      <c r="AQ25" t="s">
        <v>341</v>
      </c>
      <c r="AR25">
        <v>2</v>
      </c>
      <c r="AS25">
        <v>1695821338.6</v>
      </c>
      <c r="AT25">
        <v>414.082</v>
      </c>
      <c r="AU25">
        <v>419.992</v>
      </c>
      <c r="AV25">
        <v>12.8696</v>
      </c>
      <c r="AW25">
        <v>10.9942</v>
      </c>
      <c r="AX25">
        <v>412.638</v>
      </c>
      <c r="AY25">
        <v>12.8021</v>
      </c>
      <c r="AZ25">
        <v>499.866</v>
      </c>
      <c r="BA25">
        <v>100.442</v>
      </c>
      <c r="BB25">
        <v>0.0329887</v>
      </c>
      <c r="BC25">
        <v>21.3966</v>
      </c>
      <c r="BD25">
        <v>999.9</v>
      </c>
      <c r="BE25">
        <v>999.9</v>
      </c>
      <c r="BF25">
        <v>0</v>
      </c>
      <c r="BG25">
        <v>0</v>
      </c>
      <c r="BH25">
        <v>10020</v>
      </c>
      <c r="BI25">
        <v>0</v>
      </c>
      <c r="BJ25">
        <v>28.0396</v>
      </c>
      <c r="BK25">
        <v>-5.91058</v>
      </c>
      <c r="BL25">
        <v>419.48</v>
      </c>
      <c r="BM25">
        <v>424.661</v>
      </c>
      <c r="BN25">
        <v>1.87537</v>
      </c>
      <c r="BO25">
        <v>419.992</v>
      </c>
      <c r="BP25">
        <v>10.9942</v>
      </c>
      <c r="BQ25">
        <v>1.29265</v>
      </c>
      <c r="BR25">
        <v>1.10428</v>
      </c>
      <c r="BS25">
        <v>10.7136</v>
      </c>
      <c r="BT25">
        <v>8.37011</v>
      </c>
      <c r="BU25">
        <v>2500.01</v>
      </c>
      <c r="BV25">
        <v>0.900002</v>
      </c>
      <c r="BW25">
        <v>0.0999985</v>
      </c>
      <c r="BX25">
        <v>0</v>
      </c>
      <c r="BY25">
        <v>3.1644</v>
      </c>
      <c r="BZ25">
        <v>0</v>
      </c>
      <c r="CA25">
        <v>32674.7</v>
      </c>
      <c r="CB25">
        <v>22323.9</v>
      </c>
      <c r="CC25">
        <v>40.875</v>
      </c>
      <c r="CD25">
        <v>38.25</v>
      </c>
      <c r="CE25">
        <v>40</v>
      </c>
      <c r="CF25">
        <v>37.437</v>
      </c>
      <c r="CG25">
        <v>39.062</v>
      </c>
      <c r="CH25">
        <v>2250.01</v>
      </c>
      <c r="CI25">
        <v>250</v>
      </c>
      <c r="CJ25">
        <v>0</v>
      </c>
      <c r="CK25">
        <v>1695821328.6</v>
      </c>
      <c r="CL25">
        <v>0</v>
      </c>
      <c r="CM25">
        <v>1695818937</v>
      </c>
      <c r="CN25" t="s">
        <v>342</v>
      </c>
      <c r="CO25">
        <v>1695818937</v>
      </c>
      <c r="CP25">
        <v>1695818932</v>
      </c>
      <c r="CQ25">
        <v>1</v>
      </c>
      <c r="CR25">
        <v>0.06</v>
      </c>
      <c r="CS25">
        <v>0.003</v>
      </c>
      <c r="CT25">
        <v>1.454</v>
      </c>
      <c r="CU25">
        <v>0.07000000000000001</v>
      </c>
      <c r="CV25">
        <v>418</v>
      </c>
      <c r="CW25">
        <v>13</v>
      </c>
      <c r="CX25">
        <v>0.52</v>
      </c>
      <c r="CY25">
        <v>0.12</v>
      </c>
      <c r="CZ25">
        <v>4.049912771887388</v>
      </c>
      <c r="DA25">
        <v>0.9010344311870846</v>
      </c>
      <c r="DB25">
        <v>0.07013015961125224</v>
      </c>
      <c r="DC25">
        <v>1</v>
      </c>
      <c r="DD25">
        <v>0.001643193157108462</v>
      </c>
      <c r="DE25">
        <v>-7.584420876554222E-05</v>
      </c>
      <c r="DF25">
        <v>3.391905730148593E-05</v>
      </c>
      <c r="DG25">
        <v>1</v>
      </c>
      <c r="DH25">
        <v>0.1051290957264535</v>
      </c>
      <c r="DI25">
        <v>-0.01923944873480272</v>
      </c>
      <c r="DJ25">
        <v>0.002683969290834402</v>
      </c>
      <c r="DK25">
        <v>1</v>
      </c>
      <c r="DL25">
        <v>3</v>
      </c>
      <c r="DM25">
        <v>3</v>
      </c>
      <c r="DN25" t="s">
        <v>343</v>
      </c>
      <c r="DO25">
        <v>3.10286</v>
      </c>
      <c r="DP25">
        <v>2.66679</v>
      </c>
      <c r="DQ25">
        <v>0.100803</v>
      </c>
      <c r="DR25">
        <v>0.102906</v>
      </c>
      <c r="DS25">
        <v>0.067727</v>
      </c>
      <c r="DT25">
        <v>0.0618317</v>
      </c>
      <c r="DU25">
        <v>26449.5</v>
      </c>
      <c r="DV25">
        <v>28770.8</v>
      </c>
      <c r="DW25">
        <v>27825.5</v>
      </c>
      <c r="DX25">
        <v>30127</v>
      </c>
      <c r="DY25">
        <v>32511.5</v>
      </c>
      <c r="DZ25">
        <v>34917</v>
      </c>
      <c r="EA25">
        <v>38193.2</v>
      </c>
      <c r="EB25">
        <v>41356.4</v>
      </c>
      <c r="EC25">
        <v>2.25035</v>
      </c>
      <c r="ED25">
        <v>2.32965</v>
      </c>
      <c r="EE25">
        <v>0</v>
      </c>
      <c r="EF25">
        <v>0</v>
      </c>
      <c r="EG25">
        <v>17.7064</v>
      </c>
      <c r="EH25">
        <v>999.9</v>
      </c>
      <c r="EI25">
        <v>67.7</v>
      </c>
      <c r="EJ25">
        <v>20</v>
      </c>
      <c r="EK25">
        <v>15.8167</v>
      </c>
      <c r="EL25">
        <v>64.43089999999999</v>
      </c>
      <c r="EM25">
        <v>8.46955</v>
      </c>
      <c r="EN25">
        <v>1</v>
      </c>
      <c r="EO25">
        <v>-0.639055</v>
      </c>
      <c r="EP25">
        <v>-1.02699</v>
      </c>
      <c r="EQ25">
        <v>20.1988</v>
      </c>
      <c r="ER25">
        <v>5.25593</v>
      </c>
      <c r="ES25">
        <v>12.0519</v>
      </c>
      <c r="ET25">
        <v>4.97285</v>
      </c>
      <c r="EU25">
        <v>3.29225</v>
      </c>
      <c r="EV25">
        <v>9999</v>
      </c>
      <c r="EW25">
        <v>9999</v>
      </c>
      <c r="EX25">
        <v>9999</v>
      </c>
      <c r="EY25">
        <v>198</v>
      </c>
      <c r="EZ25">
        <v>4.97176</v>
      </c>
      <c r="FA25">
        <v>1.86998</v>
      </c>
      <c r="FB25">
        <v>1.87622</v>
      </c>
      <c r="FC25">
        <v>1.86934</v>
      </c>
      <c r="FD25">
        <v>1.87256</v>
      </c>
      <c r="FE25">
        <v>1.87424</v>
      </c>
      <c r="FF25">
        <v>1.87349</v>
      </c>
      <c r="FG25">
        <v>1.87502</v>
      </c>
      <c r="FH25">
        <v>0</v>
      </c>
      <c r="FI25">
        <v>0</v>
      </c>
      <c r="FJ25">
        <v>0</v>
      </c>
      <c r="FK25">
        <v>0</v>
      </c>
      <c r="FL25" t="s">
        <v>344</v>
      </c>
      <c r="FM25" t="s">
        <v>345</v>
      </c>
      <c r="FN25" t="s">
        <v>346</v>
      </c>
      <c r="FO25" t="s">
        <v>346</v>
      </c>
      <c r="FP25" t="s">
        <v>346</v>
      </c>
      <c r="FQ25" t="s">
        <v>346</v>
      </c>
      <c r="FR25">
        <v>0</v>
      </c>
      <c r="FS25">
        <v>100</v>
      </c>
      <c r="FT25">
        <v>100</v>
      </c>
      <c r="FU25">
        <v>1.444</v>
      </c>
      <c r="FV25">
        <v>0.0675</v>
      </c>
      <c r="FW25">
        <v>0.4406517572175003</v>
      </c>
      <c r="FX25">
        <v>0.002616612134532941</v>
      </c>
      <c r="FY25">
        <v>-4.519413631873513E-07</v>
      </c>
      <c r="FZ25">
        <v>9.831233035137328E-12</v>
      </c>
      <c r="GA25">
        <v>-0.02410195139301033</v>
      </c>
      <c r="GB25">
        <v>0.01128715920374445</v>
      </c>
      <c r="GC25">
        <v>-0.0004913425133041084</v>
      </c>
      <c r="GD25">
        <v>1.320148971478439E-05</v>
      </c>
      <c r="GE25">
        <v>-1</v>
      </c>
      <c r="GF25">
        <v>2093</v>
      </c>
      <c r="GG25">
        <v>1</v>
      </c>
      <c r="GH25">
        <v>22</v>
      </c>
      <c r="GI25">
        <v>40</v>
      </c>
      <c r="GJ25">
        <v>40.1</v>
      </c>
      <c r="GK25">
        <v>1.06445</v>
      </c>
      <c r="GL25">
        <v>2.45483</v>
      </c>
      <c r="GM25">
        <v>1.39893</v>
      </c>
      <c r="GN25">
        <v>2.31201</v>
      </c>
      <c r="GO25">
        <v>1.44897</v>
      </c>
      <c r="GP25">
        <v>2.46216</v>
      </c>
      <c r="GQ25">
        <v>23.5562</v>
      </c>
      <c r="GR25">
        <v>15.7431</v>
      </c>
      <c r="GS25">
        <v>18</v>
      </c>
      <c r="GT25">
        <v>460.216</v>
      </c>
      <c r="GU25">
        <v>583.862</v>
      </c>
      <c r="GV25">
        <v>20.0018</v>
      </c>
      <c r="GW25">
        <v>18.449</v>
      </c>
      <c r="GX25">
        <v>30.0004</v>
      </c>
      <c r="GY25">
        <v>18.448</v>
      </c>
      <c r="GZ25">
        <v>18.4079</v>
      </c>
      <c r="HA25">
        <v>21.28</v>
      </c>
      <c r="HB25">
        <v>32.9231</v>
      </c>
      <c r="HC25">
        <v>83.0462</v>
      </c>
      <c r="HD25">
        <v>20</v>
      </c>
      <c r="HE25">
        <v>420</v>
      </c>
      <c r="HF25">
        <v>11.0176</v>
      </c>
      <c r="HG25">
        <v>103.004</v>
      </c>
      <c r="HH25">
        <v>103.31</v>
      </c>
    </row>
    <row r="26" spans="1:216">
      <c r="A26">
        <v>10</v>
      </c>
      <c r="B26">
        <v>1695821426.1</v>
      </c>
      <c r="C26">
        <v>1078.5</v>
      </c>
      <c r="D26" t="s">
        <v>363</v>
      </c>
      <c r="E26" t="s">
        <v>364</v>
      </c>
      <c r="F26" t="s">
        <v>340</v>
      </c>
      <c r="H26">
        <v>1695821426.1</v>
      </c>
      <c r="I26">
        <f>(J26)/1000</f>
        <v>0</v>
      </c>
      <c r="J26">
        <f>1000*AZ26*AH26*(AV26-AW26)/(100*AO26*(1000-AH26*AV26))</f>
        <v>0</v>
      </c>
      <c r="K26">
        <f>AZ26*AH26*(AU26-AT26*(1000-AH26*AW26)/(1000-AH26*AV26))/(100*AO26)</f>
        <v>0</v>
      </c>
      <c r="L26">
        <f>AT26 - IF(AH26&gt;1, K26*AO26*100.0/(AJ26*BH26), 0)</f>
        <v>0</v>
      </c>
      <c r="M26">
        <f>((S26-I26/2)*L26-K26)/(S26+I26/2)</f>
        <v>0</v>
      </c>
      <c r="N26">
        <f>M26*(BA26+BB26)/1000.0</f>
        <v>0</v>
      </c>
      <c r="O26">
        <f>(AT26 - IF(AH26&gt;1, K26*AO26*100.0/(AJ26*BH26), 0))*(BA26+BB26)/1000.0</f>
        <v>0</v>
      </c>
      <c r="P26">
        <f>2.0/((1/R26-1/Q26)+SIGN(R26)*SQRT((1/R26-1/Q26)*(1/R26-1/Q26) + 4*AP26/((AP26+1)*(AP26+1))*(2*1/R26*1/Q26-1/Q26*1/Q26)))</f>
        <v>0</v>
      </c>
      <c r="Q26">
        <f>IF(LEFT(AQ26,1)&lt;&gt;"0",IF(LEFT(AQ26,1)="1",3.0,AR26),$D$5+$E$5*(BH26*BA26/($K$5*1000))+$F$5*(BH26*BA26/($K$5*1000))*MAX(MIN(AO26,$J$5),$I$5)*MAX(MIN(AO26,$J$5),$I$5)+$G$5*MAX(MIN(AO26,$J$5),$I$5)*(BH26*BA26/($K$5*1000))+$H$5*(BH26*BA26/($K$5*1000))*(BH26*BA26/($K$5*1000)))</f>
        <v>0</v>
      </c>
      <c r="R26">
        <f>I26*(1000-(1000*0.61365*exp(17.502*V26/(240.97+V26))/(BA26+BB26)+AV26)/2)/(1000*0.61365*exp(17.502*V26/(240.97+V26))/(BA26+BB26)-AV26)</f>
        <v>0</v>
      </c>
      <c r="S26">
        <f>1/((AP26+1)/(P26/1.6)+1/(Q26/1.37)) + AP26/((AP26+1)/(P26/1.6) + AP26/(Q26/1.37))</f>
        <v>0</v>
      </c>
      <c r="T26">
        <f>(AK26*AN26)</f>
        <v>0</v>
      </c>
      <c r="U26">
        <f>(BC26+(T26+2*0.95*5.67E-8*(((BC26+$B$7)+273)^4-(BC26+273)^4)-44100*I26)/(1.84*29.3*Q26+8*0.95*5.67E-8*(BC26+273)^3))</f>
        <v>0</v>
      </c>
      <c r="V26">
        <f>($C$7*BD26+$D$7*BE26+$E$7*U26)</f>
        <v>0</v>
      </c>
      <c r="W26">
        <f>0.61365*exp(17.502*V26/(240.97+V26))</f>
        <v>0</v>
      </c>
      <c r="X26">
        <f>(Y26/Z26*100)</f>
        <v>0</v>
      </c>
      <c r="Y26">
        <f>AV26*(BA26+BB26)/1000</f>
        <v>0</v>
      </c>
      <c r="Z26">
        <f>0.61365*exp(17.502*BC26/(240.97+BC26))</f>
        <v>0</v>
      </c>
      <c r="AA26">
        <f>(W26-AV26*(BA26+BB26)/1000)</f>
        <v>0</v>
      </c>
      <c r="AB26">
        <f>(-I26*44100)</f>
        <v>0</v>
      </c>
      <c r="AC26">
        <f>2*29.3*Q26*0.92*(BC26-V26)</f>
        <v>0</v>
      </c>
      <c r="AD26">
        <f>2*0.95*5.67E-8*(((BC26+$B$7)+273)^4-(V26+273)^4)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MAX(0,($B$13+$C$13*BH26)/(1+$D$13*BH26)*BA26/(BC26+273)*$E$13)</f>
        <v>0</v>
      </c>
      <c r="AK26">
        <f>$B$11*BI26+$C$11*BJ26+$F$11*BU26*(1-BX26)</f>
        <v>0</v>
      </c>
      <c r="AL26">
        <f>AK26*AM26</f>
        <v>0</v>
      </c>
      <c r="AM26">
        <f>($B$11*$D$9+$C$11*$D$9+$F$11*((CH26+BZ26)/MAX(CH26+BZ26+CI26, 0.1)*$I$9+CI26/MAX(CH26+BZ26+CI26, 0.1)*$J$9))/($B$11+$C$11+$F$11)</f>
        <v>0</v>
      </c>
      <c r="AN26">
        <f>($B$11*$K$9+$C$11*$K$9+$F$11*((CH26+BZ26)/MAX(CH26+BZ26+CI26, 0.1)*$P$9+CI26/MAX(CH26+BZ26+CI26, 0.1)*$Q$9))/($B$11+$C$11+$F$11)</f>
        <v>0</v>
      </c>
      <c r="AO26">
        <v>6</v>
      </c>
      <c r="AP26">
        <v>0.5</v>
      </c>
      <c r="AQ26" t="s">
        <v>341</v>
      </c>
      <c r="AR26">
        <v>2</v>
      </c>
      <c r="AS26">
        <v>1695821426.1</v>
      </c>
      <c r="AT26">
        <v>409.074</v>
      </c>
      <c r="AU26">
        <v>419.921</v>
      </c>
      <c r="AV26">
        <v>12.8895</v>
      </c>
      <c r="AW26">
        <v>10.2902</v>
      </c>
      <c r="AX26">
        <v>407.641</v>
      </c>
      <c r="AY26">
        <v>12.8218</v>
      </c>
      <c r="AZ26">
        <v>499.941</v>
      </c>
      <c r="BA26">
        <v>100.442</v>
      </c>
      <c r="BB26">
        <v>0.0325642</v>
      </c>
      <c r="BC26">
        <v>21.5448</v>
      </c>
      <c r="BD26">
        <v>999.9</v>
      </c>
      <c r="BE26">
        <v>999.9</v>
      </c>
      <c r="BF26">
        <v>0</v>
      </c>
      <c r="BG26">
        <v>0</v>
      </c>
      <c r="BH26">
        <v>9975</v>
      </c>
      <c r="BI26">
        <v>0</v>
      </c>
      <c r="BJ26">
        <v>32.9675</v>
      </c>
      <c r="BK26">
        <v>-10.8466</v>
      </c>
      <c r="BL26">
        <v>414.416</v>
      </c>
      <c r="BM26">
        <v>424.286</v>
      </c>
      <c r="BN26">
        <v>2.59936</v>
      </c>
      <c r="BO26">
        <v>419.921</v>
      </c>
      <c r="BP26">
        <v>10.2902</v>
      </c>
      <c r="BQ26">
        <v>1.29464</v>
      </c>
      <c r="BR26">
        <v>1.03356</v>
      </c>
      <c r="BS26">
        <v>10.7368</v>
      </c>
      <c r="BT26">
        <v>7.39824</v>
      </c>
      <c r="BU26">
        <v>2500.01</v>
      </c>
      <c r="BV26">
        <v>0.900002</v>
      </c>
      <c r="BW26">
        <v>0.0999979</v>
      </c>
      <c r="BX26">
        <v>0</v>
      </c>
      <c r="BY26">
        <v>2.8137</v>
      </c>
      <c r="BZ26">
        <v>0</v>
      </c>
      <c r="CA26">
        <v>30097.8</v>
      </c>
      <c r="CB26">
        <v>22323.9</v>
      </c>
      <c r="CC26">
        <v>38.187</v>
      </c>
      <c r="CD26">
        <v>36.562</v>
      </c>
      <c r="CE26">
        <v>37.812</v>
      </c>
      <c r="CF26">
        <v>35.062</v>
      </c>
      <c r="CG26">
        <v>36.812</v>
      </c>
      <c r="CH26">
        <v>2250.01</v>
      </c>
      <c r="CI26">
        <v>250</v>
      </c>
      <c r="CJ26">
        <v>0</v>
      </c>
      <c r="CK26">
        <v>1695821415.6</v>
      </c>
      <c r="CL26">
        <v>0</v>
      </c>
      <c r="CM26">
        <v>1695818937</v>
      </c>
      <c r="CN26" t="s">
        <v>342</v>
      </c>
      <c r="CO26">
        <v>1695818937</v>
      </c>
      <c r="CP26">
        <v>1695818932</v>
      </c>
      <c r="CQ26">
        <v>1</v>
      </c>
      <c r="CR26">
        <v>0.06</v>
      </c>
      <c r="CS26">
        <v>0.003</v>
      </c>
      <c r="CT26">
        <v>1.454</v>
      </c>
      <c r="CU26">
        <v>0.07000000000000001</v>
      </c>
      <c r="CV26">
        <v>418</v>
      </c>
      <c r="CW26">
        <v>13</v>
      </c>
      <c r="CX26">
        <v>0.52</v>
      </c>
      <c r="CY26">
        <v>0.12</v>
      </c>
      <c r="CZ26">
        <v>8.014629146438542</v>
      </c>
      <c r="DA26">
        <v>0.7607297112104885</v>
      </c>
      <c r="DB26">
        <v>0.05938579669446668</v>
      </c>
      <c r="DC26">
        <v>1</v>
      </c>
      <c r="DD26">
        <v>0.002198135596021924</v>
      </c>
      <c r="DE26">
        <v>-4.697490342477205E-05</v>
      </c>
      <c r="DF26">
        <v>3.606293615213588E-06</v>
      </c>
      <c r="DG26">
        <v>1</v>
      </c>
      <c r="DH26">
        <v>0.1395193450331605</v>
      </c>
      <c r="DI26">
        <v>-0.006588559280689549</v>
      </c>
      <c r="DJ26">
        <v>0.0004848805193259831</v>
      </c>
      <c r="DK26">
        <v>1</v>
      </c>
      <c r="DL26">
        <v>3</v>
      </c>
      <c r="DM26">
        <v>3</v>
      </c>
      <c r="DN26" t="s">
        <v>343</v>
      </c>
      <c r="DO26">
        <v>3.10278</v>
      </c>
      <c r="DP26">
        <v>2.66598</v>
      </c>
      <c r="DQ26">
        <v>0.0998704</v>
      </c>
      <c r="DR26">
        <v>0.102877</v>
      </c>
      <c r="DS26">
        <v>0.06780129999999999</v>
      </c>
      <c r="DT26">
        <v>0.0587418</v>
      </c>
      <c r="DU26">
        <v>26474.2</v>
      </c>
      <c r="DV26">
        <v>28770.6</v>
      </c>
      <c r="DW26">
        <v>27822.8</v>
      </c>
      <c r="DX26">
        <v>30126</v>
      </c>
      <c r="DY26">
        <v>32505.6</v>
      </c>
      <c r="DZ26">
        <v>35030.9</v>
      </c>
      <c r="EA26">
        <v>38189.6</v>
      </c>
      <c r="EB26">
        <v>41355.3</v>
      </c>
      <c r="EC26">
        <v>2.2495</v>
      </c>
      <c r="ED26">
        <v>2.32542</v>
      </c>
      <c r="EE26">
        <v>0</v>
      </c>
      <c r="EF26">
        <v>0</v>
      </c>
      <c r="EG26">
        <v>17.9715</v>
      </c>
      <c r="EH26">
        <v>999.9</v>
      </c>
      <c r="EI26">
        <v>67.59999999999999</v>
      </c>
      <c r="EJ26">
        <v>20</v>
      </c>
      <c r="EK26">
        <v>15.7938</v>
      </c>
      <c r="EL26">
        <v>64.54089999999999</v>
      </c>
      <c r="EM26">
        <v>8.47756</v>
      </c>
      <c r="EN26">
        <v>1</v>
      </c>
      <c r="EO26">
        <v>-0.636331</v>
      </c>
      <c r="EP26">
        <v>-0.93924</v>
      </c>
      <c r="EQ26">
        <v>20.1993</v>
      </c>
      <c r="ER26">
        <v>5.25308</v>
      </c>
      <c r="ES26">
        <v>12.0519</v>
      </c>
      <c r="ET26">
        <v>4.97265</v>
      </c>
      <c r="EU26">
        <v>3.2915</v>
      </c>
      <c r="EV26">
        <v>9999</v>
      </c>
      <c r="EW26">
        <v>9999</v>
      </c>
      <c r="EX26">
        <v>9999</v>
      </c>
      <c r="EY26">
        <v>198</v>
      </c>
      <c r="EZ26">
        <v>4.97174</v>
      </c>
      <c r="FA26">
        <v>1.86996</v>
      </c>
      <c r="FB26">
        <v>1.87624</v>
      </c>
      <c r="FC26">
        <v>1.86934</v>
      </c>
      <c r="FD26">
        <v>1.87256</v>
      </c>
      <c r="FE26">
        <v>1.87422</v>
      </c>
      <c r="FF26">
        <v>1.87347</v>
      </c>
      <c r="FG26">
        <v>1.87504</v>
      </c>
      <c r="FH26">
        <v>0</v>
      </c>
      <c r="FI26">
        <v>0</v>
      </c>
      <c r="FJ26">
        <v>0</v>
      </c>
      <c r="FK26">
        <v>0</v>
      </c>
      <c r="FL26" t="s">
        <v>344</v>
      </c>
      <c r="FM26" t="s">
        <v>345</v>
      </c>
      <c r="FN26" t="s">
        <v>346</v>
      </c>
      <c r="FO26" t="s">
        <v>346</v>
      </c>
      <c r="FP26" t="s">
        <v>346</v>
      </c>
      <c r="FQ26" t="s">
        <v>346</v>
      </c>
      <c r="FR26">
        <v>0</v>
      </c>
      <c r="FS26">
        <v>100</v>
      </c>
      <c r="FT26">
        <v>100</v>
      </c>
      <c r="FU26">
        <v>1.433</v>
      </c>
      <c r="FV26">
        <v>0.0677</v>
      </c>
      <c r="FW26">
        <v>0.4406517572175003</v>
      </c>
      <c r="FX26">
        <v>0.002616612134532941</v>
      </c>
      <c r="FY26">
        <v>-4.519413631873513E-07</v>
      </c>
      <c r="FZ26">
        <v>9.831233035137328E-12</v>
      </c>
      <c r="GA26">
        <v>-0.02410195139301033</v>
      </c>
      <c r="GB26">
        <v>0.01128715920374445</v>
      </c>
      <c r="GC26">
        <v>-0.0004913425133041084</v>
      </c>
      <c r="GD26">
        <v>1.320148971478439E-05</v>
      </c>
      <c r="GE26">
        <v>-1</v>
      </c>
      <c r="GF26">
        <v>2093</v>
      </c>
      <c r="GG26">
        <v>1</v>
      </c>
      <c r="GH26">
        <v>22</v>
      </c>
      <c r="GI26">
        <v>41.5</v>
      </c>
      <c r="GJ26">
        <v>41.6</v>
      </c>
      <c r="GK26">
        <v>1.06567</v>
      </c>
      <c r="GL26">
        <v>2.45117</v>
      </c>
      <c r="GM26">
        <v>1.39893</v>
      </c>
      <c r="GN26">
        <v>2.31445</v>
      </c>
      <c r="GO26">
        <v>1.44897</v>
      </c>
      <c r="GP26">
        <v>2.47681</v>
      </c>
      <c r="GQ26">
        <v>23.5765</v>
      </c>
      <c r="GR26">
        <v>15.7169</v>
      </c>
      <c r="GS26">
        <v>18</v>
      </c>
      <c r="GT26">
        <v>460.037</v>
      </c>
      <c r="GU26">
        <v>581.123</v>
      </c>
      <c r="GV26">
        <v>20.0013</v>
      </c>
      <c r="GW26">
        <v>18.4853</v>
      </c>
      <c r="GX26">
        <v>30.0002</v>
      </c>
      <c r="GY26">
        <v>18.4774</v>
      </c>
      <c r="GZ26">
        <v>18.4371</v>
      </c>
      <c r="HA26">
        <v>21.3084</v>
      </c>
      <c r="HB26">
        <v>36.2856</v>
      </c>
      <c r="HC26">
        <v>81.541</v>
      </c>
      <c r="HD26">
        <v>20</v>
      </c>
      <c r="HE26">
        <v>420</v>
      </c>
      <c r="HF26">
        <v>10.25</v>
      </c>
      <c r="HG26">
        <v>102.994</v>
      </c>
      <c r="HH26">
        <v>103.307</v>
      </c>
    </row>
    <row r="27" spans="1:216">
      <c r="A27">
        <v>11</v>
      </c>
      <c r="B27">
        <v>1695821516.1</v>
      </c>
      <c r="C27">
        <v>1168.5</v>
      </c>
      <c r="D27" t="s">
        <v>365</v>
      </c>
      <c r="E27" t="s">
        <v>366</v>
      </c>
      <c r="F27" t="s">
        <v>340</v>
      </c>
      <c r="H27">
        <v>1695821516.1</v>
      </c>
      <c r="I27">
        <f>(J27)/1000</f>
        <v>0</v>
      </c>
      <c r="J27">
        <f>1000*AZ27*AH27*(AV27-AW27)/(100*AO27*(1000-AH27*AV27))</f>
        <v>0</v>
      </c>
      <c r="K27">
        <f>AZ27*AH27*(AU27-AT27*(1000-AH27*AW27)/(1000-AH27*AV27))/(100*AO27)</f>
        <v>0</v>
      </c>
      <c r="L27">
        <f>AT27 - IF(AH27&gt;1, K27*AO27*100.0/(AJ27*BH27), 0)</f>
        <v>0</v>
      </c>
      <c r="M27">
        <f>((S27-I27/2)*L27-K27)/(S27+I27/2)</f>
        <v>0</v>
      </c>
      <c r="N27">
        <f>M27*(BA27+BB27)/1000.0</f>
        <v>0</v>
      </c>
      <c r="O27">
        <f>(AT27 - IF(AH27&gt;1, K27*AO27*100.0/(AJ27*BH27), 0))*(BA27+BB27)/1000.0</f>
        <v>0</v>
      </c>
      <c r="P27">
        <f>2.0/((1/R27-1/Q27)+SIGN(R27)*SQRT((1/R27-1/Q27)*(1/R27-1/Q27) + 4*AP27/((AP27+1)*(AP27+1))*(2*1/R27*1/Q27-1/Q27*1/Q27)))</f>
        <v>0</v>
      </c>
      <c r="Q27">
        <f>IF(LEFT(AQ27,1)&lt;&gt;"0",IF(LEFT(AQ27,1)="1",3.0,AR27),$D$5+$E$5*(BH27*BA27/($K$5*1000))+$F$5*(BH27*BA27/($K$5*1000))*MAX(MIN(AO27,$J$5),$I$5)*MAX(MIN(AO27,$J$5),$I$5)+$G$5*MAX(MIN(AO27,$J$5),$I$5)*(BH27*BA27/($K$5*1000))+$H$5*(BH27*BA27/($K$5*1000))*(BH27*BA27/($K$5*1000)))</f>
        <v>0</v>
      </c>
      <c r="R27">
        <f>I27*(1000-(1000*0.61365*exp(17.502*V27/(240.97+V27))/(BA27+BB27)+AV27)/2)/(1000*0.61365*exp(17.502*V27/(240.97+V27))/(BA27+BB27)-AV27)</f>
        <v>0</v>
      </c>
      <c r="S27">
        <f>1/((AP27+1)/(P27/1.6)+1/(Q27/1.37)) + AP27/((AP27+1)/(P27/1.6) + AP27/(Q27/1.37))</f>
        <v>0</v>
      </c>
      <c r="T27">
        <f>(AK27*AN27)</f>
        <v>0</v>
      </c>
      <c r="U27">
        <f>(BC27+(T27+2*0.95*5.67E-8*(((BC27+$B$7)+273)^4-(BC27+273)^4)-44100*I27)/(1.84*29.3*Q27+8*0.95*5.67E-8*(BC27+273)^3))</f>
        <v>0</v>
      </c>
      <c r="V27">
        <f>($C$7*BD27+$D$7*BE27+$E$7*U27)</f>
        <v>0</v>
      </c>
      <c r="W27">
        <f>0.61365*exp(17.502*V27/(240.97+V27))</f>
        <v>0</v>
      </c>
      <c r="X27">
        <f>(Y27/Z27*100)</f>
        <v>0</v>
      </c>
      <c r="Y27">
        <f>AV27*(BA27+BB27)/1000</f>
        <v>0</v>
      </c>
      <c r="Z27">
        <f>0.61365*exp(17.502*BC27/(240.97+BC27))</f>
        <v>0</v>
      </c>
      <c r="AA27">
        <f>(W27-AV27*(BA27+BB27)/1000)</f>
        <v>0</v>
      </c>
      <c r="AB27">
        <f>(-I27*44100)</f>
        <v>0</v>
      </c>
      <c r="AC27">
        <f>2*29.3*Q27*0.92*(BC27-V27)</f>
        <v>0</v>
      </c>
      <c r="AD27">
        <f>2*0.95*5.67E-8*(((BC27+$B$7)+273)^4-(V27+273)^4)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MAX(0,($B$13+$C$13*BH27)/(1+$D$13*BH27)*BA27/(BC27+273)*$E$13)</f>
        <v>0</v>
      </c>
      <c r="AK27">
        <f>$B$11*BI27+$C$11*BJ27+$F$11*BU27*(1-BX27)</f>
        <v>0</v>
      </c>
      <c r="AL27">
        <f>AK27*AM27</f>
        <v>0</v>
      </c>
      <c r="AM27">
        <f>($B$11*$D$9+$C$11*$D$9+$F$11*((CH27+BZ27)/MAX(CH27+BZ27+CI27, 0.1)*$I$9+CI27/MAX(CH27+BZ27+CI27, 0.1)*$J$9))/($B$11+$C$11+$F$11)</f>
        <v>0</v>
      </c>
      <c r="AN27">
        <f>($B$11*$K$9+$C$11*$K$9+$F$11*((CH27+BZ27)/MAX(CH27+BZ27+CI27, 0.1)*$P$9+CI27/MAX(CH27+BZ27+CI27, 0.1)*$Q$9))/($B$11+$C$11+$F$11)</f>
        <v>0</v>
      </c>
      <c r="AO27">
        <v>6</v>
      </c>
      <c r="AP27">
        <v>0.5</v>
      </c>
      <c r="AQ27" t="s">
        <v>341</v>
      </c>
      <c r="AR27">
        <v>2</v>
      </c>
      <c r="AS27">
        <v>1695821516.1</v>
      </c>
      <c r="AT27">
        <v>414.607</v>
      </c>
      <c r="AU27">
        <v>419.975</v>
      </c>
      <c r="AV27">
        <v>12.7837</v>
      </c>
      <c r="AW27">
        <v>9.8535</v>
      </c>
      <c r="AX27">
        <v>413.162</v>
      </c>
      <c r="AY27">
        <v>12.7166</v>
      </c>
      <c r="AZ27">
        <v>500.094</v>
      </c>
      <c r="BA27">
        <v>100.446</v>
      </c>
      <c r="BB27">
        <v>0.0334709</v>
      </c>
      <c r="BC27">
        <v>21.3079</v>
      </c>
      <c r="BD27">
        <v>999.9</v>
      </c>
      <c r="BE27">
        <v>999.9</v>
      </c>
      <c r="BF27">
        <v>0</v>
      </c>
      <c r="BG27">
        <v>0</v>
      </c>
      <c r="BH27">
        <v>9970.620000000001</v>
      </c>
      <c r="BI27">
        <v>0</v>
      </c>
      <c r="BJ27">
        <v>35.2408</v>
      </c>
      <c r="BK27">
        <v>-5.36789</v>
      </c>
      <c r="BL27">
        <v>419.976</v>
      </c>
      <c r="BM27">
        <v>424.155</v>
      </c>
      <c r="BN27">
        <v>2.93022</v>
      </c>
      <c r="BO27">
        <v>419.975</v>
      </c>
      <c r="BP27">
        <v>9.8535</v>
      </c>
      <c r="BQ27">
        <v>1.28408</v>
      </c>
      <c r="BR27">
        <v>0.989746</v>
      </c>
      <c r="BS27">
        <v>10.6137</v>
      </c>
      <c r="BT27">
        <v>6.7663</v>
      </c>
      <c r="BU27">
        <v>2500.13</v>
      </c>
      <c r="BV27">
        <v>0.900007</v>
      </c>
      <c r="BW27">
        <v>0.0999925</v>
      </c>
      <c r="BX27">
        <v>0</v>
      </c>
      <c r="BY27">
        <v>2.6222</v>
      </c>
      <c r="BZ27">
        <v>0</v>
      </c>
      <c r="CA27">
        <v>36550.1</v>
      </c>
      <c r="CB27">
        <v>22325</v>
      </c>
      <c r="CC27">
        <v>39.625</v>
      </c>
      <c r="CD27">
        <v>38.125</v>
      </c>
      <c r="CE27">
        <v>38.812</v>
      </c>
      <c r="CF27">
        <v>36.687</v>
      </c>
      <c r="CG27">
        <v>38.125</v>
      </c>
      <c r="CH27">
        <v>2250.13</v>
      </c>
      <c r="CI27">
        <v>249.99</v>
      </c>
      <c r="CJ27">
        <v>0</v>
      </c>
      <c r="CK27">
        <v>1695821505.6</v>
      </c>
      <c r="CL27">
        <v>0</v>
      </c>
      <c r="CM27">
        <v>1695818937</v>
      </c>
      <c r="CN27" t="s">
        <v>342</v>
      </c>
      <c r="CO27">
        <v>1695818937</v>
      </c>
      <c r="CP27">
        <v>1695818932</v>
      </c>
      <c r="CQ27">
        <v>1</v>
      </c>
      <c r="CR27">
        <v>0.06</v>
      </c>
      <c r="CS27">
        <v>0.003</v>
      </c>
      <c r="CT27">
        <v>1.454</v>
      </c>
      <c r="CU27">
        <v>0.07000000000000001</v>
      </c>
      <c r="CV27">
        <v>418</v>
      </c>
      <c r="CW27">
        <v>13</v>
      </c>
      <c r="CX27">
        <v>0.52</v>
      </c>
      <c r="CY27">
        <v>0.12</v>
      </c>
      <c r="CZ27">
        <v>3.385982425252918</v>
      </c>
      <c r="DA27">
        <v>0.6452252579647073</v>
      </c>
      <c r="DB27">
        <v>0.04977748364876656</v>
      </c>
      <c r="DC27">
        <v>1</v>
      </c>
      <c r="DD27">
        <v>0.002450528268165284</v>
      </c>
      <c r="DE27">
        <v>0.0002161729789724537</v>
      </c>
      <c r="DF27">
        <v>1.704432343610545E-05</v>
      </c>
      <c r="DG27">
        <v>1</v>
      </c>
      <c r="DH27">
        <v>0.1606600466096279</v>
      </c>
      <c r="DI27">
        <v>0.01023931435430716</v>
      </c>
      <c r="DJ27">
        <v>0.0008369535955884053</v>
      </c>
      <c r="DK27">
        <v>1</v>
      </c>
      <c r="DL27">
        <v>3</v>
      </c>
      <c r="DM27">
        <v>3</v>
      </c>
      <c r="DN27" t="s">
        <v>343</v>
      </c>
      <c r="DO27">
        <v>3.10284</v>
      </c>
      <c r="DP27">
        <v>2.66685</v>
      </c>
      <c r="DQ27">
        <v>0.100885</v>
      </c>
      <c r="DR27">
        <v>0.102877</v>
      </c>
      <c r="DS27">
        <v>0.0673733</v>
      </c>
      <c r="DT27">
        <v>0.0567885</v>
      </c>
      <c r="DU27">
        <v>26440.3</v>
      </c>
      <c r="DV27">
        <v>28768.6</v>
      </c>
      <c r="DW27">
        <v>27818.7</v>
      </c>
      <c r="DX27">
        <v>30124</v>
      </c>
      <c r="DY27">
        <v>32516.6</v>
      </c>
      <c r="DZ27">
        <v>35101.3</v>
      </c>
      <c r="EA27">
        <v>38185</v>
      </c>
      <c r="EB27">
        <v>41352.9</v>
      </c>
      <c r="EC27">
        <v>2.25007</v>
      </c>
      <c r="ED27">
        <v>2.32278</v>
      </c>
      <c r="EE27">
        <v>0</v>
      </c>
      <c r="EF27">
        <v>0</v>
      </c>
      <c r="EG27">
        <v>17.8425</v>
      </c>
      <c r="EH27">
        <v>999.9</v>
      </c>
      <c r="EI27">
        <v>67.5</v>
      </c>
      <c r="EJ27">
        <v>20</v>
      </c>
      <c r="EK27">
        <v>15.7689</v>
      </c>
      <c r="EL27">
        <v>64.601</v>
      </c>
      <c r="EM27">
        <v>8.46955</v>
      </c>
      <c r="EN27">
        <v>1</v>
      </c>
      <c r="EO27">
        <v>-0.6331</v>
      </c>
      <c r="EP27">
        <v>-0.9719719999999999</v>
      </c>
      <c r="EQ27">
        <v>20.2021</v>
      </c>
      <c r="ER27">
        <v>5.25892</v>
      </c>
      <c r="ES27">
        <v>12.0519</v>
      </c>
      <c r="ET27">
        <v>4.97375</v>
      </c>
      <c r="EU27">
        <v>3.293</v>
      </c>
      <c r="EV27">
        <v>9999</v>
      </c>
      <c r="EW27">
        <v>9999</v>
      </c>
      <c r="EX27">
        <v>9999</v>
      </c>
      <c r="EY27">
        <v>198</v>
      </c>
      <c r="EZ27">
        <v>4.97174</v>
      </c>
      <c r="FA27">
        <v>1.86996</v>
      </c>
      <c r="FB27">
        <v>1.87623</v>
      </c>
      <c r="FC27">
        <v>1.86935</v>
      </c>
      <c r="FD27">
        <v>1.87256</v>
      </c>
      <c r="FE27">
        <v>1.87423</v>
      </c>
      <c r="FF27">
        <v>1.8735</v>
      </c>
      <c r="FG27">
        <v>1.87506</v>
      </c>
      <c r="FH27">
        <v>0</v>
      </c>
      <c r="FI27">
        <v>0</v>
      </c>
      <c r="FJ27">
        <v>0</v>
      </c>
      <c r="FK27">
        <v>0</v>
      </c>
      <c r="FL27" t="s">
        <v>344</v>
      </c>
      <c r="FM27" t="s">
        <v>345</v>
      </c>
      <c r="FN27" t="s">
        <v>346</v>
      </c>
      <c r="FO27" t="s">
        <v>346</v>
      </c>
      <c r="FP27" t="s">
        <v>346</v>
      </c>
      <c r="FQ27" t="s">
        <v>346</v>
      </c>
      <c r="FR27">
        <v>0</v>
      </c>
      <c r="FS27">
        <v>100</v>
      </c>
      <c r="FT27">
        <v>100</v>
      </c>
      <c r="FU27">
        <v>1.445</v>
      </c>
      <c r="FV27">
        <v>0.06710000000000001</v>
      </c>
      <c r="FW27">
        <v>0.4406517572175003</v>
      </c>
      <c r="FX27">
        <v>0.002616612134532941</v>
      </c>
      <c r="FY27">
        <v>-4.519413631873513E-07</v>
      </c>
      <c r="FZ27">
        <v>9.831233035137328E-12</v>
      </c>
      <c r="GA27">
        <v>-0.02410195139301033</v>
      </c>
      <c r="GB27">
        <v>0.01128715920374445</v>
      </c>
      <c r="GC27">
        <v>-0.0004913425133041084</v>
      </c>
      <c r="GD27">
        <v>1.320148971478439E-05</v>
      </c>
      <c r="GE27">
        <v>-1</v>
      </c>
      <c r="GF27">
        <v>2093</v>
      </c>
      <c r="GG27">
        <v>1</v>
      </c>
      <c r="GH27">
        <v>22</v>
      </c>
      <c r="GI27">
        <v>43</v>
      </c>
      <c r="GJ27">
        <v>43.1</v>
      </c>
      <c r="GK27">
        <v>1.06812</v>
      </c>
      <c r="GL27">
        <v>2.47803</v>
      </c>
      <c r="GM27">
        <v>1.39893</v>
      </c>
      <c r="GN27">
        <v>2.30957</v>
      </c>
      <c r="GO27">
        <v>1.44897</v>
      </c>
      <c r="GP27">
        <v>2.39746</v>
      </c>
      <c r="GQ27">
        <v>23.5765</v>
      </c>
      <c r="GR27">
        <v>15.6993</v>
      </c>
      <c r="GS27">
        <v>18</v>
      </c>
      <c r="GT27">
        <v>460.785</v>
      </c>
      <c r="GU27">
        <v>579.686</v>
      </c>
      <c r="GV27">
        <v>20.0002</v>
      </c>
      <c r="GW27">
        <v>18.5307</v>
      </c>
      <c r="GX27">
        <v>30.0003</v>
      </c>
      <c r="GY27">
        <v>18.5174</v>
      </c>
      <c r="GZ27">
        <v>18.4761</v>
      </c>
      <c r="HA27">
        <v>21.341</v>
      </c>
      <c r="HB27">
        <v>38.4304</v>
      </c>
      <c r="HC27">
        <v>79.6621</v>
      </c>
      <c r="HD27">
        <v>20</v>
      </c>
      <c r="HE27">
        <v>420</v>
      </c>
      <c r="HF27">
        <v>9.766640000000001</v>
      </c>
      <c r="HG27">
        <v>102.98</v>
      </c>
      <c r="HH27">
        <v>103.301</v>
      </c>
    </row>
    <row r="28" spans="1:216">
      <c r="A28">
        <v>12</v>
      </c>
      <c r="B28">
        <v>1695821597.1</v>
      </c>
      <c r="C28">
        <v>1249.5</v>
      </c>
      <c r="D28" t="s">
        <v>367</v>
      </c>
      <c r="E28" t="s">
        <v>368</v>
      </c>
      <c r="F28" t="s">
        <v>340</v>
      </c>
      <c r="H28">
        <v>1695821597.1</v>
      </c>
      <c r="I28">
        <f>(J28)/1000</f>
        <v>0</v>
      </c>
      <c r="J28">
        <f>1000*AZ28*AH28*(AV28-AW28)/(100*AO28*(1000-AH28*AV28))</f>
        <v>0</v>
      </c>
      <c r="K28">
        <f>AZ28*AH28*(AU28-AT28*(1000-AH28*AW28)/(1000-AH28*AV28))/(100*AO28)</f>
        <v>0</v>
      </c>
      <c r="L28">
        <f>AT28 - IF(AH28&gt;1, K28*AO28*100.0/(AJ28*BH28), 0)</f>
        <v>0</v>
      </c>
      <c r="M28">
        <f>((S28-I28/2)*L28-K28)/(S28+I28/2)</f>
        <v>0</v>
      </c>
      <c r="N28">
        <f>M28*(BA28+BB28)/1000.0</f>
        <v>0</v>
      </c>
      <c r="O28">
        <f>(AT28 - IF(AH28&gt;1, K28*AO28*100.0/(AJ28*BH28), 0))*(BA28+BB28)/1000.0</f>
        <v>0</v>
      </c>
      <c r="P28">
        <f>2.0/((1/R28-1/Q28)+SIGN(R28)*SQRT((1/R28-1/Q28)*(1/R28-1/Q28) + 4*AP28/((AP28+1)*(AP28+1))*(2*1/R28*1/Q28-1/Q28*1/Q28)))</f>
        <v>0</v>
      </c>
      <c r="Q28">
        <f>IF(LEFT(AQ28,1)&lt;&gt;"0",IF(LEFT(AQ28,1)="1",3.0,AR28),$D$5+$E$5*(BH28*BA28/($K$5*1000))+$F$5*(BH28*BA28/($K$5*1000))*MAX(MIN(AO28,$J$5),$I$5)*MAX(MIN(AO28,$J$5),$I$5)+$G$5*MAX(MIN(AO28,$J$5),$I$5)*(BH28*BA28/($K$5*1000))+$H$5*(BH28*BA28/($K$5*1000))*(BH28*BA28/($K$5*1000)))</f>
        <v>0</v>
      </c>
      <c r="R28">
        <f>I28*(1000-(1000*0.61365*exp(17.502*V28/(240.97+V28))/(BA28+BB28)+AV28)/2)/(1000*0.61365*exp(17.502*V28/(240.97+V28))/(BA28+BB28)-AV28)</f>
        <v>0</v>
      </c>
      <c r="S28">
        <f>1/((AP28+1)/(P28/1.6)+1/(Q28/1.37)) + AP28/((AP28+1)/(P28/1.6) + AP28/(Q28/1.37))</f>
        <v>0</v>
      </c>
      <c r="T28">
        <f>(AK28*AN28)</f>
        <v>0</v>
      </c>
      <c r="U28">
        <f>(BC28+(T28+2*0.95*5.67E-8*(((BC28+$B$7)+273)^4-(BC28+273)^4)-44100*I28)/(1.84*29.3*Q28+8*0.95*5.67E-8*(BC28+273)^3))</f>
        <v>0</v>
      </c>
      <c r="V28">
        <f>($C$7*BD28+$D$7*BE28+$E$7*U28)</f>
        <v>0</v>
      </c>
      <c r="W28">
        <f>0.61365*exp(17.502*V28/(240.97+V28))</f>
        <v>0</v>
      </c>
      <c r="X28">
        <f>(Y28/Z28*100)</f>
        <v>0</v>
      </c>
      <c r="Y28">
        <f>AV28*(BA28+BB28)/1000</f>
        <v>0</v>
      </c>
      <c r="Z28">
        <f>0.61365*exp(17.502*BC28/(240.97+BC28))</f>
        <v>0</v>
      </c>
      <c r="AA28">
        <f>(W28-AV28*(BA28+BB28)/1000)</f>
        <v>0</v>
      </c>
      <c r="AB28">
        <f>(-I28*44100)</f>
        <v>0</v>
      </c>
      <c r="AC28">
        <f>2*29.3*Q28*0.92*(BC28-V28)</f>
        <v>0</v>
      </c>
      <c r="AD28">
        <f>2*0.95*5.67E-8*(((BC28+$B$7)+273)^4-(V28+273)^4)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MAX(0,($B$13+$C$13*BH28)/(1+$D$13*BH28)*BA28/(BC28+273)*$E$13)</f>
        <v>0</v>
      </c>
      <c r="AK28">
        <f>$B$11*BI28+$C$11*BJ28+$F$11*BU28*(1-BX28)</f>
        <v>0</v>
      </c>
      <c r="AL28">
        <f>AK28*AM28</f>
        <v>0</v>
      </c>
      <c r="AM28">
        <f>($B$11*$D$9+$C$11*$D$9+$F$11*((CH28+BZ28)/MAX(CH28+BZ28+CI28, 0.1)*$I$9+CI28/MAX(CH28+BZ28+CI28, 0.1)*$J$9))/($B$11+$C$11+$F$11)</f>
        <v>0</v>
      </c>
      <c r="AN28">
        <f>($B$11*$K$9+$C$11*$K$9+$F$11*((CH28+BZ28)/MAX(CH28+BZ28+CI28, 0.1)*$P$9+CI28/MAX(CH28+BZ28+CI28, 0.1)*$Q$9))/($B$11+$C$11+$F$11)</f>
        <v>0</v>
      </c>
      <c r="AO28">
        <v>6</v>
      </c>
      <c r="AP28">
        <v>0.5</v>
      </c>
      <c r="AQ28" t="s">
        <v>341</v>
      </c>
      <c r="AR28">
        <v>2</v>
      </c>
      <c r="AS28">
        <v>1695821597.1</v>
      </c>
      <c r="AT28">
        <v>415.326</v>
      </c>
      <c r="AU28">
        <v>419.968</v>
      </c>
      <c r="AV28">
        <v>12.5192</v>
      </c>
      <c r="AW28">
        <v>11.3744</v>
      </c>
      <c r="AX28">
        <v>413.879</v>
      </c>
      <c r="AY28">
        <v>12.4534</v>
      </c>
      <c r="AZ28">
        <v>499.596</v>
      </c>
      <c r="BA28">
        <v>100.448</v>
      </c>
      <c r="BB28">
        <v>0.0304208</v>
      </c>
      <c r="BC28">
        <v>21.5149</v>
      </c>
      <c r="BD28">
        <v>999.9</v>
      </c>
      <c r="BE28">
        <v>999.9</v>
      </c>
      <c r="BF28">
        <v>0</v>
      </c>
      <c r="BG28">
        <v>0</v>
      </c>
      <c r="BH28">
        <v>9978.75</v>
      </c>
      <c r="BI28">
        <v>0</v>
      </c>
      <c r="BJ28">
        <v>28.6397</v>
      </c>
      <c r="BK28">
        <v>-4.64172</v>
      </c>
      <c r="BL28">
        <v>420.592</v>
      </c>
      <c r="BM28">
        <v>424.8</v>
      </c>
      <c r="BN28">
        <v>1.14475</v>
      </c>
      <c r="BO28">
        <v>419.968</v>
      </c>
      <c r="BP28">
        <v>11.3744</v>
      </c>
      <c r="BQ28">
        <v>1.25753</v>
      </c>
      <c r="BR28">
        <v>1.14254</v>
      </c>
      <c r="BS28">
        <v>10.3006</v>
      </c>
      <c r="BT28">
        <v>8.873200000000001</v>
      </c>
      <c r="BU28">
        <v>2499.93</v>
      </c>
      <c r="BV28">
        <v>0.9000010000000001</v>
      </c>
      <c r="BW28">
        <v>0.0999992</v>
      </c>
      <c r="BX28">
        <v>0</v>
      </c>
      <c r="BY28">
        <v>2.5057</v>
      </c>
      <c r="BZ28">
        <v>0</v>
      </c>
      <c r="CA28">
        <v>26869.1</v>
      </c>
      <c r="CB28">
        <v>22323.1</v>
      </c>
      <c r="CC28">
        <v>41.062</v>
      </c>
      <c r="CD28">
        <v>39.062</v>
      </c>
      <c r="CE28">
        <v>39.875</v>
      </c>
      <c r="CF28">
        <v>38.312</v>
      </c>
      <c r="CG28">
        <v>39.375</v>
      </c>
      <c r="CH28">
        <v>2249.94</v>
      </c>
      <c r="CI28">
        <v>249.99</v>
      </c>
      <c r="CJ28">
        <v>0</v>
      </c>
      <c r="CK28">
        <v>1695821586.6</v>
      </c>
      <c r="CL28">
        <v>0</v>
      </c>
      <c r="CM28">
        <v>1695818937</v>
      </c>
      <c r="CN28" t="s">
        <v>342</v>
      </c>
      <c r="CO28">
        <v>1695818937</v>
      </c>
      <c r="CP28">
        <v>1695818932</v>
      </c>
      <c r="CQ28">
        <v>1</v>
      </c>
      <c r="CR28">
        <v>0.06</v>
      </c>
      <c r="CS28">
        <v>0.003</v>
      </c>
      <c r="CT28">
        <v>1.454</v>
      </c>
      <c r="CU28">
        <v>0.07000000000000001</v>
      </c>
      <c r="CV28">
        <v>418</v>
      </c>
      <c r="CW28">
        <v>13</v>
      </c>
      <c r="CX28">
        <v>0.52</v>
      </c>
      <c r="CY28">
        <v>0.12</v>
      </c>
      <c r="CZ28">
        <v>3.467343815458624</v>
      </c>
      <c r="DA28">
        <v>-0.1693496000361504</v>
      </c>
      <c r="DB28">
        <v>0.02823572292520761</v>
      </c>
      <c r="DC28">
        <v>1</v>
      </c>
      <c r="DD28">
        <v>0.0009548877045420465</v>
      </c>
      <c r="DE28">
        <v>0.0001048952549950524</v>
      </c>
      <c r="DF28">
        <v>1.020784381822176E-05</v>
      </c>
      <c r="DG28">
        <v>1</v>
      </c>
      <c r="DH28">
        <v>0.05617288243887905</v>
      </c>
      <c r="DI28">
        <v>0.007843694160317469</v>
      </c>
      <c r="DJ28">
        <v>0.0007072723873299902</v>
      </c>
      <c r="DK28">
        <v>1</v>
      </c>
      <c r="DL28">
        <v>3</v>
      </c>
      <c r="DM28">
        <v>3</v>
      </c>
      <c r="DN28" t="s">
        <v>343</v>
      </c>
      <c r="DO28">
        <v>3.10263</v>
      </c>
      <c r="DP28">
        <v>2.66387</v>
      </c>
      <c r="DQ28">
        <v>0.101008</v>
      </c>
      <c r="DR28">
        <v>0.102885</v>
      </c>
      <c r="DS28">
        <v>0.0663039</v>
      </c>
      <c r="DT28">
        <v>0.0634561</v>
      </c>
      <c r="DU28">
        <v>26435.7</v>
      </c>
      <c r="DV28">
        <v>28763.3</v>
      </c>
      <c r="DW28">
        <v>27817.8</v>
      </c>
      <c r="DX28">
        <v>30118.7</v>
      </c>
      <c r="DY28">
        <v>32550.2</v>
      </c>
      <c r="DZ28">
        <v>34846.9</v>
      </c>
      <c r="EA28">
        <v>38180.9</v>
      </c>
      <c r="EB28">
        <v>41345</v>
      </c>
      <c r="EC28">
        <v>2.24878</v>
      </c>
      <c r="ED28">
        <v>2.32897</v>
      </c>
      <c r="EE28">
        <v>0</v>
      </c>
      <c r="EF28">
        <v>0</v>
      </c>
      <c r="EG28">
        <v>18.0326</v>
      </c>
      <c r="EH28">
        <v>999.9</v>
      </c>
      <c r="EI28">
        <v>67.40000000000001</v>
      </c>
      <c r="EJ28">
        <v>20</v>
      </c>
      <c r="EK28">
        <v>15.747</v>
      </c>
      <c r="EL28">
        <v>63.941</v>
      </c>
      <c r="EM28">
        <v>8.1891</v>
      </c>
      <c r="EN28">
        <v>1</v>
      </c>
      <c r="EO28">
        <v>-0.631339</v>
      </c>
      <c r="EP28">
        <v>-0.89756</v>
      </c>
      <c r="EQ28">
        <v>20.2015</v>
      </c>
      <c r="ER28">
        <v>5.25593</v>
      </c>
      <c r="ES28">
        <v>12.0519</v>
      </c>
      <c r="ET28">
        <v>4.97305</v>
      </c>
      <c r="EU28">
        <v>3.29225</v>
      </c>
      <c r="EV28">
        <v>9999</v>
      </c>
      <c r="EW28">
        <v>9999</v>
      </c>
      <c r="EX28">
        <v>9999</v>
      </c>
      <c r="EY28">
        <v>198</v>
      </c>
      <c r="EZ28">
        <v>4.97176</v>
      </c>
      <c r="FA28">
        <v>1.86999</v>
      </c>
      <c r="FB28">
        <v>1.87626</v>
      </c>
      <c r="FC28">
        <v>1.86935</v>
      </c>
      <c r="FD28">
        <v>1.87256</v>
      </c>
      <c r="FE28">
        <v>1.87424</v>
      </c>
      <c r="FF28">
        <v>1.8735</v>
      </c>
      <c r="FG28">
        <v>1.87509</v>
      </c>
      <c r="FH28">
        <v>0</v>
      </c>
      <c r="FI28">
        <v>0</v>
      </c>
      <c r="FJ28">
        <v>0</v>
      </c>
      <c r="FK28">
        <v>0</v>
      </c>
      <c r="FL28" t="s">
        <v>344</v>
      </c>
      <c r="FM28" t="s">
        <v>345</v>
      </c>
      <c r="FN28" t="s">
        <v>346</v>
      </c>
      <c r="FO28" t="s">
        <v>346</v>
      </c>
      <c r="FP28" t="s">
        <v>346</v>
      </c>
      <c r="FQ28" t="s">
        <v>346</v>
      </c>
      <c r="FR28">
        <v>0</v>
      </c>
      <c r="FS28">
        <v>100</v>
      </c>
      <c r="FT28">
        <v>100</v>
      </c>
      <c r="FU28">
        <v>1.447</v>
      </c>
      <c r="FV28">
        <v>0.0658</v>
      </c>
      <c r="FW28">
        <v>0.4406517572175003</v>
      </c>
      <c r="FX28">
        <v>0.002616612134532941</v>
      </c>
      <c r="FY28">
        <v>-4.519413631873513E-07</v>
      </c>
      <c r="FZ28">
        <v>9.831233035137328E-12</v>
      </c>
      <c r="GA28">
        <v>-0.02410195139301033</v>
      </c>
      <c r="GB28">
        <v>0.01128715920374445</v>
      </c>
      <c r="GC28">
        <v>-0.0004913425133041084</v>
      </c>
      <c r="GD28">
        <v>1.320148971478439E-05</v>
      </c>
      <c r="GE28">
        <v>-1</v>
      </c>
      <c r="GF28">
        <v>2093</v>
      </c>
      <c r="GG28">
        <v>1</v>
      </c>
      <c r="GH28">
        <v>22</v>
      </c>
      <c r="GI28">
        <v>44.3</v>
      </c>
      <c r="GJ28">
        <v>44.4</v>
      </c>
      <c r="GK28">
        <v>1.07056</v>
      </c>
      <c r="GL28">
        <v>2.45605</v>
      </c>
      <c r="GM28">
        <v>1.39893</v>
      </c>
      <c r="GN28">
        <v>2.30957</v>
      </c>
      <c r="GO28">
        <v>1.44897</v>
      </c>
      <c r="GP28">
        <v>2.47681</v>
      </c>
      <c r="GQ28">
        <v>23.617</v>
      </c>
      <c r="GR28">
        <v>15.6906</v>
      </c>
      <c r="GS28">
        <v>18</v>
      </c>
      <c r="GT28">
        <v>460.354</v>
      </c>
      <c r="GU28">
        <v>584.6950000000001</v>
      </c>
      <c r="GV28">
        <v>20.0012</v>
      </c>
      <c r="GW28">
        <v>18.5619</v>
      </c>
      <c r="GX28">
        <v>30.0002</v>
      </c>
      <c r="GY28">
        <v>18.5474</v>
      </c>
      <c r="GZ28">
        <v>18.5074</v>
      </c>
      <c r="HA28">
        <v>21.4041</v>
      </c>
      <c r="HB28">
        <v>29.0478</v>
      </c>
      <c r="HC28">
        <v>78.90309999999999</v>
      </c>
      <c r="HD28">
        <v>20</v>
      </c>
      <c r="HE28">
        <v>420</v>
      </c>
      <c r="HF28">
        <v>11.4998</v>
      </c>
      <c r="HG28">
        <v>102.973</v>
      </c>
      <c r="HH28">
        <v>103.281</v>
      </c>
    </row>
    <row r="29" spans="1:216">
      <c r="A29">
        <v>13</v>
      </c>
      <c r="B29">
        <v>1695821670.6</v>
      </c>
      <c r="C29">
        <v>1323</v>
      </c>
      <c r="D29" t="s">
        <v>369</v>
      </c>
      <c r="E29" t="s">
        <v>370</v>
      </c>
      <c r="F29" t="s">
        <v>340</v>
      </c>
      <c r="H29">
        <v>1695821670.6</v>
      </c>
      <c r="I29">
        <f>(J29)/1000</f>
        <v>0</v>
      </c>
      <c r="J29">
        <f>1000*AZ29*AH29*(AV29-AW29)/(100*AO29*(1000-AH29*AV29))</f>
        <v>0</v>
      </c>
      <c r="K29">
        <f>AZ29*AH29*(AU29-AT29*(1000-AH29*AW29)/(1000-AH29*AV29))/(100*AO29)</f>
        <v>0</v>
      </c>
      <c r="L29">
        <f>AT29 - IF(AH29&gt;1, K29*AO29*100.0/(AJ29*BH29), 0)</f>
        <v>0</v>
      </c>
      <c r="M29">
        <f>((S29-I29/2)*L29-K29)/(S29+I29/2)</f>
        <v>0</v>
      </c>
      <c r="N29">
        <f>M29*(BA29+BB29)/1000.0</f>
        <v>0</v>
      </c>
      <c r="O29">
        <f>(AT29 - IF(AH29&gt;1, K29*AO29*100.0/(AJ29*BH29), 0))*(BA29+BB29)/1000.0</f>
        <v>0</v>
      </c>
      <c r="P29">
        <f>2.0/((1/R29-1/Q29)+SIGN(R29)*SQRT((1/R29-1/Q29)*(1/R29-1/Q29) + 4*AP29/((AP29+1)*(AP29+1))*(2*1/R29*1/Q29-1/Q29*1/Q29)))</f>
        <v>0</v>
      </c>
      <c r="Q29">
        <f>IF(LEFT(AQ29,1)&lt;&gt;"0",IF(LEFT(AQ29,1)="1",3.0,AR29),$D$5+$E$5*(BH29*BA29/($K$5*1000))+$F$5*(BH29*BA29/($K$5*1000))*MAX(MIN(AO29,$J$5),$I$5)*MAX(MIN(AO29,$J$5),$I$5)+$G$5*MAX(MIN(AO29,$J$5),$I$5)*(BH29*BA29/($K$5*1000))+$H$5*(BH29*BA29/($K$5*1000))*(BH29*BA29/($K$5*1000)))</f>
        <v>0</v>
      </c>
      <c r="R29">
        <f>I29*(1000-(1000*0.61365*exp(17.502*V29/(240.97+V29))/(BA29+BB29)+AV29)/2)/(1000*0.61365*exp(17.502*V29/(240.97+V29))/(BA29+BB29)-AV29)</f>
        <v>0</v>
      </c>
      <c r="S29">
        <f>1/((AP29+1)/(P29/1.6)+1/(Q29/1.37)) + AP29/((AP29+1)/(P29/1.6) + AP29/(Q29/1.37))</f>
        <v>0</v>
      </c>
      <c r="T29">
        <f>(AK29*AN29)</f>
        <v>0</v>
      </c>
      <c r="U29">
        <f>(BC29+(T29+2*0.95*5.67E-8*(((BC29+$B$7)+273)^4-(BC29+273)^4)-44100*I29)/(1.84*29.3*Q29+8*0.95*5.67E-8*(BC29+273)^3))</f>
        <v>0</v>
      </c>
      <c r="V29">
        <f>($C$7*BD29+$D$7*BE29+$E$7*U29)</f>
        <v>0</v>
      </c>
      <c r="W29">
        <f>0.61365*exp(17.502*V29/(240.97+V29))</f>
        <v>0</v>
      </c>
      <c r="X29">
        <f>(Y29/Z29*100)</f>
        <v>0</v>
      </c>
      <c r="Y29">
        <f>AV29*(BA29+BB29)/1000</f>
        <v>0</v>
      </c>
      <c r="Z29">
        <f>0.61365*exp(17.502*BC29/(240.97+BC29))</f>
        <v>0</v>
      </c>
      <c r="AA29">
        <f>(W29-AV29*(BA29+BB29)/1000)</f>
        <v>0</v>
      </c>
      <c r="AB29">
        <f>(-I29*44100)</f>
        <v>0</v>
      </c>
      <c r="AC29">
        <f>2*29.3*Q29*0.92*(BC29-V29)</f>
        <v>0</v>
      </c>
      <c r="AD29">
        <f>2*0.95*5.67E-8*(((BC29+$B$7)+273)^4-(V29+273)^4)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MAX(0,($B$13+$C$13*BH29)/(1+$D$13*BH29)*BA29/(BC29+273)*$E$13)</f>
        <v>0</v>
      </c>
      <c r="AK29">
        <f>$B$11*BI29+$C$11*BJ29+$F$11*BU29*(1-BX29)</f>
        <v>0</v>
      </c>
      <c r="AL29">
        <f>AK29*AM29</f>
        <v>0</v>
      </c>
      <c r="AM29">
        <f>($B$11*$D$9+$C$11*$D$9+$F$11*((CH29+BZ29)/MAX(CH29+BZ29+CI29, 0.1)*$I$9+CI29/MAX(CH29+BZ29+CI29, 0.1)*$J$9))/($B$11+$C$11+$F$11)</f>
        <v>0</v>
      </c>
      <c r="AN29">
        <f>($B$11*$K$9+$C$11*$K$9+$F$11*((CH29+BZ29)/MAX(CH29+BZ29+CI29, 0.1)*$P$9+CI29/MAX(CH29+BZ29+CI29, 0.1)*$Q$9))/($B$11+$C$11+$F$11)</f>
        <v>0</v>
      </c>
      <c r="AO29">
        <v>6</v>
      </c>
      <c r="AP29">
        <v>0.5</v>
      </c>
      <c r="AQ29" t="s">
        <v>341</v>
      </c>
      <c r="AR29">
        <v>2</v>
      </c>
      <c r="AS29">
        <v>1695821670.6</v>
      </c>
      <c r="AT29">
        <v>415.127</v>
      </c>
      <c r="AU29">
        <v>420.003</v>
      </c>
      <c r="AV29">
        <v>12.9818</v>
      </c>
      <c r="AW29">
        <v>11.0414</v>
      </c>
      <c r="AX29">
        <v>413.68</v>
      </c>
      <c r="AY29">
        <v>12.9137</v>
      </c>
      <c r="AZ29">
        <v>500.03</v>
      </c>
      <c r="BA29">
        <v>100.448</v>
      </c>
      <c r="BB29">
        <v>0.0302457</v>
      </c>
      <c r="BC29">
        <v>21.6331</v>
      </c>
      <c r="BD29">
        <v>999.9</v>
      </c>
      <c r="BE29">
        <v>999.9</v>
      </c>
      <c r="BF29">
        <v>0</v>
      </c>
      <c r="BG29">
        <v>0</v>
      </c>
      <c r="BH29">
        <v>10009.4</v>
      </c>
      <c r="BI29">
        <v>0</v>
      </c>
      <c r="BJ29">
        <v>39.9959</v>
      </c>
      <c r="BK29">
        <v>-4.87607</v>
      </c>
      <c r="BL29">
        <v>420.587</v>
      </c>
      <c r="BM29">
        <v>424.692</v>
      </c>
      <c r="BN29">
        <v>1.94039</v>
      </c>
      <c r="BO29">
        <v>420.003</v>
      </c>
      <c r="BP29">
        <v>11.0414</v>
      </c>
      <c r="BQ29">
        <v>1.30399</v>
      </c>
      <c r="BR29">
        <v>1.10909</v>
      </c>
      <c r="BS29">
        <v>10.845</v>
      </c>
      <c r="BT29">
        <v>8.43413</v>
      </c>
      <c r="BU29">
        <v>2500.24</v>
      </c>
      <c r="BV29">
        <v>0.900002</v>
      </c>
      <c r="BW29">
        <v>0.0999978</v>
      </c>
      <c r="BX29">
        <v>0</v>
      </c>
      <c r="BY29">
        <v>2.8931</v>
      </c>
      <c r="BZ29">
        <v>0</v>
      </c>
      <c r="CA29">
        <v>72966.89999999999</v>
      </c>
      <c r="CB29">
        <v>22325.9</v>
      </c>
      <c r="CC29">
        <v>41.75</v>
      </c>
      <c r="CD29">
        <v>39.125</v>
      </c>
      <c r="CE29">
        <v>40.625</v>
      </c>
      <c r="CF29">
        <v>38.562</v>
      </c>
      <c r="CG29">
        <v>39.812</v>
      </c>
      <c r="CH29">
        <v>2250.22</v>
      </c>
      <c r="CI29">
        <v>250.02</v>
      </c>
      <c r="CJ29">
        <v>0</v>
      </c>
      <c r="CK29">
        <v>1695821660.4</v>
      </c>
      <c r="CL29">
        <v>0</v>
      </c>
      <c r="CM29">
        <v>1695818937</v>
      </c>
      <c r="CN29" t="s">
        <v>342</v>
      </c>
      <c r="CO29">
        <v>1695818937</v>
      </c>
      <c r="CP29">
        <v>1695818932</v>
      </c>
      <c r="CQ29">
        <v>1</v>
      </c>
      <c r="CR29">
        <v>0.06</v>
      </c>
      <c r="CS29">
        <v>0.003</v>
      </c>
      <c r="CT29">
        <v>1.454</v>
      </c>
      <c r="CU29">
        <v>0.07000000000000001</v>
      </c>
      <c r="CV29">
        <v>418</v>
      </c>
      <c r="CW29">
        <v>13</v>
      </c>
      <c r="CX29">
        <v>0.52</v>
      </c>
      <c r="CY29">
        <v>0.12</v>
      </c>
      <c r="CZ29">
        <v>3.26375971074074</v>
      </c>
      <c r="DA29">
        <v>1.046372621153103</v>
      </c>
      <c r="DB29">
        <v>0.08144377427956952</v>
      </c>
      <c r="DC29">
        <v>0</v>
      </c>
      <c r="DD29">
        <v>0.00163218521825029</v>
      </c>
      <c r="DE29">
        <v>-0.0001205793187214365</v>
      </c>
      <c r="DF29">
        <v>1.057628314681644E-05</v>
      </c>
      <c r="DG29">
        <v>1</v>
      </c>
      <c r="DH29">
        <v>0.1010089940922662</v>
      </c>
      <c r="DI29">
        <v>-0.01173315632608364</v>
      </c>
      <c r="DJ29">
        <v>0.0009493554323698412</v>
      </c>
      <c r="DK29">
        <v>1</v>
      </c>
      <c r="DL29">
        <v>2</v>
      </c>
      <c r="DM29">
        <v>3</v>
      </c>
      <c r="DN29" t="s">
        <v>371</v>
      </c>
      <c r="DO29">
        <v>3.10304</v>
      </c>
      <c r="DP29">
        <v>2.66397</v>
      </c>
      <c r="DQ29">
        <v>0.10097</v>
      </c>
      <c r="DR29">
        <v>0.102882</v>
      </c>
      <c r="DS29">
        <v>0.0681575</v>
      </c>
      <c r="DT29">
        <v>0.0620197</v>
      </c>
      <c r="DU29">
        <v>26435.1</v>
      </c>
      <c r="DV29">
        <v>28762.7</v>
      </c>
      <c r="DW29">
        <v>27816</v>
      </c>
      <c r="DX29">
        <v>30118.1</v>
      </c>
      <c r="DY29">
        <v>32484.3</v>
      </c>
      <c r="DZ29">
        <v>34900.4</v>
      </c>
      <c r="EA29">
        <v>38179.2</v>
      </c>
      <c r="EB29">
        <v>41345.3</v>
      </c>
      <c r="EC29">
        <v>2.2444</v>
      </c>
      <c r="ED29">
        <v>2.32798</v>
      </c>
      <c r="EE29">
        <v>0</v>
      </c>
      <c r="EF29">
        <v>0</v>
      </c>
      <c r="EG29">
        <v>18.0106</v>
      </c>
      <c r="EH29">
        <v>999.9</v>
      </c>
      <c r="EI29">
        <v>67.3</v>
      </c>
      <c r="EJ29">
        <v>19.9</v>
      </c>
      <c r="EK29">
        <v>15.6247</v>
      </c>
      <c r="EL29">
        <v>63.991</v>
      </c>
      <c r="EM29">
        <v>8.04487</v>
      </c>
      <c r="EN29">
        <v>1</v>
      </c>
      <c r="EO29">
        <v>-0.629278</v>
      </c>
      <c r="EP29">
        <v>-0.872876</v>
      </c>
      <c r="EQ29">
        <v>20.2001</v>
      </c>
      <c r="ER29">
        <v>5.25982</v>
      </c>
      <c r="ES29">
        <v>12.0519</v>
      </c>
      <c r="ET29">
        <v>4.9736</v>
      </c>
      <c r="EU29">
        <v>3.293</v>
      </c>
      <c r="EV29">
        <v>9999</v>
      </c>
      <c r="EW29">
        <v>9999</v>
      </c>
      <c r="EX29">
        <v>9999</v>
      </c>
      <c r="EY29">
        <v>198.1</v>
      </c>
      <c r="EZ29">
        <v>4.97174</v>
      </c>
      <c r="FA29">
        <v>1.86996</v>
      </c>
      <c r="FB29">
        <v>1.87624</v>
      </c>
      <c r="FC29">
        <v>1.86935</v>
      </c>
      <c r="FD29">
        <v>1.87256</v>
      </c>
      <c r="FE29">
        <v>1.87424</v>
      </c>
      <c r="FF29">
        <v>1.87349</v>
      </c>
      <c r="FG29">
        <v>1.87511</v>
      </c>
      <c r="FH29">
        <v>0</v>
      </c>
      <c r="FI29">
        <v>0</v>
      </c>
      <c r="FJ29">
        <v>0</v>
      </c>
      <c r="FK29">
        <v>0</v>
      </c>
      <c r="FL29" t="s">
        <v>344</v>
      </c>
      <c r="FM29" t="s">
        <v>345</v>
      </c>
      <c r="FN29" t="s">
        <v>346</v>
      </c>
      <c r="FO29" t="s">
        <v>346</v>
      </c>
      <c r="FP29" t="s">
        <v>346</v>
      </c>
      <c r="FQ29" t="s">
        <v>346</v>
      </c>
      <c r="FR29">
        <v>0</v>
      </c>
      <c r="FS29">
        <v>100</v>
      </c>
      <c r="FT29">
        <v>100</v>
      </c>
      <c r="FU29">
        <v>1.447</v>
      </c>
      <c r="FV29">
        <v>0.06809999999999999</v>
      </c>
      <c r="FW29">
        <v>0.4406517572175003</v>
      </c>
      <c r="FX29">
        <v>0.002616612134532941</v>
      </c>
      <c r="FY29">
        <v>-4.519413631873513E-07</v>
      </c>
      <c r="FZ29">
        <v>9.831233035137328E-12</v>
      </c>
      <c r="GA29">
        <v>-0.02410195139301033</v>
      </c>
      <c r="GB29">
        <v>0.01128715920374445</v>
      </c>
      <c r="GC29">
        <v>-0.0004913425133041084</v>
      </c>
      <c r="GD29">
        <v>1.320148971478439E-05</v>
      </c>
      <c r="GE29">
        <v>-1</v>
      </c>
      <c r="GF29">
        <v>2093</v>
      </c>
      <c r="GG29">
        <v>1</v>
      </c>
      <c r="GH29">
        <v>22</v>
      </c>
      <c r="GI29">
        <v>45.6</v>
      </c>
      <c r="GJ29">
        <v>45.6</v>
      </c>
      <c r="GK29">
        <v>1.07056</v>
      </c>
      <c r="GL29">
        <v>2.47803</v>
      </c>
      <c r="GM29">
        <v>1.39893</v>
      </c>
      <c r="GN29">
        <v>2.30957</v>
      </c>
      <c r="GO29">
        <v>1.44897</v>
      </c>
      <c r="GP29">
        <v>2.30103</v>
      </c>
      <c r="GQ29">
        <v>23.6372</v>
      </c>
      <c r="GR29">
        <v>15.6643</v>
      </c>
      <c r="GS29">
        <v>18</v>
      </c>
      <c r="GT29">
        <v>458.095</v>
      </c>
      <c r="GU29">
        <v>584.234</v>
      </c>
      <c r="GV29">
        <v>20</v>
      </c>
      <c r="GW29">
        <v>18.5845</v>
      </c>
      <c r="GX29">
        <v>30.0002</v>
      </c>
      <c r="GY29">
        <v>18.5705</v>
      </c>
      <c r="GZ29">
        <v>18.5285</v>
      </c>
      <c r="HA29">
        <v>21.4015</v>
      </c>
      <c r="HB29">
        <v>31.6418</v>
      </c>
      <c r="HC29">
        <v>78.157</v>
      </c>
      <c r="HD29">
        <v>20</v>
      </c>
      <c r="HE29">
        <v>420</v>
      </c>
      <c r="HF29">
        <v>10.973</v>
      </c>
      <c r="HG29">
        <v>102.967</v>
      </c>
      <c r="HH29">
        <v>103.281</v>
      </c>
    </row>
    <row r="30" spans="1:216">
      <c r="A30">
        <v>14</v>
      </c>
      <c r="B30">
        <v>1695821746.1</v>
      </c>
      <c r="C30">
        <v>1398.5</v>
      </c>
      <c r="D30" t="s">
        <v>372</v>
      </c>
      <c r="E30" t="s">
        <v>373</v>
      </c>
      <c r="F30" t="s">
        <v>340</v>
      </c>
      <c r="H30">
        <v>1695821746.1</v>
      </c>
      <c r="I30">
        <f>(J30)/1000</f>
        <v>0</v>
      </c>
      <c r="J30">
        <f>1000*AZ30*AH30*(AV30-AW30)/(100*AO30*(1000-AH30*AV30))</f>
        <v>0</v>
      </c>
      <c r="K30">
        <f>AZ30*AH30*(AU30-AT30*(1000-AH30*AW30)/(1000-AH30*AV30))/(100*AO30)</f>
        <v>0</v>
      </c>
      <c r="L30">
        <f>AT30 - IF(AH30&gt;1, K30*AO30*100.0/(AJ30*BH30), 0)</f>
        <v>0</v>
      </c>
      <c r="M30">
        <f>((S30-I30/2)*L30-K30)/(S30+I30/2)</f>
        <v>0</v>
      </c>
      <c r="N30">
        <f>M30*(BA30+BB30)/1000.0</f>
        <v>0</v>
      </c>
      <c r="O30">
        <f>(AT30 - IF(AH30&gt;1, K30*AO30*100.0/(AJ30*BH30), 0))*(BA30+BB30)/1000.0</f>
        <v>0</v>
      </c>
      <c r="P30">
        <f>2.0/((1/R30-1/Q30)+SIGN(R30)*SQRT((1/R30-1/Q30)*(1/R30-1/Q30) + 4*AP30/((AP30+1)*(AP30+1))*(2*1/R30*1/Q30-1/Q30*1/Q30)))</f>
        <v>0</v>
      </c>
      <c r="Q30">
        <f>IF(LEFT(AQ30,1)&lt;&gt;"0",IF(LEFT(AQ30,1)="1",3.0,AR30),$D$5+$E$5*(BH30*BA30/($K$5*1000))+$F$5*(BH30*BA30/($K$5*1000))*MAX(MIN(AO30,$J$5),$I$5)*MAX(MIN(AO30,$J$5),$I$5)+$G$5*MAX(MIN(AO30,$J$5),$I$5)*(BH30*BA30/($K$5*1000))+$H$5*(BH30*BA30/($K$5*1000))*(BH30*BA30/($K$5*1000)))</f>
        <v>0</v>
      </c>
      <c r="R30">
        <f>I30*(1000-(1000*0.61365*exp(17.502*V30/(240.97+V30))/(BA30+BB30)+AV30)/2)/(1000*0.61365*exp(17.502*V30/(240.97+V30))/(BA30+BB30)-AV30)</f>
        <v>0</v>
      </c>
      <c r="S30">
        <f>1/((AP30+1)/(P30/1.6)+1/(Q30/1.37)) + AP30/((AP30+1)/(P30/1.6) + AP30/(Q30/1.37))</f>
        <v>0</v>
      </c>
      <c r="T30">
        <f>(AK30*AN30)</f>
        <v>0</v>
      </c>
      <c r="U30">
        <f>(BC30+(T30+2*0.95*5.67E-8*(((BC30+$B$7)+273)^4-(BC30+273)^4)-44100*I30)/(1.84*29.3*Q30+8*0.95*5.67E-8*(BC30+273)^3))</f>
        <v>0</v>
      </c>
      <c r="V30">
        <f>($C$7*BD30+$D$7*BE30+$E$7*U30)</f>
        <v>0</v>
      </c>
      <c r="W30">
        <f>0.61365*exp(17.502*V30/(240.97+V30))</f>
        <v>0</v>
      </c>
      <c r="X30">
        <f>(Y30/Z30*100)</f>
        <v>0</v>
      </c>
      <c r="Y30">
        <f>AV30*(BA30+BB30)/1000</f>
        <v>0</v>
      </c>
      <c r="Z30">
        <f>0.61365*exp(17.502*BC30/(240.97+BC30))</f>
        <v>0</v>
      </c>
      <c r="AA30">
        <f>(W30-AV30*(BA30+BB30)/1000)</f>
        <v>0</v>
      </c>
      <c r="AB30">
        <f>(-I30*44100)</f>
        <v>0</v>
      </c>
      <c r="AC30">
        <f>2*29.3*Q30*0.92*(BC30-V30)</f>
        <v>0</v>
      </c>
      <c r="AD30">
        <f>2*0.95*5.67E-8*(((BC30+$B$7)+273)^4-(V30+273)^4)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MAX(0,($B$13+$C$13*BH30)/(1+$D$13*BH30)*BA30/(BC30+273)*$E$13)</f>
        <v>0</v>
      </c>
      <c r="AK30">
        <f>$B$11*BI30+$C$11*BJ30+$F$11*BU30*(1-BX30)</f>
        <v>0</v>
      </c>
      <c r="AL30">
        <f>AK30*AM30</f>
        <v>0</v>
      </c>
      <c r="AM30">
        <f>($B$11*$D$9+$C$11*$D$9+$F$11*((CH30+BZ30)/MAX(CH30+BZ30+CI30, 0.1)*$I$9+CI30/MAX(CH30+BZ30+CI30, 0.1)*$J$9))/($B$11+$C$11+$F$11)</f>
        <v>0</v>
      </c>
      <c r="AN30">
        <f>($B$11*$K$9+$C$11*$K$9+$F$11*((CH30+BZ30)/MAX(CH30+BZ30+CI30, 0.1)*$P$9+CI30/MAX(CH30+BZ30+CI30, 0.1)*$Q$9))/($B$11+$C$11+$F$11)</f>
        <v>0</v>
      </c>
      <c r="AO30">
        <v>6</v>
      </c>
      <c r="AP30">
        <v>0.5</v>
      </c>
      <c r="AQ30" t="s">
        <v>341</v>
      </c>
      <c r="AR30">
        <v>2</v>
      </c>
      <c r="AS30">
        <v>1695821746.1</v>
      </c>
      <c r="AT30">
        <v>413.917</v>
      </c>
      <c r="AU30">
        <v>419.999</v>
      </c>
      <c r="AV30">
        <v>12.8427</v>
      </c>
      <c r="AW30">
        <v>10.9479</v>
      </c>
      <c r="AX30">
        <v>412.473</v>
      </c>
      <c r="AY30">
        <v>12.7753</v>
      </c>
      <c r="AZ30">
        <v>499.964</v>
      </c>
      <c r="BA30">
        <v>100.457</v>
      </c>
      <c r="BB30">
        <v>0.0330306</v>
      </c>
      <c r="BC30">
        <v>21.5757</v>
      </c>
      <c r="BD30">
        <v>999.9</v>
      </c>
      <c r="BE30">
        <v>999.9</v>
      </c>
      <c r="BF30">
        <v>0</v>
      </c>
      <c r="BG30">
        <v>0</v>
      </c>
      <c r="BH30">
        <v>10005.6</v>
      </c>
      <c r="BI30">
        <v>0</v>
      </c>
      <c r="BJ30">
        <v>37.2008</v>
      </c>
      <c r="BK30">
        <v>-6.08218</v>
      </c>
      <c r="BL30">
        <v>419.302</v>
      </c>
      <c r="BM30">
        <v>424.648</v>
      </c>
      <c r="BN30">
        <v>1.89481</v>
      </c>
      <c r="BO30">
        <v>419.999</v>
      </c>
      <c r="BP30">
        <v>10.9479</v>
      </c>
      <c r="BQ30">
        <v>1.29014</v>
      </c>
      <c r="BR30">
        <v>1.09979</v>
      </c>
      <c r="BS30">
        <v>10.6844</v>
      </c>
      <c r="BT30">
        <v>8.310029999999999</v>
      </c>
      <c r="BU30">
        <v>2499.86</v>
      </c>
      <c r="BV30">
        <v>0.89999</v>
      </c>
      <c r="BW30">
        <v>0.10001</v>
      </c>
      <c r="BX30">
        <v>0</v>
      </c>
      <c r="BY30">
        <v>2.2296</v>
      </c>
      <c r="BZ30">
        <v>0</v>
      </c>
      <c r="CA30">
        <v>37945.2</v>
      </c>
      <c r="CB30">
        <v>22322.4</v>
      </c>
      <c r="CC30">
        <v>39.062</v>
      </c>
      <c r="CD30">
        <v>37.187</v>
      </c>
      <c r="CE30">
        <v>38.5</v>
      </c>
      <c r="CF30">
        <v>35.937</v>
      </c>
      <c r="CG30">
        <v>37.625</v>
      </c>
      <c r="CH30">
        <v>2249.85</v>
      </c>
      <c r="CI30">
        <v>250.01</v>
      </c>
      <c r="CJ30">
        <v>0</v>
      </c>
      <c r="CK30">
        <v>1695821736</v>
      </c>
      <c r="CL30">
        <v>0</v>
      </c>
      <c r="CM30">
        <v>1695818937</v>
      </c>
      <c r="CN30" t="s">
        <v>342</v>
      </c>
      <c r="CO30">
        <v>1695818937</v>
      </c>
      <c r="CP30">
        <v>1695818932</v>
      </c>
      <c r="CQ30">
        <v>1</v>
      </c>
      <c r="CR30">
        <v>0.06</v>
      </c>
      <c r="CS30">
        <v>0.003</v>
      </c>
      <c r="CT30">
        <v>1.454</v>
      </c>
      <c r="CU30">
        <v>0.07000000000000001</v>
      </c>
      <c r="CV30">
        <v>418</v>
      </c>
      <c r="CW30">
        <v>13</v>
      </c>
      <c r="CX30">
        <v>0.52</v>
      </c>
      <c r="CY30">
        <v>0.12</v>
      </c>
      <c r="CZ30">
        <v>4.342695119120198</v>
      </c>
      <c r="DA30">
        <v>0.09831490974895443</v>
      </c>
      <c r="DB30">
        <v>0.02534974423490619</v>
      </c>
      <c r="DC30">
        <v>1</v>
      </c>
      <c r="DD30">
        <v>0.001592287155271058</v>
      </c>
      <c r="DE30">
        <v>7.881162062119247E-05</v>
      </c>
      <c r="DF30">
        <v>5.759691266450069E-06</v>
      </c>
      <c r="DG30">
        <v>1</v>
      </c>
      <c r="DH30">
        <v>0.09793510872469109</v>
      </c>
      <c r="DI30">
        <v>0.003156454599492449</v>
      </c>
      <c r="DJ30">
        <v>0.000235775977691847</v>
      </c>
      <c r="DK30">
        <v>1</v>
      </c>
      <c r="DL30">
        <v>3</v>
      </c>
      <c r="DM30">
        <v>3</v>
      </c>
      <c r="DN30" t="s">
        <v>343</v>
      </c>
      <c r="DO30">
        <v>3.10294</v>
      </c>
      <c r="DP30">
        <v>2.66671</v>
      </c>
      <c r="DQ30">
        <v>0.100747</v>
      </c>
      <c r="DR30">
        <v>0.102881</v>
      </c>
      <c r="DS30">
        <v>0.0676022</v>
      </c>
      <c r="DT30">
        <v>0.0616151</v>
      </c>
      <c r="DU30">
        <v>26432.8</v>
      </c>
      <c r="DV30">
        <v>28763.9</v>
      </c>
      <c r="DW30">
        <v>27806.8</v>
      </c>
      <c r="DX30">
        <v>30119.4</v>
      </c>
      <c r="DY30">
        <v>32491.7</v>
      </c>
      <c r="DZ30">
        <v>34923.1</v>
      </c>
      <c r="EA30">
        <v>38165.3</v>
      </c>
      <c r="EB30">
        <v>41354.4</v>
      </c>
      <c r="EC30">
        <v>2.24533</v>
      </c>
      <c r="ED30">
        <v>2.32533</v>
      </c>
      <c r="EE30">
        <v>0</v>
      </c>
      <c r="EF30">
        <v>0</v>
      </c>
      <c r="EG30">
        <v>18.0311</v>
      </c>
      <c r="EH30">
        <v>999.9</v>
      </c>
      <c r="EI30">
        <v>67.2</v>
      </c>
      <c r="EJ30">
        <v>19.9</v>
      </c>
      <c r="EK30">
        <v>15.6004</v>
      </c>
      <c r="EL30">
        <v>64.5809</v>
      </c>
      <c r="EM30">
        <v>8.285259999999999</v>
      </c>
      <c r="EN30">
        <v>1</v>
      </c>
      <c r="EO30">
        <v>-0.627221</v>
      </c>
      <c r="EP30">
        <v>-0.877143</v>
      </c>
      <c r="EQ30">
        <v>20.2006</v>
      </c>
      <c r="ER30">
        <v>5.25877</v>
      </c>
      <c r="ES30">
        <v>12.0519</v>
      </c>
      <c r="ET30">
        <v>4.97335</v>
      </c>
      <c r="EU30">
        <v>3.293</v>
      </c>
      <c r="EV30">
        <v>9999</v>
      </c>
      <c r="EW30">
        <v>9999</v>
      </c>
      <c r="EX30">
        <v>9999</v>
      </c>
      <c r="EY30">
        <v>198.1</v>
      </c>
      <c r="EZ30">
        <v>4.97176</v>
      </c>
      <c r="FA30">
        <v>1.86999</v>
      </c>
      <c r="FB30">
        <v>1.87627</v>
      </c>
      <c r="FC30">
        <v>1.86935</v>
      </c>
      <c r="FD30">
        <v>1.87257</v>
      </c>
      <c r="FE30">
        <v>1.87424</v>
      </c>
      <c r="FF30">
        <v>1.87353</v>
      </c>
      <c r="FG30">
        <v>1.87511</v>
      </c>
      <c r="FH30">
        <v>0</v>
      </c>
      <c r="FI30">
        <v>0</v>
      </c>
      <c r="FJ30">
        <v>0</v>
      </c>
      <c r="FK30">
        <v>0</v>
      </c>
      <c r="FL30" t="s">
        <v>344</v>
      </c>
      <c r="FM30" t="s">
        <v>345</v>
      </c>
      <c r="FN30" t="s">
        <v>346</v>
      </c>
      <c r="FO30" t="s">
        <v>346</v>
      </c>
      <c r="FP30" t="s">
        <v>346</v>
      </c>
      <c r="FQ30" t="s">
        <v>346</v>
      </c>
      <c r="FR30">
        <v>0</v>
      </c>
      <c r="FS30">
        <v>100</v>
      </c>
      <c r="FT30">
        <v>100</v>
      </c>
      <c r="FU30">
        <v>1.444</v>
      </c>
      <c r="FV30">
        <v>0.0674</v>
      </c>
      <c r="FW30">
        <v>0.4406517572175003</v>
      </c>
      <c r="FX30">
        <v>0.002616612134532941</v>
      </c>
      <c r="FY30">
        <v>-4.519413631873513E-07</v>
      </c>
      <c r="FZ30">
        <v>9.831233035137328E-12</v>
      </c>
      <c r="GA30">
        <v>-0.02410195139301033</v>
      </c>
      <c r="GB30">
        <v>0.01128715920374445</v>
      </c>
      <c r="GC30">
        <v>-0.0004913425133041084</v>
      </c>
      <c r="GD30">
        <v>1.320148971478439E-05</v>
      </c>
      <c r="GE30">
        <v>-1</v>
      </c>
      <c r="GF30">
        <v>2093</v>
      </c>
      <c r="GG30">
        <v>1</v>
      </c>
      <c r="GH30">
        <v>22</v>
      </c>
      <c r="GI30">
        <v>46.8</v>
      </c>
      <c r="GJ30">
        <v>46.9</v>
      </c>
      <c r="GK30">
        <v>1.07056</v>
      </c>
      <c r="GL30">
        <v>2.46948</v>
      </c>
      <c r="GM30">
        <v>1.39893</v>
      </c>
      <c r="GN30">
        <v>2.30957</v>
      </c>
      <c r="GO30">
        <v>1.44897</v>
      </c>
      <c r="GP30">
        <v>2.34253</v>
      </c>
      <c r="GQ30">
        <v>23.6575</v>
      </c>
      <c r="GR30">
        <v>15.6468</v>
      </c>
      <c r="GS30">
        <v>18</v>
      </c>
      <c r="GT30">
        <v>458.922</v>
      </c>
      <c r="GU30">
        <v>582.665</v>
      </c>
      <c r="GV30">
        <v>20.0013</v>
      </c>
      <c r="GW30">
        <v>18.6153</v>
      </c>
      <c r="GX30">
        <v>30.0002</v>
      </c>
      <c r="GY30">
        <v>18.5993</v>
      </c>
      <c r="GZ30">
        <v>18.5582</v>
      </c>
      <c r="HA30">
        <v>21.4106</v>
      </c>
      <c r="HB30">
        <v>31.9226</v>
      </c>
      <c r="HC30">
        <v>77.0351</v>
      </c>
      <c r="HD30">
        <v>20</v>
      </c>
      <c r="HE30">
        <v>420</v>
      </c>
      <c r="HF30">
        <v>10.9721</v>
      </c>
      <c r="HG30">
        <v>102.931</v>
      </c>
      <c r="HH30">
        <v>103.296</v>
      </c>
    </row>
    <row r="31" spans="1:216">
      <c r="A31">
        <v>15</v>
      </c>
      <c r="B31">
        <v>1695821837.6</v>
      </c>
      <c r="C31">
        <v>1490</v>
      </c>
      <c r="D31" t="s">
        <v>374</v>
      </c>
      <c r="E31" t="s">
        <v>375</v>
      </c>
      <c r="F31" t="s">
        <v>340</v>
      </c>
      <c r="H31">
        <v>1695821837.6</v>
      </c>
      <c r="I31">
        <f>(J31)/1000</f>
        <v>0</v>
      </c>
      <c r="J31">
        <f>1000*AZ31*AH31*(AV31-AW31)/(100*AO31*(1000-AH31*AV31))</f>
        <v>0</v>
      </c>
      <c r="K31">
        <f>AZ31*AH31*(AU31-AT31*(1000-AH31*AW31)/(1000-AH31*AV31))/(100*AO31)</f>
        <v>0</v>
      </c>
      <c r="L31">
        <f>AT31 - IF(AH31&gt;1, K31*AO31*100.0/(AJ31*BH31), 0)</f>
        <v>0</v>
      </c>
      <c r="M31">
        <f>((S31-I31/2)*L31-K31)/(S31+I31/2)</f>
        <v>0</v>
      </c>
      <c r="N31">
        <f>M31*(BA31+BB31)/1000.0</f>
        <v>0</v>
      </c>
      <c r="O31">
        <f>(AT31 - IF(AH31&gt;1, K31*AO31*100.0/(AJ31*BH31), 0))*(BA31+BB31)/1000.0</f>
        <v>0</v>
      </c>
      <c r="P31">
        <f>2.0/((1/R31-1/Q31)+SIGN(R31)*SQRT((1/R31-1/Q31)*(1/R31-1/Q31) + 4*AP31/((AP31+1)*(AP31+1))*(2*1/R31*1/Q31-1/Q31*1/Q31)))</f>
        <v>0</v>
      </c>
      <c r="Q31">
        <f>IF(LEFT(AQ31,1)&lt;&gt;"0",IF(LEFT(AQ31,1)="1",3.0,AR31),$D$5+$E$5*(BH31*BA31/($K$5*1000))+$F$5*(BH31*BA31/($K$5*1000))*MAX(MIN(AO31,$J$5),$I$5)*MAX(MIN(AO31,$J$5),$I$5)+$G$5*MAX(MIN(AO31,$J$5),$I$5)*(BH31*BA31/($K$5*1000))+$H$5*(BH31*BA31/($K$5*1000))*(BH31*BA31/($K$5*1000)))</f>
        <v>0</v>
      </c>
      <c r="R31">
        <f>I31*(1000-(1000*0.61365*exp(17.502*V31/(240.97+V31))/(BA31+BB31)+AV31)/2)/(1000*0.61365*exp(17.502*V31/(240.97+V31))/(BA31+BB31)-AV31)</f>
        <v>0</v>
      </c>
      <c r="S31">
        <f>1/((AP31+1)/(P31/1.6)+1/(Q31/1.37)) + AP31/((AP31+1)/(P31/1.6) + AP31/(Q31/1.37))</f>
        <v>0</v>
      </c>
      <c r="T31">
        <f>(AK31*AN31)</f>
        <v>0</v>
      </c>
      <c r="U31">
        <f>(BC31+(T31+2*0.95*5.67E-8*(((BC31+$B$7)+273)^4-(BC31+273)^4)-44100*I31)/(1.84*29.3*Q31+8*0.95*5.67E-8*(BC31+273)^3))</f>
        <v>0</v>
      </c>
      <c r="V31">
        <f>($C$7*BD31+$D$7*BE31+$E$7*U31)</f>
        <v>0</v>
      </c>
      <c r="W31">
        <f>0.61365*exp(17.502*V31/(240.97+V31))</f>
        <v>0</v>
      </c>
      <c r="X31">
        <f>(Y31/Z31*100)</f>
        <v>0</v>
      </c>
      <c r="Y31">
        <f>AV31*(BA31+BB31)/1000</f>
        <v>0</v>
      </c>
      <c r="Z31">
        <f>0.61365*exp(17.502*BC31/(240.97+BC31))</f>
        <v>0</v>
      </c>
      <c r="AA31">
        <f>(W31-AV31*(BA31+BB31)/1000)</f>
        <v>0</v>
      </c>
      <c r="AB31">
        <f>(-I31*44100)</f>
        <v>0</v>
      </c>
      <c r="AC31">
        <f>2*29.3*Q31*0.92*(BC31-V31)</f>
        <v>0</v>
      </c>
      <c r="AD31">
        <f>2*0.95*5.67E-8*(((BC31+$B$7)+273)^4-(V31+273)^4)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MAX(0,($B$13+$C$13*BH31)/(1+$D$13*BH31)*BA31/(BC31+273)*$E$13)</f>
        <v>0</v>
      </c>
      <c r="AK31">
        <f>$B$11*BI31+$C$11*BJ31+$F$11*BU31*(1-BX31)</f>
        <v>0</v>
      </c>
      <c r="AL31">
        <f>AK31*AM31</f>
        <v>0</v>
      </c>
      <c r="AM31">
        <f>($B$11*$D$9+$C$11*$D$9+$F$11*((CH31+BZ31)/MAX(CH31+BZ31+CI31, 0.1)*$I$9+CI31/MAX(CH31+BZ31+CI31, 0.1)*$J$9))/($B$11+$C$11+$F$11)</f>
        <v>0</v>
      </c>
      <c r="AN31">
        <f>($B$11*$K$9+$C$11*$K$9+$F$11*((CH31+BZ31)/MAX(CH31+BZ31+CI31, 0.1)*$P$9+CI31/MAX(CH31+BZ31+CI31, 0.1)*$Q$9))/($B$11+$C$11+$F$11)</f>
        <v>0</v>
      </c>
      <c r="AO31">
        <v>6</v>
      </c>
      <c r="AP31">
        <v>0.5</v>
      </c>
      <c r="AQ31" t="s">
        <v>341</v>
      </c>
      <c r="AR31">
        <v>2</v>
      </c>
      <c r="AS31">
        <v>1695821837.6</v>
      </c>
      <c r="AT31">
        <v>413.129</v>
      </c>
      <c r="AU31">
        <v>420.033</v>
      </c>
      <c r="AV31">
        <v>12.7184</v>
      </c>
      <c r="AW31">
        <v>10.2117</v>
      </c>
      <c r="AX31">
        <v>411.687</v>
      </c>
      <c r="AY31">
        <v>12.6516</v>
      </c>
      <c r="AZ31">
        <v>500.571</v>
      </c>
      <c r="BA31">
        <v>100.456</v>
      </c>
      <c r="BB31">
        <v>0.0341085</v>
      </c>
      <c r="BC31">
        <v>21.3031</v>
      </c>
      <c r="BD31">
        <v>999.9</v>
      </c>
      <c r="BE31">
        <v>999.9</v>
      </c>
      <c r="BF31">
        <v>0</v>
      </c>
      <c r="BG31">
        <v>0</v>
      </c>
      <c r="BH31">
        <v>10031.9</v>
      </c>
      <c r="BI31">
        <v>0</v>
      </c>
      <c r="BJ31">
        <v>17.9146</v>
      </c>
      <c r="BK31">
        <v>-6.9035</v>
      </c>
      <c r="BL31">
        <v>418.451</v>
      </c>
      <c r="BM31">
        <v>424.366</v>
      </c>
      <c r="BN31">
        <v>2.5067</v>
      </c>
      <c r="BO31">
        <v>420.033</v>
      </c>
      <c r="BP31">
        <v>10.2117</v>
      </c>
      <c r="BQ31">
        <v>1.27763</v>
      </c>
      <c r="BR31">
        <v>1.02582</v>
      </c>
      <c r="BS31">
        <v>10.5383</v>
      </c>
      <c r="BT31">
        <v>7.28838</v>
      </c>
      <c r="BU31">
        <v>2499.63</v>
      </c>
      <c r="BV31">
        <v>0.899998</v>
      </c>
      <c r="BW31">
        <v>0.100002</v>
      </c>
      <c r="BX31">
        <v>0</v>
      </c>
      <c r="BY31">
        <v>2.3048</v>
      </c>
      <c r="BZ31">
        <v>0</v>
      </c>
      <c r="CA31">
        <v>25840.4</v>
      </c>
      <c r="CB31">
        <v>22320.4</v>
      </c>
      <c r="CC31">
        <v>39</v>
      </c>
      <c r="CD31">
        <v>37.625</v>
      </c>
      <c r="CE31">
        <v>38.187</v>
      </c>
      <c r="CF31">
        <v>36.125</v>
      </c>
      <c r="CG31">
        <v>37.625</v>
      </c>
      <c r="CH31">
        <v>2249.66</v>
      </c>
      <c r="CI31">
        <v>249.97</v>
      </c>
      <c r="CJ31">
        <v>0</v>
      </c>
      <c r="CK31">
        <v>1695821827.2</v>
      </c>
      <c r="CL31">
        <v>0</v>
      </c>
      <c r="CM31">
        <v>1695818937</v>
      </c>
      <c r="CN31" t="s">
        <v>342</v>
      </c>
      <c r="CO31">
        <v>1695818937</v>
      </c>
      <c r="CP31">
        <v>1695818932</v>
      </c>
      <c r="CQ31">
        <v>1</v>
      </c>
      <c r="CR31">
        <v>0.06</v>
      </c>
      <c r="CS31">
        <v>0.003</v>
      </c>
      <c r="CT31">
        <v>1.454</v>
      </c>
      <c r="CU31">
        <v>0.07000000000000001</v>
      </c>
      <c r="CV31">
        <v>418</v>
      </c>
      <c r="CW31">
        <v>13</v>
      </c>
      <c r="CX31">
        <v>0.52</v>
      </c>
      <c r="CY31">
        <v>0.12</v>
      </c>
      <c r="CZ31">
        <v>4.86477820289643</v>
      </c>
      <c r="DA31">
        <v>0.1553041440977825</v>
      </c>
      <c r="DB31">
        <v>0.0353076798005509</v>
      </c>
      <c r="DC31">
        <v>1</v>
      </c>
      <c r="DD31">
        <v>0.002144810037569539</v>
      </c>
      <c r="DE31">
        <v>-0.0001611966051230113</v>
      </c>
      <c r="DF31">
        <v>1.296747520575484E-05</v>
      </c>
      <c r="DG31">
        <v>1</v>
      </c>
      <c r="DH31">
        <v>0.1378826381318609</v>
      </c>
      <c r="DI31">
        <v>-0.01329448264211613</v>
      </c>
      <c r="DJ31">
        <v>0.001047950317909196</v>
      </c>
      <c r="DK31">
        <v>1</v>
      </c>
      <c r="DL31">
        <v>3</v>
      </c>
      <c r="DM31">
        <v>3</v>
      </c>
      <c r="DN31" t="s">
        <v>343</v>
      </c>
      <c r="DO31">
        <v>3.10345</v>
      </c>
      <c r="DP31">
        <v>2.66803</v>
      </c>
      <c r="DQ31">
        <v>0.100593</v>
      </c>
      <c r="DR31">
        <v>0.102872</v>
      </c>
      <c r="DS31">
        <v>0.0670982</v>
      </c>
      <c r="DT31">
        <v>0.0583785</v>
      </c>
      <c r="DU31">
        <v>26434</v>
      </c>
      <c r="DV31">
        <v>28762</v>
      </c>
      <c r="DW31">
        <v>27803.4</v>
      </c>
      <c r="DX31">
        <v>30117.2</v>
      </c>
      <c r="DY31">
        <v>32505.1</v>
      </c>
      <c r="DZ31">
        <v>35040.2</v>
      </c>
      <c r="EA31">
        <v>38160.6</v>
      </c>
      <c r="EB31">
        <v>41350.8</v>
      </c>
      <c r="EC31">
        <v>2.24933</v>
      </c>
      <c r="ED31">
        <v>2.32157</v>
      </c>
      <c r="EE31">
        <v>0</v>
      </c>
      <c r="EF31">
        <v>0</v>
      </c>
      <c r="EG31">
        <v>17.9701</v>
      </c>
      <c r="EH31">
        <v>999.9</v>
      </c>
      <c r="EI31">
        <v>67</v>
      </c>
      <c r="EJ31">
        <v>19.9</v>
      </c>
      <c r="EK31">
        <v>15.5556</v>
      </c>
      <c r="EL31">
        <v>63.6409</v>
      </c>
      <c r="EM31">
        <v>7.92468</v>
      </c>
      <c r="EN31">
        <v>1</v>
      </c>
      <c r="EO31">
        <v>-0.6254729999999999</v>
      </c>
      <c r="EP31">
        <v>-0.922674</v>
      </c>
      <c r="EQ31">
        <v>20.2023</v>
      </c>
      <c r="ER31">
        <v>5.25892</v>
      </c>
      <c r="ES31">
        <v>12.0519</v>
      </c>
      <c r="ET31">
        <v>4.9731</v>
      </c>
      <c r="EU31">
        <v>3.293</v>
      </c>
      <c r="EV31">
        <v>9999</v>
      </c>
      <c r="EW31">
        <v>9999</v>
      </c>
      <c r="EX31">
        <v>9999</v>
      </c>
      <c r="EY31">
        <v>198.1</v>
      </c>
      <c r="EZ31">
        <v>4.97173</v>
      </c>
      <c r="FA31">
        <v>1.86998</v>
      </c>
      <c r="FB31">
        <v>1.87633</v>
      </c>
      <c r="FC31">
        <v>1.86935</v>
      </c>
      <c r="FD31">
        <v>1.87257</v>
      </c>
      <c r="FE31">
        <v>1.87424</v>
      </c>
      <c r="FF31">
        <v>1.87352</v>
      </c>
      <c r="FG31">
        <v>1.87506</v>
      </c>
      <c r="FH31">
        <v>0</v>
      </c>
      <c r="FI31">
        <v>0</v>
      </c>
      <c r="FJ31">
        <v>0</v>
      </c>
      <c r="FK31">
        <v>0</v>
      </c>
      <c r="FL31" t="s">
        <v>344</v>
      </c>
      <c r="FM31" t="s">
        <v>345</v>
      </c>
      <c r="FN31" t="s">
        <v>346</v>
      </c>
      <c r="FO31" t="s">
        <v>346</v>
      </c>
      <c r="FP31" t="s">
        <v>346</v>
      </c>
      <c r="FQ31" t="s">
        <v>346</v>
      </c>
      <c r="FR31">
        <v>0</v>
      </c>
      <c r="FS31">
        <v>100</v>
      </c>
      <c r="FT31">
        <v>100</v>
      </c>
      <c r="FU31">
        <v>1.442</v>
      </c>
      <c r="FV31">
        <v>0.0668</v>
      </c>
      <c r="FW31">
        <v>0.4406517572175003</v>
      </c>
      <c r="FX31">
        <v>0.002616612134532941</v>
      </c>
      <c r="FY31">
        <v>-4.519413631873513E-07</v>
      </c>
      <c r="FZ31">
        <v>9.831233035137328E-12</v>
      </c>
      <c r="GA31">
        <v>-0.02410195139301033</v>
      </c>
      <c r="GB31">
        <v>0.01128715920374445</v>
      </c>
      <c r="GC31">
        <v>-0.0004913425133041084</v>
      </c>
      <c r="GD31">
        <v>1.320148971478439E-05</v>
      </c>
      <c r="GE31">
        <v>-1</v>
      </c>
      <c r="GF31">
        <v>2093</v>
      </c>
      <c r="GG31">
        <v>1</v>
      </c>
      <c r="GH31">
        <v>22</v>
      </c>
      <c r="GI31">
        <v>48.3</v>
      </c>
      <c r="GJ31">
        <v>48.4</v>
      </c>
      <c r="GK31">
        <v>1.07056</v>
      </c>
      <c r="GL31">
        <v>2.46704</v>
      </c>
      <c r="GM31">
        <v>1.39893</v>
      </c>
      <c r="GN31">
        <v>2.30957</v>
      </c>
      <c r="GO31">
        <v>1.44897</v>
      </c>
      <c r="GP31">
        <v>2.38525</v>
      </c>
      <c r="GQ31">
        <v>23.6778</v>
      </c>
      <c r="GR31">
        <v>15.6293</v>
      </c>
      <c r="GS31">
        <v>18</v>
      </c>
      <c r="GT31">
        <v>461.487</v>
      </c>
      <c r="GU31">
        <v>580.2380000000001</v>
      </c>
      <c r="GV31">
        <v>19.9993</v>
      </c>
      <c r="GW31">
        <v>18.6349</v>
      </c>
      <c r="GX31">
        <v>30.0001</v>
      </c>
      <c r="GY31">
        <v>18.6253</v>
      </c>
      <c r="GZ31">
        <v>18.5842</v>
      </c>
      <c r="HA31">
        <v>21.4046</v>
      </c>
      <c r="HB31">
        <v>35.4889</v>
      </c>
      <c r="HC31">
        <v>75.536</v>
      </c>
      <c r="HD31">
        <v>20</v>
      </c>
      <c r="HE31">
        <v>420</v>
      </c>
      <c r="HF31">
        <v>10.1548</v>
      </c>
      <c r="HG31">
        <v>102.919</v>
      </c>
      <c r="HH31">
        <v>103.288</v>
      </c>
    </row>
    <row r="32" spans="1:216">
      <c r="A32">
        <v>16</v>
      </c>
      <c r="B32">
        <v>1695822008</v>
      </c>
      <c r="C32">
        <v>1660.400000095367</v>
      </c>
      <c r="D32" t="s">
        <v>376</v>
      </c>
      <c r="E32" t="s">
        <v>377</v>
      </c>
      <c r="F32" t="s">
        <v>340</v>
      </c>
      <c r="H32">
        <v>1695822008</v>
      </c>
      <c r="I32">
        <f>(J32)/1000</f>
        <v>0</v>
      </c>
      <c r="J32">
        <f>1000*AZ32*AH32*(AV32-AW32)/(100*AO32*(1000-AH32*AV32))</f>
        <v>0</v>
      </c>
      <c r="K32">
        <f>AZ32*AH32*(AU32-AT32*(1000-AH32*AW32)/(1000-AH32*AV32))/(100*AO32)</f>
        <v>0</v>
      </c>
      <c r="L32">
        <f>AT32 - IF(AH32&gt;1, K32*AO32*100.0/(AJ32*BH32), 0)</f>
        <v>0</v>
      </c>
      <c r="M32">
        <f>((S32-I32/2)*L32-K32)/(S32+I32/2)</f>
        <v>0</v>
      </c>
      <c r="N32">
        <f>M32*(BA32+BB32)/1000.0</f>
        <v>0</v>
      </c>
      <c r="O32">
        <f>(AT32 - IF(AH32&gt;1, K32*AO32*100.0/(AJ32*BH32), 0))*(BA32+BB32)/1000.0</f>
        <v>0</v>
      </c>
      <c r="P32">
        <f>2.0/((1/R32-1/Q32)+SIGN(R32)*SQRT((1/R32-1/Q32)*(1/R32-1/Q32) + 4*AP32/((AP32+1)*(AP32+1))*(2*1/R32*1/Q32-1/Q32*1/Q32)))</f>
        <v>0</v>
      </c>
      <c r="Q32">
        <f>IF(LEFT(AQ32,1)&lt;&gt;"0",IF(LEFT(AQ32,1)="1",3.0,AR32),$D$5+$E$5*(BH32*BA32/($K$5*1000))+$F$5*(BH32*BA32/($K$5*1000))*MAX(MIN(AO32,$J$5),$I$5)*MAX(MIN(AO32,$J$5),$I$5)+$G$5*MAX(MIN(AO32,$J$5),$I$5)*(BH32*BA32/($K$5*1000))+$H$5*(BH32*BA32/($K$5*1000))*(BH32*BA32/($K$5*1000)))</f>
        <v>0</v>
      </c>
      <c r="R32">
        <f>I32*(1000-(1000*0.61365*exp(17.502*V32/(240.97+V32))/(BA32+BB32)+AV32)/2)/(1000*0.61365*exp(17.502*V32/(240.97+V32))/(BA32+BB32)-AV32)</f>
        <v>0</v>
      </c>
      <c r="S32">
        <f>1/((AP32+1)/(P32/1.6)+1/(Q32/1.37)) + AP32/((AP32+1)/(P32/1.6) + AP32/(Q32/1.37))</f>
        <v>0</v>
      </c>
      <c r="T32">
        <f>(AK32*AN32)</f>
        <v>0</v>
      </c>
      <c r="U32">
        <f>(BC32+(T32+2*0.95*5.67E-8*(((BC32+$B$7)+273)^4-(BC32+273)^4)-44100*I32)/(1.84*29.3*Q32+8*0.95*5.67E-8*(BC32+273)^3))</f>
        <v>0</v>
      </c>
      <c r="V32">
        <f>($C$7*BD32+$D$7*BE32+$E$7*U32)</f>
        <v>0</v>
      </c>
      <c r="W32">
        <f>0.61365*exp(17.502*V32/(240.97+V32))</f>
        <v>0</v>
      </c>
      <c r="X32">
        <f>(Y32/Z32*100)</f>
        <v>0</v>
      </c>
      <c r="Y32">
        <f>AV32*(BA32+BB32)/1000</f>
        <v>0</v>
      </c>
      <c r="Z32">
        <f>0.61365*exp(17.502*BC32/(240.97+BC32))</f>
        <v>0</v>
      </c>
      <c r="AA32">
        <f>(W32-AV32*(BA32+BB32)/1000)</f>
        <v>0</v>
      </c>
      <c r="AB32">
        <f>(-I32*44100)</f>
        <v>0</v>
      </c>
      <c r="AC32">
        <f>2*29.3*Q32*0.92*(BC32-V32)</f>
        <v>0</v>
      </c>
      <c r="AD32">
        <f>2*0.95*5.67E-8*(((BC32+$B$7)+273)^4-(V32+273)^4)</f>
        <v>0</v>
      </c>
      <c r="AE32">
        <f>T32+AD32+AB32+AC32</f>
        <v>0</v>
      </c>
      <c r="AF32">
        <v>1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MAX(0,($B$13+$C$13*BH32)/(1+$D$13*BH32)*BA32/(BC32+273)*$E$13)</f>
        <v>0</v>
      </c>
      <c r="AK32">
        <f>$B$11*BI32+$C$11*BJ32+$F$11*BU32*(1-BX32)</f>
        <v>0</v>
      </c>
      <c r="AL32">
        <f>AK32*AM32</f>
        <v>0</v>
      </c>
      <c r="AM32">
        <f>($B$11*$D$9+$C$11*$D$9+$F$11*((CH32+BZ32)/MAX(CH32+BZ32+CI32, 0.1)*$I$9+CI32/MAX(CH32+BZ32+CI32, 0.1)*$J$9))/($B$11+$C$11+$F$11)</f>
        <v>0</v>
      </c>
      <c r="AN32">
        <f>($B$11*$K$9+$C$11*$K$9+$F$11*((CH32+BZ32)/MAX(CH32+BZ32+CI32, 0.1)*$P$9+CI32/MAX(CH32+BZ32+CI32, 0.1)*$Q$9))/($B$11+$C$11+$F$11)</f>
        <v>0</v>
      </c>
      <c r="AO32">
        <v>6</v>
      </c>
      <c r="AP32">
        <v>0.5</v>
      </c>
      <c r="AQ32" t="s">
        <v>341</v>
      </c>
      <c r="AR32">
        <v>2</v>
      </c>
      <c r="AS32">
        <v>1695822008</v>
      </c>
      <c r="AT32">
        <v>417.725</v>
      </c>
      <c r="AU32">
        <v>419.957</v>
      </c>
      <c r="AV32">
        <v>12.3596</v>
      </c>
      <c r="AW32">
        <v>11.7</v>
      </c>
      <c r="AX32">
        <v>416.273</v>
      </c>
      <c r="AY32">
        <v>12.2947</v>
      </c>
      <c r="AZ32">
        <v>500.047</v>
      </c>
      <c r="BA32">
        <v>100.453</v>
      </c>
      <c r="BB32">
        <v>0.0310906</v>
      </c>
      <c r="BC32">
        <v>21.2828</v>
      </c>
      <c r="BD32">
        <v>999.9</v>
      </c>
      <c r="BE32">
        <v>999.9</v>
      </c>
      <c r="BF32">
        <v>0</v>
      </c>
      <c r="BG32">
        <v>0</v>
      </c>
      <c r="BH32">
        <v>10000.6</v>
      </c>
      <c r="BI32">
        <v>0</v>
      </c>
      <c r="BJ32">
        <v>28.551</v>
      </c>
      <c r="BK32">
        <v>-2.23132</v>
      </c>
      <c r="BL32">
        <v>422.953</v>
      </c>
      <c r="BM32">
        <v>424.928</v>
      </c>
      <c r="BN32">
        <v>0.659621</v>
      </c>
      <c r="BO32">
        <v>419.957</v>
      </c>
      <c r="BP32">
        <v>11.7</v>
      </c>
      <c r="BQ32">
        <v>1.24156</v>
      </c>
      <c r="BR32">
        <v>1.1753</v>
      </c>
      <c r="BS32">
        <v>10.1094</v>
      </c>
      <c r="BT32">
        <v>9.292289999999999</v>
      </c>
      <c r="BU32">
        <v>2500.18</v>
      </c>
      <c r="BV32">
        <v>0.899998</v>
      </c>
      <c r="BW32">
        <v>0.100002</v>
      </c>
      <c r="BX32">
        <v>0</v>
      </c>
      <c r="BY32">
        <v>2.7991</v>
      </c>
      <c r="BZ32">
        <v>0</v>
      </c>
      <c r="CA32">
        <v>23406.4</v>
      </c>
      <c r="CB32">
        <v>22325.4</v>
      </c>
      <c r="CC32">
        <v>41.625</v>
      </c>
      <c r="CD32">
        <v>39.25</v>
      </c>
      <c r="CE32">
        <v>40.375</v>
      </c>
      <c r="CF32">
        <v>38.75</v>
      </c>
      <c r="CG32">
        <v>39.812</v>
      </c>
      <c r="CH32">
        <v>2250.16</v>
      </c>
      <c r="CI32">
        <v>250.02</v>
      </c>
      <c r="CJ32">
        <v>0</v>
      </c>
      <c r="CK32">
        <v>1695821997.6</v>
      </c>
      <c r="CL32">
        <v>0</v>
      </c>
      <c r="CM32">
        <v>1695818937</v>
      </c>
      <c r="CN32" t="s">
        <v>342</v>
      </c>
      <c r="CO32">
        <v>1695818937</v>
      </c>
      <c r="CP32">
        <v>1695818932</v>
      </c>
      <c r="CQ32">
        <v>1</v>
      </c>
      <c r="CR32">
        <v>0.06</v>
      </c>
      <c r="CS32">
        <v>0.003</v>
      </c>
      <c r="CT32">
        <v>1.454</v>
      </c>
      <c r="CU32">
        <v>0.07000000000000001</v>
      </c>
      <c r="CV32">
        <v>418</v>
      </c>
      <c r="CW32">
        <v>13</v>
      </c>
      <c r="CX32">
        <v>0.52</v>
      </c>
      <c r="CY32">
        <v>0.12</v>
      </c>
      <c r="CZ32">
        <v>1.610841539720751</v>
      </c>
      <c r="DA32">
        <v>0.05093148086784935</v>
      </c>
      <c r="DB32">
        <v>0.01913672332601079</v>
      </c>
      <c r="DC32">
        <v>1</v>
      </c>
      <c r="DD32">
        <v>0.0005545441249693894</v>
      </c>
      <c r="DE32">
        <v>0.0001849124013633</v>
      </c>
      <c r="DF32">
        <v>2.163965377446866E-05</v>
      </c>
      <c r="DG32">
        <v>1</v>
      </c>
      <c r="DH32">
        <v>0.03255191369494276</v>
      </c>
      <c r="DI32">
        <v>0.01234271128179729</v>
      </c>
      <c r="DJ32">
        <v>0.00136008855791166</v>
      </c>
      <c r="DK32">
        <v>1</v>
      </c>
      <c r="DL32">
        <v>3</v>
      </c>
      <c r="DM32">
        <v>3</v>
      </c>
      <c r="DN32" t="s">
        <v>343</v>
      </c>
      <c r="DO32">
        <v>3.10321</v>
      </c>
      <c r="DP32">
        <v>2.66474</v>
      </c>
      <c r="DQ32">
        <v>0.101423</v>
      </c>
      <c r="DR32">
        <v>0.102861</v>
      </c>
      <c r="DS32">
        <v>0.0656417</v>
      </c>
      <c r="DT32">
        <v>0.0648261</v>
      </c>
      <c r="DU32">
        <v>26409</v>
      </c>
      <c r="DV32">
        <v>28757</v>
      </c>
      <c r="DW32">
        <v>27802.8</v>
      </c>
      <c r="DX32">
        <v>30111.6</v>
      </c>
      <c r="DY32">
        <v>32556.4</v>
      </c>
      <c r="DZ32">
        <v>34793</v>
      </c>
      <c r="EA32">
        <v>38161.4</v>
      </c>
      <c r="EB32">
        <v>41341.6</v>
      </c>
      <c r="EC32">
        <v>2.24195</v>
      </c>
      <c r="ED32">
        <v>2.32582</v>
      </c>
      <c r="EE32">
        <v>0</v>
      </c>
      <c r="EF32">
        <v>0</v>
      </c>
      <c r="EG32">
        <v>17.7852</v>
      </c>
      <c r="EH32">
        <v>999.9</v>
      </c>
      <c r="EI32">
        <v>66.59999999999999</v>
      </c>
      <c r="EJ32">
        <v>19.9</v>
      </c>
      <c r="EK32">
        <v>15.4627</v>
      </c>
      <c r="EL32">
        <v>63.581</v>
      </c>
      <c r="EM32">
        <v>8.15705</v>
      </c>
      <c r="EN32">
        <v>1</v>
      </c>
      <c r="EO32">
        <v>-0.624192</v>
      </c>
      <c r="EP32">
        <v>-0.988851</v>
      </c>
      <c r="EQ32">
        <v>20.2024</v>
      </c>
      <c r="ER32">
        <v>5.25982</v>
      </c>
      <c r="ES32">
        <v>12.0519</v>
      </c>
      <c r="ET32">
        <v>4.97375</v>
      </c>
      <c r="EU32">
        <v>3.293</v>
      </c>
      <c r="EV32">
        <v>9999</v>
      </c>
      <c r="EW32">
        <v>9999</v>
      </c>
      <c r="EX32">
        <v>9999</v>
      </c>
      <c r="EY32">
        <v>198.1</v>
      </c>
      <c r="EZ32">
        <v>4.97175</v>
      </c>
      <c r="FA32">
        <v>1.86999</v>
      </c>
      <c r="FB32">
        <v>1.87632</v>
      </c>
      <c r="FC32">
        <v>1.86935</v>
      </c>
      <c r="FD32">
        <v>1.87257</v>
      </c>
      <c r="FE32">
        <v>1.87424</v>
      </c>
      <c r="FF32">
        <v>1.87353</v>
      </c>
      <c r="FG32">
        <v>1.87512</v>
      </c>
      <c r="FH32">
        <v>0</v>
      </c>
      <c r="FI32">
        <v>0</v>
      </c>
      <c r="FJ32">
        <v>0</v>
      </c>
      <c r="FK32">
        <v>0</v>
      </c>
      <c r="FL32" t="s">
        <v>344</v>
      </c>
      <c r="FM32" t="s">
        <v>345</v>
      </c>
      <c r="FN32" t="s">
        <v>346</v>
      </c>
      <c r="FO32" t="s">
        <v>346</v>
      </c>
      <c r="FP32" t="s">
        <v>346</v>
      </c>
      <c r="FQ32" t="s">
        <v>346</v>
      </c>
      <c r="FR32">
        <v>0</v>
      </c>
      <c r="FS32">
        <v>100</v>
      </c>
      <c r="FT32">
        <v>100</v>
      </c>
      <c r="FU32">
        <v>1.452</v>
      </c>
      <c r="FV32">
        <v>0.0649</v>
      </c>
      <c r="FW32">
        <v>0.4406517572175003</v>
      </c>
      <c r="FX32">
        <v>0.002616612134532941</v>
      </c>
      <c r="FY32">
        <v>-4.519413631873513E-07</v>
      </c>
      <c r="FZ32">
        <v>9.831233035137328E-12</v>
      </c>
      <c r="GA32">
        <v>-0.02410195139301033</v>
      </c>
      <c r="GB32">
        <v>0.01128715920374445</v>
      </c>
      <c r="GC32">
        <v>-0.0004913425133041084</v>
      </c>
      <c r="GD32">
        <v>1.320148971478439E-05</v>
      </c>
      <c r="GE32">
        <v>-1</v>
      </c>
      <c r="GF32">
        <v>2093</v>
      </c>
      <c r="GG32">
        <v>1</v>
      </c>
      <c r="GH32">
        <v>22</v>
      </c>
      <c r="GI32">
        <v>51.2</v>
      </c>
      <c r="GJ32">
        <v>51.3</v>
      </c>
      <c r="GK32">
        <v>1.073</v>
      </c>
      <c r="GL32">
        <v>2.47314</v>
      </c>
      <c r="GM32">
        <v>1.39893</v>
      </c>
      <c r="GN32">
        <v>2.31567</v>
      </c>
      <c r="GO32">
        <v>1.44897</v>
      </c>
      <c r="GP32">
        <v>2.35962</v>
      </c>
      <c r="GQ32">
        <v>23.6575</v>
      </c>
      <c r="GR32">
        <v>15.5943</v>
      </c>
      <c r="GS32">
        <v>18</v>
      </c>
      <c r="GT32">
        <v>457.601</v>
      </c>
      <c r="GU32">
        <v>583.9</v>
      </c>
      <c r="GV32">
        <v>20.0004</v>
      </c>
      <c r="GW32">
        <v>18.6504</v>
      </c>
      <c r="GX32">
        <v>30.0001</v>
      </c>
      <c r="GY32">
        <v>18.6575</v>
      </c>
      <c r="GZ32">
        <v>18.6231</v>
      </c>
      <c r="HA32">
        <v>21.4402</v>
      </c>
      <c r="HB32">
        <v>26.7702</v>
      </c>
      <c r="HC32">
        <v>73.6722</v>
      </c>
      <c r="HD32">
        <v>20</v>
      </c>
      <c r="HE32">
        <v>420</v>
      </c>
      <c r="HF32">
        <v>11.7171</v>
      </c>
      <c r="HG32">
        <v>102.919</v>
      </c>
      <c r="HH32">
        <v>103.266</v>
      </c>
    </row>
    <row r="33" spans="1:216">
      <c r="A33">
        <v>17</v>
      </c>
      <c r="B33">
        <v>1695822113</v>
      </c>
      <c r="C33">
        <v>1765.400000095367</v>
      </c>
      <c r="D33" t="s">
        <v>378</v>
      </c>
      <c r="E33" t="s">
        <v>379</v>
      </c>
      <c r="F33" t="s">
        <v>340</v>
      </c>
      <c r="H33">
        <v>1695822113</v>
      </c>
      <c r="I33">
        <f>(J33)/1000</f>
        <v>0</v>
      </c>
      <c r="J33">
        <f>1000*AZ33*AH33*(AV33-AW33)/(100*AO33*(1000-AH33*AV33))</f>
        <v>0</v>
      </c>
      <c r="K33">
        <f>AZ33*AH33*(AU33-AT33*(1000-AH33*AW33)/(1000-AH33*AV33))/(100*AO33)</f>
        <v>0</v>
      </c>
      <c r="L33">
        <f>AT33 - IF(AH33&gt;1, K33*AO33*100.0/(AJ33*BH33), 0)</f>
        <v>0</v>
      </c>
      <c r="M33">
        <f>((S33-I33/2)*L33-K33)/(S33+I33/2)</f>
        <v>0</v>
      </c>
      <c r="N33">
        <f>M33*(BA33+BB33)/1000.0</f>
        <v>0</v>
      </c>
      <c r="O33">
        <f>(AT33 - IF(AH33&gt;1, K33*AO33*100.0/(AJ33*BH33), 0))*(BA33+BB33)/1000.0</f>
        <v>0</v>
      </c>
      <c r="P33">
        <f>2.0/((1/R33-1/Q33)+SIGN(R33)*SQRT((1/R33-1/Q33)*(1/R33-1/Q33) + 4*AP33/((AP33+1)*(AP33+1))*(2*1/R33*1/Q33-1/Q33*1/Q33)))</f>
        <v>0</v>
      </c>
      <c r="Q33">
        <f>IF(LEFT(AQ33,1)&lt;&gt;"0",IF(LEFT(AQ33,1)="1",3.0,AR33),$D$5+$E$5*(BH33*BA33/($K$5*1000))+$F$5*(BH33*BA33/($K$5*1000))*MAX(MIN(AO33,$J$5),$I$5)*MAX(MIN(AO33,$J$5),$I$5)+$G$5*MAX(MIN(AO33,$J$5),$I$5)*(BH33*BA33/($K$5*1000))+$H$5*(BH33*BA33/($K$5*1000))*(BH33*BA33/($K$5*1000)))</f>
        <v>0</v>
      </c>
      <c r="R33">
        <f>I33*(1000-(1000*0.61365*exp(17.502*V33/(240.97+V33))/(BA33+BB33)+AV33)/2)/(1000*0.61365*exp(17.502*V33/(240.97+V33))/(BA33+BB33)-AV33)</f>
        <v>0</v>
      </c>
      <c r="S33">
        <f>1/((AP33+1)/(P33/1.6)+1/(Q33/1.37)) + AP33/((AP33+1)/(P33/1.6) + AP33/(Q33/1.37))</f>
        <v>0</v>
      </c>
      <c r="T33">
        <f>(AK33*AN33)</f>
        <v>0</v>
      </c>
      <c r="U33">
        <f>(BC33+(T33+2*0.95*5.67E-8*(((BC33+$B$7)+273)^4-(BC33+273)^4)-44100*I33)/(1.84*29.3*Q33+8*0.95*5.67E-8*(BC33+273)^3))</f>
        <v>0</v>
      </c>
      <c r="V33">
        <f>($C$7*BD33+$D$7*BE33+$E$7*U33)</f>
        <v>0</v>
      </c>
      <c r="W33">
        <f>0.61365*exp(17.502*V33/(240.97+V33))</f>
        <v>0</v>
      </c>
      <c r="X33">
        <f>(Y33/Z33*100)</f>
        <v>0</v>
      </c>
      <c r="Y33">
        <f>AV33*(BA33+BB33)/1000</f>
        <v>0</v>
      </c>
      <c r="Z33">
        <f>0.61365*exp(17.502*BC33/(240.97+BC33))</f>
        <v>0</v>
      </c>
      <c r="AA33">
        <f>(W33-AV33*(BA33+BB33)/1000)</f>
        <v>0</v>
      </c>
      <c r="AB33">
        <f>(-I33*44100)</f>
        <v>0</v>
      </c>
      <c r="AC33">
        <f>2*29.3*Q33*0.92*(BC33-V33)</f>
        <v>0</v>
      </c>
      <c r="AD33">
        <f>2*0.95*5.67E-8*(((BC33+$B$7)+273)^4-(V33+273)^4)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MAX(0,($B$13+$C$13*BH33)/(1+$D$13*BH33)*BA33/(BC33+273)*$E$13)</f>
        <v>0</v>
      </c>
      <c r="AK33">
        <f>$B$11*BI33+$C$11*BJ33+$F$11*BU33*(1-BX33)</f>
        <v>0</v>
      </c>
      <c r="AL33">
        <f>AK33*AM33</f>
        <v>0</v>
      </c>
      <c r="AM33">
        <f>($B$11*$D$9+$C$11*$D$9+$F$11*((CH33+BZ33)/MAX(CH33+BZ33+CI33, 0.1)*$I$9+CI33/MAX(CH33+BZ33+CI33, 0.1)*$J$9))/($B$11+$C$11+$F$11)</f>
        <v>0</v>
      </c>
      <c r="AN33">
        <f>($B$11*$K$9+$C$11*$K$9+$F$11*((CH33+BZ33)/MAX(CH33+BZ33+CI33, 0.1)*$P$9+CI33/MAX(CH33+BZ33+CI33, 0.1)*$Q$9))/($B$11+$C$11+$F$11)</f>
        <v>0</v>
      </c>
      <c r="AO33">
        <v>6</v>
      </c>
      <c r="AP33">
        <v>0.5</v>
      </c>
      <c r="AQ33" t="s">
        <v>341</v>
      </c>
      <c r="AR33">
        <v>2</v>
      </c>
      <c r="AS33">
        <v>1695822113</v>
      </c>
      <c r="AT33">
        <v>408.686</v>
      </c>
      <c r="AU33">
        <v>420.051</v>
      </c>
      <c r="AV33">
        <v>13.1109</v>
      </c>
      <c r="AW33">
        <v>8.9321</v>
      </c>
      <c r="AX33">
        <v>407.254</v>
      </c>
      <c r="AY33">
        <v>13.042</v>
      </c>
      <c r="AZ33">
        <v>500.045</v>
      </c>
      <c r="BA33">
        <v>100.45</v>
      </c>
      <c r="BB33">
        <v>0.0324825</v>
      </c>
      <c r="BC33">
        <v>21.3239</v>
      </c>
      <c r="BD33">
        <v>999.9</v>
      </c>
      <c r="BE33">
        <v>999.9</v>
      </c>
      <c r="BF33">
        <v>0</v>
      </c>
      <c r="BG33">
        <v>0</v>
      </c>
      <c r="BH33">
        <v>10001.2</v>
      </c>
      <c r="BI33">
        <v>0</v>
      </c>
      <c r="BJ33">
        <v>41.4932</v>
      </c>
      <c r="BK33">
        <v>-11.3657</v>
      </c>
      <c r="BL33">
        <v>414.115</v>
      </c>
      <c r="BM33">
        <v>423.837</v>
      </c>
      <c r="BN33">
        <v>4.17876</v>
      </c>
      <c r="BO33">
        <v>420.051</v>
      </c>
      <c r="BP33">
        <v>8.9321</v>
      </c>
      <c r="BQ33">
        <v>1.31698</v>
      </c>
      <c r="BR33">
        <v>0.8972290000000001</v>
      </c>
      <c r="BS33">
        <v>10.9941</v>
      </c>
      <c r="BT33">
        <v>5.34637</v>
      </c>
      <c r="BU33">
        <v>2500.09</v>
      </c>
      <c r="BV33">
        <v>0.900003</v>
      </c>
      <c r="BW33">
        <v>0.09999669999999999</v>
      </c>
      <c r="BX33">
        <v>0</v>
      </c>
      <c r="BY33">
        <v>3.1349</v>
      </c>
      <c r="BZ33">
        <v>0</v>
      </c>
      <c r="CA33">
        <v>50919.2</v>
      </c>
      <c r="CB33">
        <v>22324.5</v>
      </c>
      <c r="CC33">
        <v>39.437</v>
      </c>
      <c r="CD33">
        <v>37.375</v>
      </c>
      <c r="CE33">
        <v>38.937</v>
      </c>
      <c r="CF33">
        <v>36</v>
      </c>
      <c r="CG33">
        <v>37.875</v>
      </c>
      <c r="CH33">
        <v>2250.09</v>
      </c>
      <c r="CI33">
        <v>250</v>
      </c>
      <c r="CJ33">
        <v>0</v>
      </c>
      <c r="CK33">
        <v>1695822102.6</v>
      </c>
      <c r="CL33">
        <v>0</v>
      </c>
      <c r="CM33">
        <v>1695818937</v>
      </c>
      <c r="CN33" t="s">
        <v>342</v>
      </c>
      <c r="CO33">
        <v>1695818937</v>
      </c>
      <c r="CP33">
        <v>1695818932</v>
      </c>
      <c r="CQ33">
        <v>1</v>
      </c>
      <c r="CR33">
        <v>0.06</v>
      </c>
      <c r="CS33">
        <v>0.003</v>
      </c>
      <c r="CT33">
        <v>1.454</v>
      </c>
      <c r="CU33">
        <v>0.07000000000000001</v>
      </c>
      <c r="CV33">
        <v>418</v>
      </c>
      <c r="CW33">
        <v>13</v>
      </c>
      <c r="CX33">
        <v>0.52</v>
      </c>
      <c r="CY33">
        <v>0.12</v>
      </c>
      <c r="CZ33">
        <v>7.955347571030762</v>
      </c>
      <c r="DA33">
        <v>0.7524647291165224</v>
      </c>
      <c r="DB33">
        <v>0.05717447255370497</v>
      </c>
      <c r="DC33">
        <v>1</v>
      </c>
      <c r="DD33">
        <v>0.003509652357278053</v>
      </c>
      <c r="DE33">
        <v>8.604902313607564E-05</v>
      </c>
      <c r="DF33">
        <v>6.949583176766499E-06</v>
      </c>
      <c r="DG33">
        <v>1</v>
      </c>
      <c r="DH33">
        <v>0.2478757357843362</v>
      </c>
      <c r="DI33">
        <v>-0.01721821974920013</v>
      </c>
      <c r="DJ33">
        <v>0.001269220421914098</v>
      </c>
      <c r="DK33">
        <v>1</v>
      </c>
      <c r="DL33">
        <v>3</v>
      </c>
      <c r="DM33">
        <v>3</v>
      </c>
      <c r="DN33" t="s">
        <v>343</v>
      </c>
      <c r="DO33">
        <v>3.10255</v>
      </c>
      <c r="DP33">
        <v>2.66613</v>
      </c>
      <c r="DQ33">
        <v>0.0997572</v>
      </c>
      <c r="DR33">
        <v>0.102842</v>
      </c>
      <c r="DS33">
        <v>0.0686542</v>
      </c>
      <c r="DT33">
        <v>0.0525548</v>
      </c>
      <c r="DU33">
        <v>26453.5</v>
      </c>
      <c r="DV33">
        <v>28757.3</v>
      </c>
      <c r="DW33">
        <v>27798.1</v>
      </c>
      <c r="DX33">
        <v>30111.5</v>
      </c>
      <c r="DY33">
        <v>32447.1</v>
      </c>
      <c r="DZ33">
        <v>35248.4</v>
      </c>
      <c r="EA33">
        <v>38156.1</v>
      </c>
      <c r="EB33">
        <v>41341.4</v>
      </c>
      <c r="EC33">
        <v>2.25115</v>
      </c>
      <c r="ED33">
        <v>2.31795</v>
      </c>
      <c r="EE33">
        <v>0</v>
      </c>
      <c r="EF33">
        <v>0</v>
      </c>
      <c r="EG33">
        <v>17.8152</v>
      </c>
      <c r="EH33">
        <v>999.9</v>
      </c>
      <c r="EI33">
        <v>66.5</v>
      </c>
      <c r="EJ33">
        <v>19.9</v>
      </c>
      <c r="EK33">
        <v>15.4404</v>
      </c>
      <c r="EL33">
        <v>64.03100000000001</v>
      </c>
      <c r="EM33">
        <v>8.67789</v>
      </c>
      <c r="EN33">
        <v>1</v>
      </c>
      <c r="EO33">
        <v>-0.622927</v>
      </c>
      <c r="EP33">
        <v>-0.956803</v>
      </c>
      <c r="EQ33">
        <v>20.1999</v>
      </c>
      <c r="ER33">
        <v>5.25997</v>
      </c>
      <c r="ES33">
        <v>12.0519</v>
      </c>
      <c r="ET33">
        <v>4.9737</v>
      </c>
      <c r="EU33">
        <v>3.293</v>
      </c>
      <c r="EV33">
        <v>9999</v>
      </c>
      <c r="EW33">
        <v>9999</v>
      </c>
      <c r="EX33">
        <v>9999</v>
      </c>
      <c r="EY33">
        <v>198.2</v>
      </c>
      <c r="EZ33">
        <v>4.97174</v>
      </c>
      <c r="FA33">
        <v>1.86998</v>
      </c>
      <c r="FB33">
        <v>1.87625</v>
      </c>
      <c r="FC33">
        <v>1.86935</v>
      </c>
      <c r="FD33">
        <v>1.87256</v>
      </c>
      <c r="FE33">
        <v>1.87424</v>
      </c>
      <c r="FF33">
        <v>1.87349</v>
      </c>
      <c r="FG33">
        <v>1.87504</v>
      </c>
      <c r="FH33">
        <v>0</v>
      </c>
      <c r="FI33">
        <v>0</v>
      </c>
      <c r="FJ33">
        <v>0</v>
      </c>
      <c r="FK33">
        <v>0</v>
      </c>
      <c r="FL33" t="s">
        <v>344</v>
      </c>
      <c r="FM33" t="s">
        <v>345</v>
      </c>
      <c r="FN33" t="s">
        <v>346</v>
      </c>
      <c r="FO33" t="s">
        <v>346</v>
      </c>
      <c r="FP33" t="s">
        <v>346</v>
      </c>
      <c r="FQ33" t="s">
        <v>346</v>
      </c>
      <c r="FR33">
        <v>0</v>
      </c>
      <c r="FS33">
        <v>100</v>
      </c>
      <c r="FT33">
        <v>100</v>
      </c>
      <c r="FU33">
        <v>1.432</v>
      </c>
      <c r="FV33">
        <v>0.0689</v>
      </c>
      <c r="FW33">
        <v>0.4406517572175003</v>
      </c>
      <c r="FX33">
        <v>0.002616612134532941</v>
      </c>
      <c r="FY33">
        <v>-4.519413631873513E-07</v>
      </c>
      <c r="FZ33">
        <v>9.831233035137328E-12</v>
      </c>
      <c r="GA33">
        <v>-0.02410195139301033</v>
      </c>
      <c r="GB33">
        <v>0.01128715920374445</v>
      </c>
      <c r="GC33">
        <v>-0.0004913425133041084</v>
      </c>
      <c r="GD33">
        <v>1.320148971478439E-05</v>
      </c>
      <c r="GE33">
        <v>-1</v>
      </c>
      <c r="GF33">
        <v>2093</v>
      </c>
      <c r="GG33">
        <v>1</v>
      </c>
      <c r="GH33">
        <v>22</v>
      </c>
      <c r="GI33">
        <v>52.9</v>
      </c>
      <c r="GJ33">
        <v>53</v>
      </c>
      <c r="GK33">
        <v>1.07056</v>
      </c>
      <c r="GL33">
        <v>2.45605</v>
      </c>
      <c r="GM33">
        <v>1.39893</v>
      </c>
      <c r="GN33">
        <v>2.31567</v>
      </c>
      <c r="GO33">
        <v>1.44897</v>
      </c>
      <c r="GP33">
        <v>2.49146</v>
      </c>
      <c r="GQ33">
        <v>23.6778</v>
      </c>
      <c r="GR33">
        <v>15.5768</v>
      </c>
      <c r="GS33">
        <v>18</v>
      </c>
      <c r="GT33">
        <v>463.054</v>
      </c>
      <c r="GU33">
        <v>578.283</v>
      </c>
      <c r="GV33">
        <v>20.0004</v>
      </c>
      <c r="GW33">
        <v>18.662</v>
      </c>
      <c r="GX33">
        <v>30.0002</v>
      </c>
      <c r="GY33">
        <v>18.6752</v>
      </c>
      <c r="GZ33">
        <v>18.6386</v>
      </c>
      <c r="HA33">
        <v>21.3934</v>
      </c>
      <c r="HB33">
        <v>42.4522</v>
      </c>
      <c r="HC33">
        <v>71.7409</v>
      </c>
      <c r="HD33">
        <v>20</v>
      </c>
      <c r="HE33">
        <v>420</v>
      </c>
      <c r="HF33">
        <v>8.79678</v>
      </c>
      <c r="HG33">
        <v>102.903</v>
      </c>
      <c r="HH33">
        <v>103.266</v>
      </c>
    </row>
    <row r="34" spans="1:216">
      <c r="A34">
        <v>18</v>
      </c>
      <c r="B34">
        <v>1695822259</v>
      </c>
      <c r="C34">
        <v>1911.400000095367</v>
      </c>
      <c r="D34" t="s">
        <v>380</v>
      </c>
      <c r="E34" t="s">
        <v>381</v>
      </c>
      <c r="F34" t="s">
        <v>340</v>
      </c>
      <c r="H34">
        <v>1695822259</v>
      </c>
      <c r="I34">
        <f>(J34)/1000</f>
        <v>0</v>
      </c>
      <c r="J34">
        <f>1000*AZ34*AH34*(AV34-AW34)/(100*AO34*(1000-AH34*AV34))</f>
        <v>0</v>
      </c>
      <c r="K34">
        <f>AZ34*AH34*(AU34-AT34*(1000-AH34*AW34)/(1000-AH34*AV34))/(100*AO34)</f>
        <v>0</v>
      </c>
      <c r="L34">
        <f>AT34 - IF(AH34&gt;1, K34*AO34*100.0/(AJ34*BH34), 0)</f>
        <v>0</v>
      </c>
      <c r="M34">
        <f>((S34-I34/2)*L34-K34)/(S34+I34/2)</f>
        <v>0</v>
      </c>
      <c r="N34">
        <f>M34*(BA34+BB34)/1000.0</f>
        <v>0</v>
      </c>
      <c r="O34">
        <f>(AT34 - IF(AH34&gt;1, K34*AO34*100.0/(AJ34*BH34), 0))*(BA34+BB34)/1000.0</f>
        <v>0</v>
      </c>
      <c r="P34">
        <f>2.0/((1/R34-1/Q34)+SIGN(R34)*SQRT((1/R34-1/Q34)*(1/R34-1/Q34) + 4*AP34/((AP34+1)*(AP34+1))*(2*1/R34*1/Q34-1/Q34*1/Q34)))</f>
        <v>0</v>
      </c>
      <c r="Q34">
        <f>IF(LEFT(AQ34,1)&lt;&gt;"0",IF(LEFT(AQ34,1)="1",3.0,AR34),$D$5+$E$5*(BH34*BA34/($K$5*1000))+$F$5*(BH34*BA34/($K$5*1000))*MAX(MIN(AO34,$J$5),$I$5)*MAX(MIN(AO34,$J$5),$I$5)+$G$5*MAX(MIN(AO34,$J$5),$I$5)*(BH34*BA34/($K$5*1000))+$H$5*(BH34*BA34/($K$5*1000))*(BH34*BA34/($K$5*1000)))</f>
        <v>0</v>
      </c>
      <c r="R34">
        <f>I34*(1000-(1000*0.61365*exp(17.502*V34/(240.97+V34))/(BA34+BB34)+AV34)/2)/(1000*0.61365*exp(17.502*V34/(240.97+V34))/(BA34+BB34)-AV34)</f>
        <v>0</v>
      </c>
      <c r="S34">
        <f>1/((AP34+1)/(P34/1.6)+1/(Q34/1.37)) + AP34/((AP34+1)/(P34/1.6) + AP34/(Q34/1.37))</f>
        <v>0</v>
      </c>
      <c r="T34">
        <f>(AK34*AN34)</f>
        <v>0</v>
      </c>
      <c r="U34">
        <f>(BC34+(T34+2*0.95*5.67E-8*(((BC34+$B$7)+273)^4-(BC34+273)^4)-44100*I34)/(1.84*29.3*Q34+8*0.95*5.67E-8*(BC34+273)^3))</f>
        <v>0</v>
      </c>
      <c r="V34">
        <f>($C$7*BD34+$D$7*BE34+$E$7*U34)</f>
        <v>0</v>
      </c>
      <c r="W34">
        <f>0.61365*exp(17.502*V34/(240.97+V34))</f>
        <v>0</v>
      </c>
      <c r="X34">
        <f>(Y34/Z34*100)</f>
        <v>0</v>
      </c>
      <c r="Y34">
        <f>AV34*(BA34+BB34)/1000</f>
        <v>0</v>
      </c>
      <c r="Z34">
        <f>0.61365*exp(17.502*BC34/(240.97+BC34))</f>
        <v>0</v>
      </c>
      <c r="AA34">
        <f>(W34-AV34*(BA34+BB34)/1000)</f>
        <v>0</v>
      </c>
      <c r="AB34">
        <f>(-I34*44100)</f>
        <v>0</v>
      </c>
      <c r="AC34">
        <f>2*29.3*Q34*0.92*(BC34-V34)</f>
        <v>0</v>
      </c>
      <c r="AD34">
        <f>2*0.95*5.67E-8*(((BC34+$B$7)+273)^4-(V34+273)^4)</f>
        <v>0</v>
      </c>
      <c r="AE34">
        <f>T34+AD34+AB34+AC34</f>
        <v>0</v>
      </c>
      <c r="AF34">
        <v>11</v>
      </c>
      <c r="AG34">
        <v>2</v>
      </c>
      <c r="AH34">
        <f>IF(AF34*$H$13&gt;=AJ34,1.0,(AJ34/(AJ34-AF34*$H$13)))</f>
        <v>0</v>
      </c>
      <c r="AI34">
        <f>(AH34-1)*100</f>
        <v>0</v>
      </c>
      <c r="AJ34">
        <f>MAX(0,($B$13+$C$13*BH34)/(1+$D$13*BH34)*BA34/(BC34+273)*$E$13)</f>
        <v>0</v>
      </c>
      <c r="AK34">
        <f>$B$11*BI34+$C$11*BJ34+$F$11*BU34*(1-BX34)</f>
        <v>0</v>
      </c>
      <c r="AL34">
        <f>AK34*AM34</f>
        <v>0</v>
      </c>
      <c r="AM34">
        <f>($B$11*$D$9+$C$11*$D$9+$F$11*((CH34+BZ34)/MAX(CH34+BZ34+CI34, 0.1)*$I$9+CI34/MAX(CH34+BZ34+CI34, 0.1)*$J$9))/($B$11+$C$11+$F$11)</f>
        <v>0</v>
      </c>
      <c r="AN34">
        <f>($B$11*$K$9+$C$11*$K$9+$F$11*((CH34+BZ34)/MAX(CH34+BZ34+CI34, 0.1)*$P$9+CI34/MAX(CH34+BZ34+CI34, 0.1)*$Q$9))/($B$11+$C$11+$F$11)</f>
        <v>0</v>
      </c>
      <c r="AO34">
        <v>6</v>
      </c>
      <c r="AP34">
        <v>0.5</v>
      </c>
      <c r="AQ34" t="s">
        <v>341</v>
      </c>
      <c r="AR34">
        <v>2</v>
      </c>
      <c r="AS34">
        <v>1695822259</v>
      </c>
      <c r="AT34">
        <v>405.366</v>
      </c>
      <c r="AU34">
        <v>420.018</v>
      </c>
      <c r="AV34">
        <v>12.6883</v>
      </c>
      <c r="AW34">
        <v>8.69295</v>
      </c>
      <c r="AX34">
        <v>403.942</v>
      </c>
      <c r="AY34">
        <v>12.6216</v>
      </c>
      <c r="AZ34">
        <v>500.267</v>
      </c>
      <c r="BA34">
        <v>100.446</v>
      </c>
      <c r="BB34">
        <v>0.0313439</v>
      </c>
      <c r="BC34">
        <v>21.3346</v>
      </c>
      <c r="BD34">
        <v>999.9</v>
      </c>
      <c r="BE34">
        <v>999.9</v>
      </c>
      <c r="BF34">
        <v>0</v>
      </c>
      <c r="BG34">
        <v>0</v>
      </c>
      <c r="BH34">
        <v>10008.8</v>
      </c>
      <c r="BI34">
        <v>0</v>
      </c>
      <c r="BJ34">
        <v>49.0374</v>
      </c>
      <c r="BK34">
        <v>-14.6514</v>
      </c>
      <c r="BL34">
        <v>410.576</v>
      </c>
      <c r="BM34">
        <v>423.701</v>
      </c>
      <c r="BN34">
        <v>3.99532</v>
      </c>
      <c r="BO34">
        <v>420.018</v>
      </c>
      <c r="BP34">
        <v>8.69295</v>
      </c>
      <c r="BQ34">
        <v>1.27448</v>
      </c>
      <c r="BR34">
        <v>0.873169</v>
      </c>
      <c r="BS34">
        <v>10.5012</v>
      </c>
      <c r="BT34">
        <v>4.95595</v>
      </c>
      <c r="BU34">
        <v>2499.83</v>
      </c>
      <c r="BV34">
        <v>0.899998</v>
      </c>
      <c r="BW34">
        <v>0.100002</v>
      </c>
      <c r="BX34">
        <v>0</v>
      </c>
      <c r="BY34">
        <v>2.7205</v>
      </c>
      <c r="BZ34">
        <v>0</v>
      </c>
      <c r="CA34">
        <v>35391</v>
      </c>
      <c r="CB34">
        <v>22322.2</v>
      </c>
      <c r="CC34">
        <v>39.75</v>
      </c>
      <c r="CD34">
        <v>38.187</v>
      </c>
      <c r="CE34">
        <v>39</v>
      </c>
      <c r="CF34">
        <v>36.812</v>
      </c>
      <c r="CG34">
        <v>38.187</v>
      </c>
      <c r="CH34">
        <v>2249.84</v>
      </c>
      <c r="CI34">
        <v>249.99</v>
      </c>
      <c r="CJ34">
        <v>0</v>
      </c>
      <c r="CK34">
        <v>1695822249</v>
      </c>
      <c r="CL34">
        <v>0</v>
      </c>
      <c r="CM34">
        <v>1695818937</v>
      </c>
      <c r="CN34" t="s">
        <v>342</v>
      </c>
      <c r="CO34">
        <v>1695818937</v>
      </c>
      <c r="CP34">
        <v>1695818932</v>
      </c>
      <c r="CQ34">
        <v>1</v>
      </c>
      <c r="CR34">
        <v>0.06</v>
      </c>
      <c r="CS34">
        <v>0.003</v>
      </c>
      <c r="CT34">
        <v>1.454</v>
      </c>
      <c r="CU34">
        <v>0.07000000000000001</v>
      </c>
      <c r="CV34">
        <v>418</v>
      </c>
      <c r="CW34">
        <v>13</v>
      </c>
      <c r="CX34">
        <v>0.52</v>
      </c>
      <c r="CY34">
        <v>0.12</v>
      </c>
      <c r="CZ34">
        <v>10.67891456775023</v>
      </c>
      <c r="DA34">
        <v>0.9509194612947981</v>
      </c>
      <c r="DB34">
        <v>0.07005138681837687</v>
      </c>
      <c r="DC34">
        <v>1</v>
      </c>
      <c r="DD34">
        <v>0.003368223912912213</v>
      </c>
      <c r="DE34">
        <v>2.509809529835394E-05</v>
      </c>
      <c r="DF34">
        <v>2.549461548113963E-06</v>
      </c>
      <c r="DG34">
        <v>1</v>
      </c>
      <c r="DH34">
        <v>0.2274862603718817</v>
      </c>
      <c r="DI34">
        <v>-0.006901199823929411</v>
      </c>
      <c r="DJ34">
        <v>0.0005118340043697962</v>
      </c>
      <c r="DK34">
        <v>1</v>
      </c>
      <c r="DL34">
        <v>3</v>
      </c>
      <c r="DM34">
        <v>3</v>
      </c>
      <c r="DN34" t="s">
        <v>343</v>
      </c>
      <c r="DO34">
        <v>3.10274</v>
      </c>
      <c r="DP34">
        <v>2.66506</v>
      </c>
      <c r="DQ34">
        <v>0.0991253</v>
      </c>
      <c r="DR34">
        <v>0.102821</v>
      </c>
      <c r="DS34">
        <v>0.06695669999999999</v>
      </c>
      <c r="DT34">
        <v>0.0514325</v>
      </c>
      <c r="DU34">
        <v>26467.9</v>
      </c>
      <c r="DV34">
        <v>28754.9</v>
      </c>
      <c r="DW34">
        <v>27793.9</v>
      </c>
      <c r="DX34">
        <v>30108.3</v>
      </c>
      <c r="DY34">
        <v>32501.3</v>
      </c>
      <c r="DZ34">
        <v>35286.4</v>
      </c>
      <c r="EA34">
        <v>38150.6</v>
      </c>
      <c r="EB34">
        <v>41337.2</v>
      </c>
      <c r="EC34">
        <v>2.22062</v>
      </c>
      <c r="ED34">
        <v>2.31415</v>
      </c>
      <c r="EE34">
        <v>0</v>
      </c>
      <c r="EF34">
        <v>0</v>
      </c>
      <c r="EG34">
        <v>17.87</v>
      </c>
      <c r="EH34">
        <v>999.9</v>
      </c>
      <c r="EI34">
        <v>65.90000000000001</v>
      </c>
      <c r="EJ34">
        <v>20</v>
      </c>
      <c r="EK34">
        <v>15.3945</v>
      </c>
      <c r="EL34">
        <v>63.8009</v>
      </c>
      <c r="EM34">
        <v>8.41747</v>
      </c>
      <c r="EN34">
        <v>1</v>
      </c>
      <c r="EO34">
        <v>-0.62092</v>
      </c>
      <c r="EP34">
        <v>-0.945332</v>
      </c>
      <c r="EQ34">
        <v>20.201</v>
      </c>
      <c r="ER34">
        <v>5.25682</v>
      </c>
      <c r="ES34">
        <v>12.0519</v>
      </c>
      <c r="ET34">
        <v>4.9733</v>
      </c>
      <c r="EU34">
        <v>3.29225</v>
      </c>
      <c r="EV34">
        <v>9999</v>
      </c>
      <c r="EW34">
        <v>9999</v>
      </c>
      <c r="EX34">
        <v>9999</v>
      </c>
      <c r="EY34">
        <v>198.2</v>
      </c>
      <c r="EZ34">
        <v>4.97173</v>
      </c>
      <c r="FA34">
        <v>1.8701</v>
      </c>
      <c r="FB34">
        <v>1.87635</v>
      </c>
      <c r="FC34">
        <v>1.86936</v>
      </c>
      <c r="FD34">
        <v>1.8726</v>
      </c>
      <c r="FE34">
        <v>1.87425</v>
      </c>
      <c r="FF34">
        <v>1.87359</v>
      </c>
      <c r="FG34">
        <v>1.87514</v>
      </c>
      <c r="FH34">
        <v>0</v>
      </c>
      <c r="FI34">
        <v>0</v>
      </c>
      <c r="FJ34">
        <v>0</v>
      </c>
      <c r="FK34">
        <v>0</v>
      </c>
      <c r="FL34" t="s">
        <v>344</v>
      </c>
      <c r="FM34" t="s">
        <v>345</v>
      </c>
      <c r="FN34" t="s">
        <v>346</v>
      </c>
      <c r="FO34" t="s">
        <v>346</v>
      </c>
      <c r="FP34" t="s">
        <v>346</v>
      </c>
      <c r="FQ34" t="s">
        <v>346</v>
      </c>
      <c r="FR34">
        <v>0</v>
      </c>
      <c r="FS34">
        <v>100</v>
      </c>
      <c r="FT34">
        <v>100</v>
      </c>
      <c r="FU34">
        <v>1.424</v>
      </c>
      <c r="FV34">
        <v>0.0667</v>
      </c>
      <c r="FW34">
        <v>0.4406517572175003</v>
      </c>
      <c r="FX34">
        <v>0.002616612134532941</v>
      </c>
      <c r="FY34">
        <v>-4.519413631873513E-07</v>
      </c>
      <c r="FZ34">
        <v>9.831233035137328E-12</v>
      </c>
      <c r="GA34">
        <v>-0.02410195139301033</v>
      </c>
      <c r="GB34">
        <v>0.01128715920374445</v>
      </c>
      <c r="GC34">
        <v>-0.0004913425133041084</v>
      </c>
      <c r="GD34">
        <v>1.320148971478439E-05</v>
      </c>
      <c r="GE34">
        <v>-1</v>
      </c>
      <c r="GF34">
        <v>2093</v>
      </c>
      <c r="GG34">
        <v>1</v>
      </c>
      <c r="GH34">
        <v>22</v>
      </c>
      <c r="GI34">
        <v>55.4</v>
      </c>
      <c r="GJ34">
        <v>55.5</v>
      </c>
      <c r="GK34">
        <v>1.07056</v>
      </c>
      <c r="GL34">
        <v>2.47803</v>
      </c>
      <c r="GM34">
        <v>1.39893</v>
      </c>
      <c r="GN34">
        <v>2.31567</v>
      </c>
      <c r="GO34">
        <v>1.44897</v>
      </c>
      <c r="GP34">
        <v>2.40601</v>
      </c>
      <c r="GQ34">
        <v>23.7183</v>
      </c>
      <c r="GR34">
        <v>15.5417</v>
      </c>
      <c r="GS34">
        <v>18</v>
      </c>
      <c r="GT34">
        <v>446.054</v>
      </c>
      <c r="GU34">
        <v>575.864</v>
      </c>
      <c r="GV34">
        <v>20.0015</v>
      </c>
      <c r="GW34">
        <v>18.6911</v>
      </c>
      <c r="GX34">
        <v>30.0002</v>
      </c>
      <c r="GY34">
        <v>18.7042</v>
      </c>
      <c r="GZ34">
        <v>18.6672</v>
      </c>
      <c r="HA34">
        <v>21.3915</v>
      </c>
      <c r="HB34">
        <v>42.5123</v>
      </c>
      <c r="HC34">
        <v>67.5902</v>
      </c>
      <c r="HD34">
        <v>20</v>
      </c>
      <c r="HE34">
        <v>420</v>
      </c>
      <c r="HF34">
        <v>8.676410000000001</v>
      </c>
      <c r="HG34">
        <v>102.888</v>
      </c>
      <c r="HH34">
        <v>103.255</v>
      </c>
    </row>
    <row r="35" spans="1:216">
      <c r="A35">
        <v>19</v>
      </c>
      <c r="B35">
        <v>1695822346</v>
      </c>
      <c r="C35">
        <v>1998.400000095367</v>
      </c>
      <c r="D35" t="s">
        <v>382</v>
      </c>
      <c r="E35" t="s">
        <v>383</v>
      </c>
      <c r="F35" t="s">
        <v>340</v>
      </c>
      <c r="H35">
        <v>1695822346</v>
      </c>
      <c r="I35">
        <f>(J35)/1000</f>
        <v>0</v>
      </c>
      <c r="J35">
        <f>1000*AZ35*AH35*(AV35-AW35)/(100*AO35*(1000-AH35*AV35))</f>
        <v>0</v>
      </c>
      <c r="K35">
        <f>AZ35*AH35*(AU35-AT35*(1000-AH35*AW35)/(1000-AH35*AV35))/(100*AO35)</f>
        <v>0</v>
      </c>
      <c r="L35">
        <f>AT35 - IF(AH35&gt;1, K35*AO35*100.0/(AJ35*BH35), 0)</f>
        <v>0</v>
      </c>
      <c r="M35">
        <f>((S35-I35/2)*L35-K35)/(S35+I35/2)</f>
        <v>0</v>
      </c>
      <c r="N35">
        <f>M35*(BA35+BB35)/1000.0</f>
        <v>0</v>
      </c>
      <c r="O35">
        <f>(AT35 - IF(AH35&gt;1, K35*AO35*100.0/(AJ35*BH35), 0))*(BA35+BB35)/1000.0</f>
        <v>0</v>
      </c>
      <c r="P35">
        <f>2.0/((1/R35-1/Q35)+SIGN(R35)*SQRT((1/R35-1/Q35)*(1/R35-1/Q35) + 4*AP35/((AP35+1)*(AP35+1))*(2*1/R35*1/Q35-1/Q35*1/Q35)))</f>
        <v>0</v>
      </c>
      <c r="Q35">
        <f>IF(LEFT(AQ35,1)&lt;&gt;"0",IF(LEFT(AQ35,1)="1",3.0,AR35),$D$5+$E$5*(BH35*BA35/($K$5*1000))+$F$5*(BH35*BA35/($K$5*1000))*MAX(MIN(AO35,$J$5),$I$5)*MAX(MIN(AO35,$J$5),$I$5)+$G$5*MAX(MIN(AO35,$J$5),$I$5)*(BH35*BA35/($K$5*1000))+$H$5*(BH35*BA35/($K$5*1000))*(BH35*BA35/($K$5*1000)))</f>
        <v>0</v>
      </c>
      <c r="R35">
        <f>I35*(1000-(1000*0.61365*exp(17.502*V35/(240.97+V35))/(BA35+BB35)+AV35)/2)/(1000*0.61365*exp(17.502*V35/(240.97+V35))/(BA35+BB35)-AV35)</f>
        <v>0</v>
      </c>
      <c r="S35">
        <f>1/((AP35+1)/(P35/1.6)+1/(Q35/1.37)) + AP35/((AP35+1)/(P35/1.6) + AP35/(Q35/1.37))</f>
        <v>0</v>
      </c>
      <c r="T35">
        <f>(AK35*AN35)</f>
        <v>0</v>
      </c>
      <c r="U35">
        <f>(BC35+(T35+2*0.95*5.67E-8*(((BC35+$B$7)+273)^4-(BC35+273)^4)-44100*I35)/(1.84*29.3*Q35+8*0.95*5.67E-8*(BC35+273)^3))</f>
        <v>0</v>
      </c>
      <c r="V35">
        <f>($C$7*BD35+$D$7*BE35+$E$7*U35)</f>
        <v>0</v>
      </c>
      <c r="W35">
        <f>0.61365*exp(17.502*V35/(240.97+V35))</f>
        <v>0</v>
      </c>
      <c r="X35">
        <f>(Y35/Z35*100)</f>
        <v>0</v>
      </c>
      <c r="Y35">
        <f>AV35*(BA35+BB35)/1000</f>
        <v>0</v>
      </c>
      <c r="Z35">
        <f>0.61365*exp(17.502*BC35/(240.97+BC35))</f>
        <v>0</v>
      </c>
      <c r="AA35">
        <f>(W35-AV35*(BA35+BB35)/1000)</f>
        <v>0</v>
      </c>
      <c r="AB35">
        <f>(-I35*44100)</f>
        <v>0</v>
      </c>
      <c r="AC35">
        <f>2*29.3*Q35*0.92*(BC35-V35)</f>
        <v>0</v>
      </c>
      <c r="AD35">
        <f>2*0.95*5.67E-8*(((BC35+$B$7)+273)^4-(V35+273)^4)</f>
        <v>0</v>
      </c>
      <c r="AE35">
        <f>T35+AD35+AB35+AC35</f>
        <v>0</v>
      </c>
      <c r="AF35">
        <v>3</v>
      </c>
      <c r="AG35">
        <v>1</v>
      </c>
      <c r="AH35">
        <f>IF(AF35*$H$13&gt;=AJ35,1.0,(AJ35/(AJ35-AF35*$H$13)))</f>
        <v>0</v>
      </c>
      <c r="AI35">
        <f>(AH35-1)*100</f>
        <v>0</v>
      </c>
      <c r="AJ35">
        <f>MAX(0,($B$13+$C$13*BH35)/(1+$D$13*BH35)*BA35/(BC35+273)*$E$13)</f>
        <v>0</v>
      </c>
      <c r="AK35">
        <f>$B$11*BI35+$C$11*BJ35+$F$11*BU35*(1-BX35)</f>
        <v>0</v>
      </c>
      <c r="AL35">
        <f>AK35*AM35</f>
        <v>0</v>
      </c>
      <c r="AM35">
        <f>($B$11*$D$9+$C$11*$D$9+$F$11*((CH35+BZ35)/MAX(CH35+BZ35+CI35, 0.1)*$I$9+CI35/MAX(CH35+BZ35+CI35, 0.1)*$J$9))/($B$11+$C$11+$F$11)</f>
        <v>0</v>
      </c>
      <c r="AN35">
        <f>($B$11*$K$9+$C$11*$K$9+$F$11*((CH35+BZ35)/MAX(CH35+BZ35+CI35, 0.1)*$P$9+CI35/MAX(CH35+BZ35+CI35, 0.1)*$Q$9))/($B$11+$C$11+$F$11)</f>
        <v>0</v>
      </c>
      <c r="AO35">
        <v>6</v>
      </c>
      <c r="AP35">
        <v>0.5</v>
      </c>
      <c r="AQ35" t="s">
        <v>341</v>
      </c>
      <c r="AR35">
        <v>2</v>
      </c>
      <c r="AS35">
        <v>1695822346</v>
      </c>
      <c r="AT35">
        <v>410.112</v>
      </c>
      <c r="AU35">
        <v>420.04</v>
      </c>
      <c r="AV35">
        <v>12.4263</v>
      </c>
      <c r="AW35">
        <v>9.71224</v>
      </c>
      <c r="AX35">
        <v>408.676</v>
      </c>
      <c r="AY35">
        <v>12.361</v>
      </c>
      <c r="AZ35">
        <v>500.114</v>
      </c>
      <c r="BA35">
        <v>100.448</v>
      </c>
      <c r="BB35">
        <v>0.0321434</v>
      </c>
      <c r="BC35">
        <v>21.4462</v>
      </c>
      <c r="BD35">
        <v>999.9</v>
      </c>
      <c r="BE35">
        <v>999.9</v>
      </c>
      <c r="BF35">
        <v>0</v>
      </c>
      <c r="BG35">
        <v>0</v>
      </c>
      <c r="BH35">
        <v>9976.879999999999</v>
      </c>
      <c r="BI35">
        <v>0</v>
      </c>
      <c r="BJ35">
        <v>35.1906</v>
      </c>
      <c r="BK35">
        <v>-9.928710000000001</v>
      </c>
      <c r="BL35">
        <v>415.272</v>
      </c>
      <c r="BM35">
        <v>424.16</v>
      </c>
      <c r="BN35">
        <v>2.71406</v>
      </c>
      <c r="BO35">
        <v>420.04</v>
      </c>
      <c r="BP35">
        <v>9.71224</v>
      </c>
      <c r="BQ35">
        <v>1.2482</v>
      </c>
      <c r="BR35">
        <v>0.975575</v>
      </c>
      <c r="BS35">
        <v>10.1892</v>
      </c>
      <c r="BT35">
        <v>6.55661</v>
      </c>
      <c r="BU35">
        <v>2499.71</v>
      </c>
      <c r="BV35">
        <v>0.899993</v>
      </c>
      <c r="BW35">
        <v>0.100007</v>
      </c>
      <c r="BX35">
        <v>0</v>
      </c>
      <c r="BY35">
        <v>2.7903</v>
      </c>
      <c r="BZ35">
        <v>0</v>
      </c>
      <c r="CA35">
        <v>35462</v>
      </c>
      <c r="CB35">
        <v>22321.1</v>
      </c>
      <c r="CC35">
        <v>41.312</v>
      </c>
      <c r="CD35">
        <v>39.125</v>
      </c>
      <c r="CE35">
        <v>40.125</v>
      </c>
      <c r="CF35">
        <v>38.437</v>
      </c>
      <c r="CG35">
        <v>39.5</v>
      </c>
      <c r="CH35">
        <v>2249.72</v>
      </c>
      <c r="CI35">
        <v>249.99</v>
      </c>
      <c r="CJ35">
        <v>0</v>
      </c>
      <c r="CK35">
        <v>1695822336</v>
      </c>
      <c r="CL35">
        <v>0</v>
      </c>
      <c r="CM35">
        <v>1695818937</v>
      </c>
      <c r="CN35" t="s">
        <v>342</v>
      </c>
      <c r="CO35">
        <v>1695818937</v>
      </c>
      <c r="CP35">
        <v>1695818932</v>
      </c>
      <c r="CQ35">
        <v>1</v>
      </c>
      <c r="CR35">
        <v>0.06</v>
      </c>
      <c r="CS35">
        <v>0.003</v>
      </c>
      <c r="CT35">
        <v>1.454</v>
      </c>
      <c r="CU35">
        <v>0.07000000000000001</v>
      </c>
      <c r="CV35">
        <v>418</v>
      </c>
      <c r="CW35">
        <v>13</v>
      </c>
      <c r="CX35">
        <v>0.52</v>
      </c>
      <c r="CY35">
        <v>0.12</v>
      </c>
      <c r="CZ35">
        <v>7.236443517177032</v>
      </c>
      <c r="DA35">
        <v>0.560254085787631</v>
      </c>
      <c r="DB35">
        <v>0.05346971543471674</v>
      </c>
      <c r="DC35">
        <v>1</v>
      </c>
      <c r="DD35">
        <v>0.002244275831065503</v>
      </c>
      <c r="DE35">
        <v>0.000143504606230917</v>
      </c>
      <c r="DF35">
        <v>1.414083916701218E-05</v>
      </c>
      <c r="DG35">
        <v>1</v>
      </c>
      <c r="DH35">
        <v>0.1386658182596476</v>
      </c>
      <c r="DI35">
        <v>0.01624028136341115</v>
      </c>
      <c r="DJ35">
        <v>0.001347884174524882</v>
      </c>
      <c r="DK35">
        <v>1</v>
      </c>
      <c r="DL35">
        <v>3</v>
      </c>
      <c r="DM35">
        <v>3</v>
      </c>
      <c r="DN35" t="s">
        <v>343</v>
      </c>
      <c r="DO35">
        <v>3.10281</v>
      </c>
      <c r="DP35">
        <v>2.66558</v>
      </c>
      <c r="DQ35">
        <v>0.1</v>
      </c>
      <c r="DR35">
        <v>0.102833</v>
      </c>
      <c r="DS35">
        <v>0.06589780000000001</v>
      </c>
      <c r="DT35">
        <v>0.0561208</v>
      </c>
      <c r="DU35">
        <v>26441.2</v>
      </c>
      <c r="DV35">
        <v>28751.3</v>
      </c>
      <c r="DW35">
        <v>27793</v>
      </c>
      <c r="DX35">
        <v>30105</v>
      </c>
      <c r="DY35">
        <v>32536.7</v>
      </c>
      <c r="DZ35">
        <v>35108.8</v>
      </c>
      <c r="EA35">
        <v>38148.9</v>
      </c>
      <c r="EB35">
        <v>41333.1</v>
      </c>
      <c r="EC35">
        <v>2.23685</v>
      </c>
      <c r="ED35">
        <v>2.31635</v>
      </c>
      <c r="EE35">
        <v>0</v>
      </c>
      <c r="EF35">
        <v>0</v>
      </c>
      <c r="EG35">
        <v>17.9607</v>
      </c>
      <c r="EH35">
        <v>999.9</v>
      </c>
      <c r="EI35">
        <v>65.5</v>
      </c>
      <c r="EJ35">
        <v>20</v>
      </c>
      <c r="EK35">
        <v>15.3015</v>
      </c>
      <c r="EL35">
        <v>63.9809</v>
      </c>
      <c r="EM35">
        <v>7.98077</v>
      </c>
      <c r="EN35">
        <v>1</v>
      </c>
      <c r="EO35">
        <v>-0.620231</v>
      </c>
      <c r="EP35">
        <v>-0.899837</v>
      </c>
      <c r="EQ35">
        <v>20.202</v>
      </c>
      <c r="ER35">
        <v>5.25997</v>
      </c>
      <c r="ES35">
        <v>12.0519</v>
      </c>
      <c r="ET35">
        <v>4.9737</v>
      </c>
      <c r="EU35">
        <v>3.293</v>
      </c>
      <c r="EV35">
        <v>9999</v>
      </c>
      <c r="EW35">
        <v>9999</v>
      </c>
      <c r="EX35">
        <v>9999</v>
      </c>
      <c r="EY35">
        <v>198.2</v>
      </c>
      <c r="EZ35">
        <v>4.97175</v>
      </c>
      <c r="FA35">
        <v>1.87009</v>
      </c>
      <c r="FB35">
        <v>1.87635</v>
      </c>
      <c r="FC35">
        <v>1.86935</v>
      </c>
      <c r="FD35">
        <v>1.8726</v>
      </c>
      <c r="FE35">
        <v>1.87425</v>
      </c>
      <c r="FF35">
        <v>1.87359</v>
      </c>
      <c r="FG35">
        <v>1.87515</v>
      </c>
      <c r="FH35">
        <v>0</v>
      </c>
      <c r="FI35">
        <v>0</v>
      </c>
      <c r="FJ35">
        <v>0</v>
      </c>
      <c r="FK35">
        <v>0</v>
      </c>
      <c r="FL35" t="s">
        <v>344</v>
      </c>
      <c r="FM35" t="s">
        <v>345</v>
      </c>
      <c r="FN35" t="s">
        <v>346</v>
      </c>
      <c r="FO35" t="s">
        <v>346</v>
      </c>
      <c r="FP35" t="s">
        <v>346</v>
      </c>
      <c r="FQ35" t="s">
        <v>346</v>
      </c>
      <c r="FR35">
        <v>0</v>
      </c>
      <c r="FS35">
        <v>100</v>
      </c>
      <c r="FT35">
        <v>100</v>
      </c>
      <c r="FU35">
        <v>1.436</v>
      </c>
      <c r="FV35">
        <v>0.0653</v>
      </c>
      <c r="FW35">
        <v>0.4406517572175003</v>
      </c>
      <c r="FX35">
        <v>0.002616612134532941</v>
      </c>
      <c r="FY35">
        <v>-4.519413631873513E-07</v>
      </c>
      <c r="FZ35">
        <v>9.831233035137328E-12</v>
      </c>
      <c r="GA35">
        <v>-0.02410195139301033</v>
      </c>
      <c r="GB35">
        <v>0.01128715920374445</v>
      </c>
      <c r="GC35">
        <v>-0.0004913425133041084</v>
      </c>
      <c r="GD35">
        <v>1.320148971478439E-05</v>
      </c>
      <c r="GE35">
        <v>-1</v>
      </c>
      <c r="GF35">
        <v>2093</v>
      </c>
      <c r="GG35">
        <v>1</v>
      </c>
      <c r="GH35">
        <v>22</v>
      </c>
      <c r="GI35">
        <v>56.8</v>
      </c>
      <c r="GJ35">
        <v>56.9</v>
      </c>
      <c r="GK35">
        <v>1.07056</v>
      </c>
      <c r="GL35">
        <v>2.47437</v>
      </c>
      <c r="GM35">
        <v>1.39893</v>
      </c>
      <c r="GN35">
        <v>2.31201</v>
      </c>
      <c r="GO35">
        <v>1.44897</v>
      </c>
      <c r="GP35">
        <v>2.36328</v>
      </c>
      <c r="GQ35">
        <v>23.7588</v>
      </c>
      <c r="GR35">
        <v>15.5242</v>
      </c>
      <c r="GS35">
        <v>18</v>
      </c>
      <c r="GT35">
        <v>455.367</v>
      </c>
      <c r="GU35">
        <v>577.74</v>
      </c>
      <c r="GV35">
        <v>20.0013</v>
      </c>
      <c r="GW35">
        <v>18.7138</v>
      </c>
      <c r="GX35">
        <v>30</v>
      </c>
      <c r="GY35">
        <v>18.722</v>
      </c>
      <c r="GZ35">
        <v>18.6868</v>
      </c>
      <c r="HA35">
        <v>21.4036</v>
      </c>
      <c r="HB35">
        <v>36.202</v>
      </c>
      <c r="HC35">
        <v>65.7216</v>
      </c>
      <c r="HD35">
        <v>20</v>
      </c>
      <c r="HE35">
        <v>420</v>
      </c>
      <c r="HF35">
        <v>9.796860000000001</v>
      </c>
      <c r="HG35">
        <v>102.884</v>
      </c>
      <c r="HH35">
        <v>103.244</v>
      </c>
    </row>
    <row r="36" spans="1:216">
      <c r="A36">
        <v>20</v>
      </c>
      <c r="B36">
        <v>1695822423.5</v>
      </c>
      <c r="C36">
        <v>2075.900000095367</v>
      </c>
      <c r="D36" t="s">
        <v>384</v>
      </c>
      <c r="E36" t="s">
        <v>385</v>
      </c>
      <c r="F36" t="s">
        <v>340</v>
      </c>
      <c r="H36">
        <v>1695822423.5</v>
      </c>
      <c r="I36">
        <f>(J36)/1000</f>
        <v>0</v>
      </c>
      <c r="J36">
        <f>1000*AZ36*AH36*(AV36-AW36)/(100*AO36*(1000-AH36*AV36))</f>
        <v>0</v>
      </c>
      <c r="K36">
        <f>AZ36*AH36*(AU36-AT36*(1000-AH36*AW36)/(1000-AH36*AV36))/(100*AO36)</f>
        <v>0</v>
      </c>
      <c r="L36">
        <f>AT36 - IF(AH36&gt;1, K36*AO36*100.0/(AJ36*BH36), 0)</f>
        <v>0</v>
      </c>
      <c r="M36">
        <f>((S36-I36/2)*L36-K36)/(S36+I36/2)</f>
        <v>0</v>
      </c>
      <c r="N36">
        <f>M36*(BA36+BB36)/1000.0</f>
        <v>0</v>
      </c>
      <c r="O36">
        <f>(AT36 - IF(AH36&gt;1, K36*AO36*100.0/(AJ36*BH36), 0))*(BA36+BB36)/1000.0</f>
        <v>0</v>
      </c>
      <c r="P36">
        <f>2.0/((1/R36-1/Q36)+SIGN(R36)*SQRT((1/R36-1/Q36)*(1/R36-1/Q36) + 4*AP36/((AP36+1)*(AP36+1))*(2*1/R36*1/Q36-1/Q36*1/Q36)))</f>
        <v>0</v>
      </c>
      <c r="Q36">
        <f>IF(LEFT(AQ36,1)&lt;&gt;"0",IF(LEFT(AQ36,1)="1",3.0,AR36),$D$5+$E$5*(BH36*BA36/($K$5*1000))+$F$5*(BH36*BA36/($K$5*1000))*MAX(MIN(AO36,$J$5),$I$5)*MAX(MIN(AO36,$J$5),$I$5)+$G$5*MAX(MIN(AO36,$J$5),$I$5)*(BH36*BA36/($K$5*1000))+$H$5*(BH36*BA36/($K$5*1000))*(BH36*BA36/($K$5*1000)))</f>
        <v>0</v>
      </c>
      <c r="R36">
        <f>I36*(1000-(1000*0.61365*exp(17.502*V36/(240.97+V36))/(BA36+BB36)+AV36)/2)/(1000*0.61365*exp(17.502*V36/(240.97+V36))/(BA36+BB36)-AV36)</f>
        <v>0</v>
      </c>
      <c r="S36">
        <f>1/((AP36+1)/(P36/1.6)+1/(Q36/1.37)) + AP36/((AP36+1)/(P36/1.6) + AP36/(Q36/1.37))</f>
        <v>0</v>
      </c>
      <c r="T36">
        <f>(AK36*AN36)</f>
        <v>0</v>
      </c>
      <c r="U36">
        <f>(BC36+(T36+2*0.95*5.67E-8*(((BC36+$B$7)+273)^4-(BC36+273)^4)-44100*I36)/(1.84*29.3*Q36+8*0.95*5.67E-8*(BC36+273)^3))</f>
        <v>0</v>
      </c>
      <c r="V36">
        <f>($C$7*BD36+$D$7*BE36+$E$7*U36)</f>
        <v>0</v>
      </c>
      <c r="W36">
        <f>0.61365*exp(17.502*V36/(240.97+V36))</f>
        <v>0</v>
      </c>
      <c r="X36">
        <f>(Y36/Z36*100)</f>
        <v>0</v>
      </c>
      <c r="Y36">
        <f>AV36*(BA36+BB36)/1000</f>
        <v>0</v>
      </c>
      <c r="Z36">
        <f>0.61365*exp(17.502*BC36/(240.97+BC36))</f>
        <v>0</v>
      </c>
      <c r="AA36">
        <f>(W36-AV36*(BA36+BB36)/1000)</f>
        <v>0</v>
      </c>
      <c r="AB36">
        <f>(-I36*44100)</f>
        <v>0</v>
      </c>
      <c r="AC36">
        <f>2*29.3*Q36*0.92*(BC36-V36)</f>
        <v>0</v>
      </c>
      <c r="AD36">
        <f>2*0.95*5.67E-8*(((BC36+$B$7)+273)^4-(V36+273)^4)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MAX(0,($B$13+$C$13*BH36)/(1+$D$13*BH36)*BA36/(BC36+273)*$E$13)</f>
        <v>0</v>
      </c>
      <c r="AK36">
        <f>$B$11*BI36+$C$11*BJ36+$F$11*BU36*(1-BX36)</f>
        <v>0</v>
      </c>
      <c r="AL36">
        <f>AK36*AM36</f>
        <v>0</v>
      </c>
      <c r="AM36">
        <f>($B$11*$D$9+$C$11*$D$9+$F$11*((CH36+BZ36)/MAX(CH36+BZ36+CI36, 0.1)*$I$9+CI36/MAX(CH36+BZ36+CI36, 0.1)*$J$9))/($B$11+$C$11+$F$11)</f>
        <v>0</v>
      </c>
      <c r="AN36">
        <f>($B$11*$K$9+$C$11*$K$9+$F$11*((CH36+BZ36)/MAX(CH36+BZ36+CI36, 0.1)*$P$9+CI36/MAX(CH36+BZ36+CI36, 0.1)*$Q$9))/($B$11+$C$11+$F$11)</f>
        <v>0</v>
      </c>
      <c r="AO36">
        <v>6</v>
      </c>
      <c r="AP36">
        <v>0.5</v>
      </c>
      <c r="AQ36" t="s">
        <v>341</v>
      </c>
      <c r="AR36">
        <v>2</v>
      </c>
      <c r="AS36">
        <v>1695822423.5</v>
      </c>
      <c r="AT36">
        <v>417.772</v>
      </c>
      <c r="AU36">
        <v>420.019</v>
      </c>
      <c r="AV36">
        <v>12.3301</v>
      </c>
      <c r="AW36">
        <v>11.1203</v>
      </c>
      <c r="AX36">
        <v>416.319</v>
      </c>
      <c r="AY36">
        <v>12.2653</v>
      </c>
      <c r="AZ36">
        <v>499.819</v>
      </c>
      <c r="BA36">
        <v>100.45</v>
      </c>
      <c r="BB36">
        <v>0.0322915</v>
      </c>
      <c r="BC36">
        <v>21.4163</v>
      </c>
      <c r="BD36">
        <v>999.9</v>
      </c>
      <c r="BE36">
        <v>999.9</v>
      </c>
      <c r="BF36">
        <v>0</v>
      </c>
      <c r="BG36">
        <v>0</v>
      </c>
      <c r="BH36">
        <v>9960</v>
      </c>
      <c r="BI36">
        <v>0</v>
      </c>
      <c r="BJ36">
        <v>33.2602</v>
      </c>
      <c r="BK36">
        <v>-2.24768</v>
      </c>
      <c r="BL36">
        <v>422.987</v>
      </c>
      <c r="BM36">
        <v>424.742</v>
      </c>
      <c r="BN36">
        <v>1.20975</v>
      </c>
      <c r="BO36">
        <v>420.019</v>
      </c>
      <c r="BP36">
        <v>11.1203</v>
      </c>
      <c r="BQ36">
        <v>1.23855</v>
      </c>
      <c r="BR36">
        <v>1.11703</v>
      </c>
      <c r="BS36">
        <v>10.0732</v>
      </c>
      <c r="BT36">
        <v>8.53946</v>
      </c>
      <c r="BU36">
        <v>2499.96</v>
      </c>
      <c r="BV36">
        <v>0.899996</v>
      </c>
      <c r="BW36">
        <v>0.100004</v>
      </c>
      <c r="BX36">
        <v>0</v>
      </c>
      <c r="BY36">
        <v>2.7979</v>
      </c>
      <c r="BZ36">
        <v>0</v>
      </c>
      <c r="CA36">
        <v>19439.8</v>
      </c>
      <c r="CB36">
        <v>22323.3</v>
      </c>
      <c r="CC36">
        <v>41.062</v>
      </c>
      <c r="CD36">
        <v>38.5</v>
      </c>
      <c r="CE36">
        <v>40.187</v>
      </c>
      <c r="CF36">
        <v>37.687</v>
      </c>
      <c r="CG36">
        <v>39.187</v>
      </c>
      <c r="CH36">
        <v>2249.95</v>
      </c>
      <c r="CI36">
        <v>250.01</v>
      </c>
      <c r="CJ36">
        <v>0</v>
      </c>
      <c r="CK36">
        <v>1695822413.4</v>
      </c>
      <c r="CL36">
        <v>0</v>
      </c>
      <c r="CM36">
        <v>1695818937</v>
      </c>
      <c r="CN36" t="s">
        <v>342</v>
      </c>
      <c r="CO36">
        <v>1695818937</v>
      </c>
      <c r="CP36">
        <v>1695818932</v>
      </c>
      <c r="CQ36">
        <v>1</v>
      </c>
      <c r="CR36">
        <v>0.06</v>
      </c>
      <c r="CS36">
        <v>0.003</v>
      </c>
      <c r="CT36">
        <v>1.454</v>
      </c>
      <c r="CU36">
        <v>0.07000000000000001</v>
      </c>
      <c r="CV36">
        <v>418</v>
      </c>
      <c r="CW36">
        <v>13</v>
      </c>
      <c r="CX36">
        <v>0.52</v>
      </c>
      <c r="CY36">
        <v>0.12</v>
      </c>
      <c r="CZ36">
        <v>1.479612966934037</v>
      </c>
      <c r="DA36">
        <v>-0.1956548594312371</v>
      </c>
      <c r="DB36">
        <v>0.03140620397152084</v>
      </c>
      <c r="DC36">
        <v>1</v>
      </c>
      <c r="DD36">
        <v>0.0009883892763350693</v>
      </c>
      <c r="DE36">
        <v>0.0002155247262856725</v>
      </c>
      <c r="DF36">
        <v>1.680644632532074E-05</v>
      </c>
      <c r="DG36">
        <v>1</v>
      </c>
      <c r="DH36">
        <v>0.05793981240617415</v>
      </c>
      <c r="DI36">
        <v>0.01628355984799821</v>
      </c>
      <c r="DJ36">
        <v>0.001230719926081088</v>
      </c>
      <c r="DK36">
        <v>1</v>
      </c>
      <c r="DL36">
        <v>3</v>
      </c>
      <c r="DM36">
        <v>3</v>
      </c>
      <c r="DN36" t="s">
        <v>343</v>
      </c>
      <c r="DO36">
        <v>3.10281</v>
      </c>
      <c r="DP36">
        <v>2.66558</v>
      </c>
      <c r="DQ36">
        <v>0.101409</v>
      </c>
      <c r="DR36">
        <v>0.102843</v>
      </c>
      <c r="DS36">
        <v>0.0655066</v>
      </c>
      <c r="DT36">
        <v>0.0623338</v>
      </c>
      <c r="DU36">
        <v>26396.8</v>
      </c>
      <c r="DV36">
        <v>28749.1</v>
      </c>
      <c r="DW36">
        <v>27789.8</v>
      </c>
      <c r="DX36">
        <v>30102.9</v>
      </c>
      <c r="DY36">
        <v>32546.9</v>
      </c>
      <c r="DZ36">
        <v>34876</v>
      </c>
      <c r="EA36">
        <v>38144.8</v>
      </c>
      <c r="EB36">
        <v>41330.5</v>
      </c>
      <c r="EC36">
        <v>2.24845</v>
      </c>
      <c r="ED36">
        <v>2.32218</v>
      </c>
      <c r="EE36">
        <v>0</v>
      </c>
      <c r="EF36">
        <v>0</v>
      </c>
      <c r="EG36">
        <v>17.8948</v>
      </c>
      <c r="EH36">
        <v>999.9</v>
      </c>
      <c r="EI36">
        <v>65.2</v>
      </c>
      <c r="EJ36">
        <v>20</v>
      </c>
      <c r="EK36">
        <v>15.2332</v>
      </c>
      <c r="EL36">
        <v>64.291</v>
      </c>
      <c r="EM36">
        <v>7.94872</v>
      </c>
      <c r="EN36">
        <v>1</v>
      </c>
      <c r="EO36">
        <v>-0.619538</v>
      </c>
      <c r="EP36">
        <v>-0.912173</v>
      </c>
      <c r="EQ36">
        <v>20.1999</v>
      </c>
      <c r="ER36">
        <v>5.25697</v>
      </c>
      <c r="ES36">
        <v>12.0519</v>
      </c>
      <c r="ET36">
        <v>4.9735</v>
      </c>
      <c r="EU36">
        <v>3.29255</v>
      </c>
      <c r="EV36">
        <v>9999</v>
      </c>
      <c r="EW36">
        <v>9999</v>
      </c>
      <c r="EX36">
        <v>9999</v>
      </c>
      <c r="EY36">
        <v>198.3</v>
      </c>
      <c r="EZ36">
        <v>4.97175</v>
      </c>
      <c r="FA36">
        <v>1.87012</v>
      </c>
      <c r="FB36">
        <v>1.87637</v>
      </c>
      <c r="FC36">
        <v>1.86936</v>
      </c>
      <c r="FD36">
        <v>1.87262</v>
      </c>
      <c r="FE36">
        <v>1.87425</v>
      </c>
      <c r="FF36">
        <v>1.87362</v>
      </c>
      <c r="FG36">
        <v>1.87515</v>
      </c>
      <c r="FH36">
        <v>0</v>
      </c>
      <c r="FI36">
        <v>0</v>
      </c>
      <c r="FJ36">
        <v>0</v>
      </c>
      <c r="FK36">
        <v>0</v>
      </c>
      <c r="FL36" t="s">
        <v>344</v>
      </c>
      <c r="FM36" t="s">
        <v>345</v>
      </c>
      <c r="FN36" t="s">
        <v>346</v>
      </c>
      <c r="FO36" t="s">
        <v>346</v>
      </c>
      <c r="FP36" t="s">
        <v>346</v>
      </c>
      <c r="FQ36" t="s">
        <v>346</v>
      </c>
      <c r="FR36">
        <v>0</v>
      </c>
      <c r="FS36">
        <v>100</v>
      </c>
      <c r="FT36">
        <v>100</v>
      </c>
      <c r="FU36">
        <v>1.453</v>
      </c>
      <c r="FV36">
        <v>0.0648</v>
      </c>
      <c r="FW36">
        <v>0.4406517572175003</v>
      </c>
      <c r="FX36">
        <v>0.002616612134532941</v>
      </c>
      <c r="FY36">
        <v>-4.519413631873513E-07</v>
      </c>
      <c r="FZ36">
        <v>9.831233035137328E-12</v>
      </c>
      <c r="GA36">
        <v>-0.02410195139301033</v>
      </c>
      <c r="GB36">
        <v>0.01128715920374445</v>
      </c>
      <c r="GC36">
        <v>-0.0004913425133041084</v>
      </c>
      <c r="GD36">
        <v>1.320148971478439E-05</v>
      </c>
      <c r="GE36">
        <v>-1</v>
      </c>
      <c r="GF36">
        <v>2093</v>
      </c>
      <c r="GG36">
        <v>1</v>
      </c>
      <c r="GH36">
        <v>22</v>
      </c>
      <c r="GI36">
        <v>58.1</v>
      </c>
      <c r="GJ36">
        <v>58.2</v>
      </c>
      <c r="GK36">
        <v>1.073</v>
      </c>
      <c r="GL36">
        <v>2.48047</v>
      </c>
      <c r="GM36">
        <v>1.39893</v>
      </c>
      <c r="GN36">
        <v>2.31323</v>
      </c>
      <c r="GO36">
        <v>1.44897</v>
      </c>
      <c r="GP36">
        <v>2.32788</v>
      </c>
      <c r="GQ36">
        <v>23.8197</v>
      </c>
      <c r="GR36">
        <v>15.498</v>
      </c>
      <c r="GS36">
        <v>18</v>
      </c>
      <c r="GT36">
        <v>462.11</v>
      </c>
      <c r="GU36">
        <v>582.191</v>
      </c>
      <c r="GV36">
        <v>20.0008</v>
      </c>
      <c r="GW36">
        <v>18.7251</v>
      </c>
      <c r="GX36">
        <v>30.0002</v>
      </c>
      <c r="GY36">
        <v>18.7333</v>
      </c>
      <c r="GZ36">
        <v>18.698</v>
      </c>
      <c r="HA36">
        <v>21.4361</v>
      </c>
      <c r="HB36">
        <v>27.4525</v>
      </c>
      <c r="HC36">
        <v>64.97329999999999</v>
      </c>
      <c r="HD36">
        <v>20</v>
      </c>
      <c r="HE36">
        <v>420</v>
      </c>
      <c r="HF36">
        <v>11.2771</v>
      </c>
      <c r="HG36">
        <v>102.873</v>
      </c>
      <c r="HH36">
        <v>103.238</v>
      </c>
    </row>
    <row r="37" spans="1:216">
      <c r="A37">
        <v>21</v>
      </c>
      <c r="B37">
        <v>1695822563.5</v>
      </c>
      <c r="C37">
        <v>2215.900000095367</v>
      </c>
      <c r="D37" t="s">
        <v>386</v>
      </c>
      <c r="E37" t="s">
        <v>387</v>
      </c>
      <c r="F37" t="s">
        <v>340</v>
      </c>
      <c r="H37">
        <v>1695822563.5</v>
      </c>
      <c r="I37">
        <f>(J37)/1000</f>
        <v>0</v>
      </c>
      <c r="J37">
        <f>1000*AZ37*AH37*(AV37-AW37)/(100*AO37*(1000-AH37*AV37))</f>
        <v>0</v>
      </c>
      <c r="K37">
        <f>AZ37*AH37*(AU37-AT37*(1000-AH37*AW37)/(1000-AH37*AV37))/(100*AO37)</f>
        <v>0</v>
      </c>
      <c r="L37">
        <f>AT37 - IF(AH37&gt;1, K37*AO37*100.0/(AJ37*BH37), 0)</f>
        <v>0</v>
      </c>
      <c r="M37">
        <f>((S37-I37/2)*L37-K37)/(S37+I37/2)</f>
        <v>0</v>
      </c>
      <c r="N37">
        <f>M37*(BA37+BB37)/1000.0</f>
        <v>0</v>
      </c>
      <c r="O37">
        <f>(AT37 - IF(AH37&gt;1, K37*AO37*100.0/(AJ37*BH37), 0))*(BA37+BB37)/1000.0</f>
        <v>0</v>
      </c>
      <c r="P37">
        <f>2.0/((1/R37-1/Q37)+SIGN(R37)*SQRT((1/R37-1/Q37)*(1/R37-1/Q37) + 4*AP37/((AP37+1)*(AP37+1))*(2*1/R37*1/Q37-1/Q37*1/Q37)))</f>
        <v>0</v>
      </c>
      <c r="Q37">
        <f>IF(LEFT(AQ37,1)&lt;&gt;"0",IF(LEFT(AQ37,1)="1",3.0,AR37),$D$5+$E$5*(BH37*BA37/($K$5*1000))+$F$5*(BH37*BA37/($K$5*1000))*MAX(MIN(AO37,$J$5),$I$5)*MAX(MIN(AO37,$J$5),$I$5)+$G$5*MAX(MIN(AO37,$J$5),$I$5)*(BH37*BA37/($K$5*1000))+$H$5*(BH37*BA37/($K$5*1000))*(BH37*BA37/($K$5*1000)))</f>
        <v>0</v>
      </c>
      <c r="R37">
        <f>I37*(1000-(1000*0.61365*exp(17.502*V37/(240.97+V37))/(BA37+BB37)+AV37)/2)/(1000*0.61365*exp(17.502*V37/(240.97+V37))/(BA37+BB37)-AV37)</f>
        <v>0</v>
      </c>
      <c r="S37">
        <f>1/((AP37+1)/(P37/1.6)+1/(Q37/1.37)) + AP37/((AP37+1)/(P37/1.6) + AP37/(Q37/1.37))</f>
        <v>0</v>
      </c>
      <c r="T37">
        <f>(AK37*AN37)</f>
        <v>0</v>
      </c>
      <c r="U37">
        <f>(BC37+(T37+2*0.95*5.67E-8*(((BC37+$B$7)+273)^4-(BC37+273)^4)-44100*I37)/(1.84*29.3*Q37+8*0.95*5.67E-8*(BC37+273)^3))</f>
        <v>0</v>
      </c>
      <c r="V37">
        <f>($C$7*BD37+$D$7*BE37+$E$7*U37)</f>
        <v>0</v>
      </c>
      <c r="W37">
        <f>0.61365*exp(17.502*V37/(240.97+V37))</f>
        <v>0</v>
      </c>
      <c r="X37">
        <f>(Y37/Z37*100)</f>
        <v>0</v>
      </c>
      <c r="Y37">
        <f>AV37*(BA37+BB37)/1000</f>
        <v>0</v>
      </c>
      <c r="Z37">
        <f>0.61365*exp(17.502*BC37/(240.97+BC37))</f>
        <v>0</v>
      </c>
      <c r="AA37">
        <f>(W37-AV37*(BA37+BB37)/1000)</f>
        <v>0</v>
      </c>
      <c r="AB37">
        <f>(-I37*44100)</f>
        <v>0</v>
      </c>
      <c r="AC37">
        <f>2*29.3*Q37*0.92*(BC37-V37)</f>
        <v>0</v>
      </c>
      <c r="AD37">
        <f>2*0.95*5.67E-8*(((BC37+$B$7)+273)^4-(V37+273)^4)</f>
        <v>0</v>
      </c>
      <c r="AE37">
        <f>T37+AD37+AB37+AC37</f>
        <v>0</v>
      </c>
      <c r="AF37">
        <v>1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MAX(0,($B$13+$C$13*BH37)/(1+$D$13*BH37)*BA37/(BC37+273)*$E$13)</f>
        <v>0</v>
      </c>
      <c r="AK37">
        <f>$B$11*BI37+$C$11*BJ37+$F$11*BU37*(1-BX37)</f>
        <v>0</v>
      </c>
      <c r="AL37">
        <f>AK37*AM37</f>
        <v>0</v>
      </c>
      <c r="AM37">
        <f>($B$11*$D$9+$C$11*$D$9+$F$11*((CH37+BZ37)/MAX(CH37+BZ37+CI37, 0.1)*$I$9+CI37/MAX(CH37+BZ37+CI37, 0.1)*$J$9))/($B$11+$C$11+$F$11)</f>
        <v>0</v>
      </c>
      <c r="AN37">
        <f>($B$11*$K$9+$C$11*$K$9+$F$11*((CH37+BZ37)/MAX(CH37+BZ37+CI37, 0.1)*$P$9+CI37/MAX(CH37+BZ37+CI37, 0.1)*$Q$9))/($B$11+$C$11+$F$11)</f>
        <v>0</v>
      </c>
      <c r="AO37">
        <v>6</v>
      </c>
      <c r="AP37">
        <v>0.5</v>
      </c>
      <c r="AQ37" t="s">
        <v>341</v>
      </c>
      <c r="AR37">
        <v>2</v>
      </c>
      <c r="AS37">
        <v>1695822563.5</v>
      </c>
      <c r="AT37">
        <v>418.583</v>
      </c>
      <c r="AU37">
        <v>419.928</v>
      </c>
      <c r="AV37">
        <v>12.4382</v>
      </c>
      <c r="AW37">
        <v>11.9802</v>
      </c>
      <c r="AX37">
        <v>417.129</v>
      </c>
      <c r="AY37">
        <v>12.3729</v>
      </c>
      <c r="AZ37">
        <v>500.161</v>
      </c>
      <c r="BA37">
        <v>100.46</v>
      </c>
      <c r="BB37">
        <v>0.0318059</v>
      </c>
      <c r="BC37">
        <v>21.3653</v>
      </c>
      <c r="BD37">
        <v>999.9</v>
      </c>
      <c r="BE37">
        <v>999.9</v>
      </c>
      <c r="BF37">
        <v>0</v>
      </c>
      <c r="BG37">
        <v>0</v>
      </c>
      <c r="BH37">
        <v>10025.6</v>
      </c>
      <c r="BI37">
        <v>0</v>
      </c>
      <c r="BJ37">
        <v>34.9911</v>
      </c>
      <c r="BK37">
        <v>-1.34421</v>
      </c>
      <c r="BL37">
        <v>423.855</v>
      </c>
      <c r="BM37">
        <v>425.019</v>
      </c>
      <c r="BN37">
        <v>0.458013</v>
      </c>
      <c r="BO37">
        <v>419.928</v>
      </c>
      <c r="BP37">
        <v>11.9802</v>
      </c>
      <c r="BQ37">
        <v>1.24954</v>
      </c>
      <c r="BR37">
        <v>1.20353</v>
      </c>
      <c r="BS37">
        <v>10.2052</v>
      </c>
      <c r="BT37">
        <v>9.64526</v>
      </c>
      <c r="BU37">
        <v>2499.98</v>
      </c>
      <c r="BV37">
        <v>0.900006</v>
      </c>
      <c r="BW37">
        <v>0.0999941</v>
      </c>
      <c r="BX37">
        <v>0</v>
      </c>
      <c r="BY37">
        <v>2.3036</v>
      </c>
      <c r="BZ37">
        <v>0</v>
      </c>
      <c r="CA37">
        <v>13911.8</v>
      </c>
      <c r="CB37">
        <v>22323.6</v>
      </c>
      <c r="CC37">
        <v>38.687</v>
      </c>
      <c r="CD37">
        <v>37.5</v>
      </c>
      <c r="CE37">
        <v>38.25</v>
      </c>
      <c r="CF37">
        <v>35.812</v>
      </c>
      <c r="CG37">
        <v>37.312</v>
      </c>
      <c r="CH37">
        <v>2250</v>
      </c>
      <c r="CI37">
        <v>249.98</v>
      </c>
      <c r="CJ37">
        <v>0</v>
      </c>
      <c r="CK37">
        <v>1695822553.2</v>
      </c>
      <c r="CL37">
        <v>0</v>
      </c>
      <c r="CM37">
        <v>1695818937</v>
      </c>
      <c r="CN37" t="s">
        <v>342</v>
      </c>
      <c r="CO37">
        <v>1695818937</v>
      </c>
      <c r="CP37">
        <v>1695818932</v>
      </c>
      <c r="CQ37">
        <v>1</v>
      </c>
      <c r="CR37">
        <v>0.06</v>
      </c>
      <c r="CS37">
        <v>0.003</v>
      </c>
      <c r="CT37">
        <v>1.454</v>
      </c>
      <c r="CU37">
        <v>0.07000000000000001</v>
      </c>
      <c r="CV37">
        <v>418</v>
      </c>
      <c r="CW37">
        <v>13</v>
      </c>
      <c r="CX37">
        <v>0.52</v>
      </c>
      <c r="CY37">
        <v>0.12</v>
      </c>
      <c r="CZ37">
        <v>0.9981472702821512</v>
      </c>
      <c r="DA37">
        <v>0.02296604205505989</v>
      </c>
      <c r="DB37">
        <v>0.0120199456084464</v>
      </c>
      <c r="DC37">
        <v>1</v>
      </c>
      <c r="DD37">
        <v>0.0003623855459627618</v>
      </c>
      <c r="DE37">
        <v>-0.0001736822640786658</v>
      </c>
      <c r="DF37">
        <v>2.135344941176239E-05</v>
      </c>
      <c r="DG37">
        <v>1</v>
      </c>
      <c r="DH37">
        <v>0.02103545978435705</v>
      </c>
      <c r="DI37">
        <v>-0.009709657956747757</v>
      </c>
      <c r="DJ37">
        <v>0.001241696525434646</v>
      </c>
      <c r="DK37">
        <v>1</v>
      </c>
      <c r="DL37">
        <v>3</v>
      </c>
      <c r="DM37">
        <v>3</v>
      </c>
      <c r="DN37" t="s">
        <v>343</v>
      </c>
      <c r="DO37">
        <v>3.1034</v>
      </c>
      <c r="DP37">
        <v>2.66567</v>
      </c>
      <c r="DQ37">
        <v>0.10156</v>
      </c>
      <c r="DR37">
        <v>0.102837</v>
      </c>
      <c r="DS37">
        <v>0.06594650000000001</v>
      </c>
      <c r="DT37">
        <v>0.06599439999999999</v>
      </c>
      <c r="DU37">
        <v>26393.6</v>
      </c>
      <c r="DV37">
        <v>28744.7</v>
      </c>
      <c r="DW37">
        <v>27791.3</v>
      </c>
      <c r="DX37">
        <v>30098.2</v>
      </c>
      <c r="DY37">
        <v>32534.2</v>
      </c>
      <c r="DZ37">
        <v>34730.9</v>
      </c>
      <c r="EA37">
        <v>38148</v>
      </c>
      <c r="EB37">
        <v>41319.6</v>
      </c>
      <c r="EC37">
        <v>2.24073</v>
      </c>
      <c r="ED37">
        <v>2.32363</v>
      </c>
      <c r="EE37">
        <v>0</v>
      </c>
      <c r="EF37">
        <v>0</v>
      </c>
      <c r="EG37">
        <v>18.2279</v>
      </c>
      <c r="EH37">
        <v>999.9</v>
      </c>
      <c r="EI37">
        <v>64.90000000000001</v>
      </c>
      <c r="EJ37">
        <v>20.1</v>
      </c>
      <c r="EK37">
        <v>15.2547</v>
      </c>
      <c r="EL37">
        <v>63.761</v>
      </c>
      <c r="EM37">
        <v>8.1891</v>
      </c>
      <c r="EN37">
        <v>1</v>
      </c>
      <c r="EO37">
        <v>-0.616286</v>
      </c>
      <c r="EP37">
        <v>-0.841792</v>
      </c>
      <c r="EQ37">
        <v>20.2024</v>
      </c>
      <c r="ER37">
        <v>5.26132</v>
      </c>
      <c r="ES37">
        <v>12.0519</v>
      </c>
      <c r="ET37">
        <v>4.9734</v>
      </c>
      <c r="EU37">
        <v>3.293</v>
      </c>
      <c r="EV37">
        <v>9999</v>
      </c>
      <c r="EW37">
        <v>9999</v>
      </c>
      <c r="EX37">
        <v>9999</v>
      </c>
      <c r="EY37">
        <v>198.3</v>
      </c>
      <c r="EZ37">
        <v>4.97174</v>
      </c>
      <c r="FA37">
        <v>1.87012</v>
      </c>
      <c r="FB37">
        <v>1.87638</v>
      </c>
      <c r="FC37">
        <v>1.86946</v>
      </c>
      <c r="FD37">
        <v>1.87271</v>
      </c>
      <c r="FE37">
        <v>1.87435</v>
      </c>
      <c r="FF37">
        <v>1.87363</v>
      </c>
      <c r="FG37">
        <v>1.87515</v>
      </c>
      <c r="FH37">
        <v>0</v>
      </c>
      <c r="FI37">
        <v>0</v>
      </c>
      <c r="FJ37">
        <v>0</v>
      </c>
      <c r="FK37">
        <v>0</v>
      </c>
      <c r="FL37" t="s">
        <v>344</v>
      </c>
      <c r="FM37" t="s">
        <v>345</v>
      </c>
      <c r="FN37" t="s">
        <v>346</v>
      </c>
      <c r="FO37" t="s">
        <v>346</v>
      </c>
      <c r="FP37" t="s">
        <v>346</v>
      </c>
      <c r="FQ37" t="s">
        <v>346</v>
      </c>
      <c r="FR37">
        <v>0</v>
      </c>
      <c r="FS37">
        <v>100</v>
      </c>
      <c r="FT37">
        <v>100</v>
      </c>
      <c r="FU37">
        <v>1.454</v>
      </c>
      <c r="FV37">
        <v>0.0653</v>
      </c>
      <c r="FW37">
        <v>0.4406517572175003</v>
      </c>
      <c r="FX37">
        <v>0.002616612134532941</v>
      </c>
      <c r="FY37">
        <v>-4.519413631873513E-07</v>
      </c>
      <c r="FZ37">
        <v>9.831233035137328E-12</v>
      </c>
      <c r="GA37">
        <v>-0.02410195139301033</v>
      </c>
      <c r="GB37">
        <v>0.01128715920374445</v>
      </c>
      <c r="GC37">
        <v>-0.0004913425133041084</v>
      </c>
      <c r="GD37">
        <v>1.320148971478439E-05</v>
      </c>
      <c r="GE37">
        <v>-1</v>
      </c>
      <c r="GF37">
        <v>2093</v>
      </c>
      <c r="GG37">
        <v>1</v>
      </c>
      <c r="GH37">
        <v>22</v>
      </c>
      <c r="GI37">
        <v>60.4</v>
      </c>
      <c r="GJ37">
        <v>60.5</v>
      </c>
      <c r="GK37">
        <v>1.073</v>
      </c>
      <c r="GL37">
        <v>2.4585</v>
      </c>
      <c r="GM37">
        <v>1.39893</v>
      </c>
      <c r="GN37">
        <v>2.31323</v>
      </c>
      <c r="GO37">
        <v>1.44897</v>
      </c>
      <c r="GP37">
        <v>2.4707</v>
      </c>
      <c r="GQ37">
        <v>23.9211</v>
      </c>
      <c r="GR37">
        <v>15.4892</v>
      </c>
      <c r="GS37">
        <v>18</v>
      </c>
      <c r="GT37">
        <v>457.998</v>
      </c>
      <c r="GU37">
        <v>583.676</v>
      </c>
      <c r="GV37">
        <v>20.0013</v>
      </c>
      <c r="GW37">
        <v>18.7604</v>
      </c>
      <c r="GX37">
        <v>30.0002</v>
      </c>
      <c r="GY37">
        <v>18.7632</v>
      </c>
      <c r="GZ37">
        <v>18.7289</v>
      </c>
      <c r="HA37">
        <v>21.444</v>
      </c>
      <c r="HB37">
        <v>23.4092</v>
      </c>
      <c r="HC37">
        <v>64.6014</v>
      </c>
      <c r="HD37">
        <v>20</v>
      </c>
      <c r="HE37">
        <v>420</v>
      </c>
      <c r="HF37">
        <v>12.0642</v>
      </c>
      <c r="HG37">
        <v>102.88</v>
      </c>
      <c r="HH37">
        <v>103.215</v>
      </c>
    </row>
    <row r="38" spans="1:216">
      <c r="A38">
        <v>22</v>
      </c>
      <c r="B38">
        <v>1695822653</v>
      </c>
      <c r="C38">
        <v>2305.400000095367</v>
      </c>
      <c r="D38" t="s">
        <v>388</v>
      </c>
      <c r="E38" t="s">
        <v>389</v>
      </c>
      <c r="F38" t="s">
        <v>340</v>
      </c>
      <c r="H38">
        <v>1695822653</v>
      </c>
      <c r="I38">
        <f>(J38)/1000</f>
        <v>0</v>
      </c>
      <c r="J38">
        <f>1000*AZ38*AH38*(AV38-AW38)/(100*AO38*(1000-AH38*AV38))</f>
        <v>0</v>
      </c>
      <c r="K38">
        <f>AZ38*AH38*(AU38-AT38*(1000-AH38*AW38)/(1000-AH38*AV38))/(100*AO38)</f>
        <v>0</v>
      </c>
      <c r="L38">
        <f>AT38 - IF(AH38&gt;1, K38*AO38*100.0/(AJ38*BH38), 0)</f>
        <v>0</v>
      </c>
      <c r="M38">
        <f>((S38-I38/2)*L38-K38)/(S38+I38/2)</f>
        <v>0</v>
      </c>
      <c r="N38">
        <f>M38*(BA38+BB38)/1000.0</f>
        <v>0</v>
      </c>
      <c r="O38">
        <f>(AT38 - IF(AH38&gt;1, K38*AO38*100.0/(AJ38*BH38), 0))*(BA38+BB38)/1000.0</f>
        <v>0</v>
      </c>
      <c r="P38">
        <f>2.0/((1/R38-1/Q38)+SIGN(R38)*SQRT((1/R38-1/Q38)*(1/R38-1/Q38) + 4*AP38/((AP38+1)*(AP38+1))*(2*1/R38*1/Q38-1/Q38*1/Q38)))</f>
        <v>0</v>
      </c>
      <c r="Q38">
        <f>IF(LEFT(AQ38,1)&lt;&gt;"0",IF(LEFT(AQ38,1)="1",3.0,AR38),$D$5+$E$5*(BH38*BA38/($K$5*1000))+$F$5*(BH38*BA38/($K$5*1000))*MAX(MIN(AO38,$J$5),$I$5)*MAX(MIN(AO38,$J$5),$I$5)+$G$5*MAX(MIN(AO38,$J$5),$I$5)*(BH38*BA38/($K$5*1000))+$H$5*(BH38*BA38/($K$5*1000))*(BH38*BA38/($K$5*1000)))</f>
        <v>0</v>
      </c>
      <c r="R38">
        <f>I38*(1000-(1000*0.61365*exp(17.502*V38/(240.97+V38))/(BA38+BB38)+AV38)/2)/(1000*0.61365*exp(17.502*V38/(240.97+V38))/(BA38+BB38)-AV38)</f>
        <v>0</v>
      </c>
      <c r="S38">
        <f>1/((AP38+1)/(P38/1.6)+1/(Q38/1.37)) + AP38/((AP38+1)/(P38/1.6) + AP38/(Q38/1.37))</f>
        <v>0</v>
      </c>
      <c r="T38">
        <f>(AK38*AN38)</f>
        <v>0</v>
      </c>
      <c r="U38">
        <f>(BC38+(T38+2*0.95*5.67E-8*(((BC38+$B$7)+273)^4-(BC38+273)^4)-44100*I38)/(1.84*29.3*Q38+8*0.95*5.67E-8*(BC38+273)^3))</f>
        <v>0</v>
      </c>
      <c r="V38">
        <f>($C$7*BD38+$D$7*BE38+$E$7*U38)</f>
        <v>0</v>
      </c>
      <c r="W38">
        <f>0.61365*exp(17.502*V38/(240.97+V38))</f>
        <v>0</v>
      </c>
      <c r="X38">
        <f>(Y38/Z38*100)</f>
        <v>0</v>
      </c>
      <c r="Y38">
        <f>AV38*(BA38+BB38)/1000</f>
        <v>0</v>
      </c>
      <c r="Z38">
        <f>0.61365*exp(17.502*BC38/(240.97+BC38))</f>
        <v>0</v>
      </c>
      <c r="AA38">
        <f>(W38-AV38*(BA38+BB38)/1000)</f>
        <v>0</v>
      </c>
      <c r="AB38">
        <f>(-I38*44100)</f>
        <v>0</v>
      </c>
      <c r="AC38">
        <f>2*29.3*Q38*0.92*(BC38-V38)</f>
        <v>0</v>
      </c>
      <c r="AD38">
        <f>2*0.95*5.67E-8*(((BC38+$B$7)+273)^4-(V38+273)^4)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MAX(0,($B$13+$C$13*BH38)/(1+$D$13*BH38)*BA38/(BC38+273)*$E$13)</f>
        <v>0</v>
      </c>
      <c r="AK38">
        <f>$B$11*BI38+$C$11*BJ38+$F$11*BU38*(1-BX38)</f>
        <v>0</v>
      </c>
      <c r="AL38">
        <f>AK38*AM38</f>
        <v>0</v>
      </c>
      <c r="AM38">
        <f>($B$11*$D$9+$C$11*$D$9+$F$11*((CH38+BZ38)/MAX(CH38+BZ38+CI38, 0.1)*$I$9+CI38/MAX(CH38+BZ38+CI38, 0.1)*$J$9))/($B$11+$C$11+$F$11)</f>
        <v>0</v>
      </c>
      <c r="AN38">
        <f>($B$11*$K$9+$C$11*$K$9+$F$11*((CH38+BZ38)/MAX(CH38+BZ38+CI38, 0.1)*$P$9+CI38/MAX(CH38+BZ38+CI38, 0.1)*$Q$9))/($B$11+$C$11+$F$11)</f>
        <v>0</v>
      </c>
      <c r="AO38">
        <v>6</v>
      </c>
      <c r="AP38">
        <v>0.5</v>
      </c>
      <c r="AQ38" t="s">
        <v>341</v>
      </c>
      <c r="AR38">
        <v>2</v>
      </c>
      <c r="AS38">
        <v>1695822653</v>
      </c>
      <c r="AT38">
        <v>412.124</v>
      </c>
      <c r="AU38">
        <v>420.021</v>
      </c>
      <c r="AV38">
        <v>13.1305</v>
      </c>
      <c r="AW38">
        <v>10.098</v>
      </c>
      <c r="AX38">
        <v>410.684</v>
      </c>
      <c r="AY38">
        <v>13.0616</v>
      </c>
      <c r="AZ38">
        <v>500.017</v>
      </c>
      <c r="BA38">
        <v>100.457</v>
      </c>
      <c r="BB38">
        <v>0.0323504</v>
      </c>
      <c r="BC38">
        <v>21.5404</v>
      </c>
      <c r="BD38">
        <v>999.9</v>
      </c>
      <c r="BE38">
        <v>999.9</v>
      </c>
      <c r="BF38">
        <v>0</v>
      </c>
      <c r="BG38">
        <v>0</v>
      </c>
      <c r="BH38">
        <v>10001.2</v>
      </c>
      <c r="BI38">
        <v>0</v>
      </c>
      <c r="BJ38">
        <v>46.1965</v>
      </c>
      <c r="BK38">
        <v>-7.89725</v>
      </c>
      <c r="BL38">
        <v>417.607</v>
      </c>
      <c r="BM38">
        <v>424.306</v>
      </c>
      <c r="BN38">
        <v>3.03251</v>
      </c>
      <c r="BO38">
        <v>420.021</v>
      </c>
      <c r="BP38">
        <v>10.098</v>
      </c>
      <c r="BQ38">
        <v>1.31905</v>
      </c>
      <c r="BR38">
        <v>1.01441</v>
      </c>
      <c r="BS38">
        <v>11.0177</v>
      </c>
      <c r="BT38">
        <v>7.12505</v>
      </c>
      <c r="BU38">
        <v>2500.19</v>
      </c>
      <c r="BV38">
        <v>0.900002</v>
      </c>
      <c r="BW38">
        <v>0.0999982</v>
      </c>
      <c r="BX38">
        <v>0</v>
      </c>
      <c r="BY38">
        <v>2.4932</v>
      </c>
      <c r="BZ38">
        <v>0</v>
      </c>
      <c r="CA38">
        <v>37803.4</v>
      </c>
      <c r="CB38">
        <v>22325.4</v>
      </c>
      <c r="CC38">
        <v>40.437</v>
      </c>
      <c r="CD38">
        <v>38.812</v>
      </c>
      <c r="CE38">
        <v>39.562</v>
      </c>
      <c r="CF38">
        <v>37.75</v>
      </c>
      <c r="CG38">
        <v>38.812</v>
      </c>
      <c r="CH38">
        <v>2250.18</v>
      </c>
      <c r="CI38">
        <v>250.01</v>
      </c>
      <c r="CJ38">
        <v>0</v>
      </c>
      <c r="CK38">
        <v>1695822642.6</v>
      </c>
      <c r="CL38">
        <v>0</v>
      </c>
      <c r="CM38">
        <v>1695818937</v>
      </c>
      <c r="CN38" t="s">
        <v>342</v>
      </c>
      <c r="CO38">
        <v>1695818937</v>
      </c>
      <c r="CP38">
        <v>1695818932</v>
      </c>
      <c r="CQ38">
        <v>1</v>
      </c>
      <c r="CR38">
        <v>0.06</v>
      </c>
      <c r="CS38">
        <v>0.003</v>
      </c>
      <c r="CT38">
        <v>1.454</v>
      </c>
      <c r="CU38">
        <v>0.07000000000000001</v>
      </c>
      <c r="CV38">
        <v>418</v>
      </c>
      <c r="CW38">
        <v>13</v>
      </c>
      <c r="CX38">
        <v>0.52</v>
      </c>
      <c r="CY38">
        <v>0.12</v>
      </c>
      <c r="CZ38">
        <v>5.393030369457964</v>
      </c>
      <c r="DA38">
        <v>0.8320123691408761</v>
      </c>
      <c r="DB38">
        <v>0.06677367780545068</v>
      </c>
      <c r="DC38">
        <v>1</v>
      </c>
      <c r="DD38">
        <v>0.002528667042402755</v>
      </c>
      <c r="DE38">
        <v>0.0001403428864691826</v>
      </c>
      <c r="DF38">
        <v>1.202846807284517E-05</v>
      </c>
      <c r="DG38">
        <v>1</v>
      </c>
      <c r="DH38">
        <v>0.1669377016793859</v>
      </c>
      <c r="DI38">
        <v>-0.003413198762737088</v>
      </c>
      <c r="DJ38">
        <v>0.0005407981608668979</v>
      </c>
      <c r="DK38">
        <v>1</v>
      </c>
      <c r="DL38">
        <v>3</v>
      </c>
      <c r="DM38">
        <v>3</v>
      </c>
      <c r="DN38" t="s">
        <v>343</v>
      </c>
      <c r="DO38">
        <v>3.10278</v>
      </c>
      <c r="DP38">
        <v>2.666</v>
      </c>
      <c r="DQ38">
        <v>0.100367</v>
      </c>
      <c r="DR38">
        <v>0.102822</v>
      </c>
      <c r="DS38">
        <v>0.0687142</v>
      </c>
      <c r="DT38">
        <v>0.0578452</v>
      </c>
      <c r="DU38">
        <v>26424.2</v>
      </c>
      <c r="DV38">
        <v>28742.7</v>
      </c>
      <c r="DW38">
        <v>27786.8</v>
      </c>
      <c r="DX38">
        <v>30095.9</v>
      </c>
      <c r="DY38">
        <v>32432</v>
      </c>
      <c r="DZ38">
        <v>35030.5</v>
      </c>
      <c r="EA38">
        <v>38141.2</v>
      </c>
      <c r="EB38">
        <v>41316.4</v>
      </c>
      <c r="EC38">
        <v>2.24942</v>
      </c>
      <c r="ED38">
        <v>2.3183</v>
      </c>
      <c r="EE38">
        <v>0</v>
      </c>
      <c r="EF38">
        <v>0</v>
      </c>
      <c r="EG38">
        <v>18.3501</v>
      </c>
      <c r="EH38">
        <v>999.9</v>
      </c>
      <c r="EI38">
        <v>64.7</v>
      </c>
      <c r="EJ38">
        <v>20.1</v>
      </c>
      <c r="EK38">
        <v>15.2068</v>
      </c>
      <c r="EL38">
        <v>63.881</v>
      </c>
      <c r="EM38">
        <v>8.57372</v>
      </c>
      <c r="EN38">
        <v>1</v>
      </c>
      <c r="EO38">
        <v>-0.61295</v>
      </c>
      <c r="EP38">
        <v>-0.789297</v>
      </c>
      <c r="EQ38">
        <v>20.2017</v>
      </c>
      <c r="ER38">
        <v>5.25667</v>
      </c>
      <c r="ES38">
        <v>12.0519</v>
      </c>
      <c r="ET38">
        <v>4.9728</v>
      </c>
      <c r="EU38">
        <v>3.29225</v>
      </c>
      <c r="EV38">
        <v>9999</v>
      </c>
      <c r="EW38">
        <v>9999</v>
      </c>
      <c r="EX38">
        <v>9999</v>
      </c>
      <c r="EY38">
        <v>198.3</v>
      </c>
      <c r="EZ38">
        <v>4.97176</v>
      </c>
      <c r="FA38">
        <v>1.87012</v>
      </c>
      <c r="FB38">
        <v>1.87637</v>
      </c>
      <c r="FC38">
        <v>1.86942</v>
      </c>
      <c r="FD38">
        <v>1.8727</v>
      </c>
      <c r="FE38">
        <v>1.87428</v>
      </c>
      <c r="FF38">
        <v>1.87363</v>
      </c>
      <c r="FG38">
        <v>1.87515</v>
      </c>
      <c r="FH38">
        <v>0</v>
      </c>
      <c r="FI38">
        <v>0</v>
      </c>
      <c r="FJ38">
        <v>0</v>
      </c>
      <c r="FK38">
        <v>0</v>
      </c>
      <c r="FL38" t="s">
        <v>344</v>
      </c>
      <c r="FM38" t="s">
        <v>345</v>
      </c>
      <c r="FN38" t="s">
        <v>346</v>
      </c>
      <c r="FO38" t="s">
        <v>346</v>
      </c>
      <c r="FP38" t="s">
        <v>346</v>
      </c>
      <c r="FQ38" t="s">
        <v>346</v>
      </c>
      <c r="FR38">
        <v>0</v>
      </c>
      <c r="FS38">
        <v>100</v>
      </c>
      <c r="FT38">
        <v>100</v>
      </c>
      <c r="FU38">
        <v>1.44</v>
      </c>
      <c r="FV38">
        <v>0.0689</v>
      </c>
      <c r="FW38">
        <v>0.4406517572175003</v>
      </c>
      <c r="FX38">
        <v>0.002616612134532941</v>
      </c>
      <c r="FY38">
        <v>-4.519413631873513E-07</v>
      </c>
      <c r="FZ38">
        <v>9.831233035137328E-12</v>
      </c>
      <c r="GA38">
        <v>-0.02410195139301033</v>
      </c>
      <c r="GB38">
        <v>0.01128715920374445</v>
      </c>
      <c r="GC38">
        <v>-0.0004913425133041084</v>
      </c>
      <c r="GD38">
        <v>1.320148971478439E-05</v>
      </c>
      <c r="GE38">
        <v>-1</v>
      </c>
      <c r="GF38">
        <v>2093</v>
      </c>
      <c r="GG38">
        <v>1</v>
      </c>
      <c r="GH38">
        <v>22</v>
      </c>
      <c r="GI38">
        <v>61.9</v>
      </c>
      <c r="GJ38">
        <v>62</v>
      </c>
      <c r="GK38">
        <v>1.07178</v>
      </c>
      <c r="GL38">
        <v>2.48413</v>
      </c>
      <c r="GM38">
        <v>1.39893</v>
      </c>
      <c r="GN38">
        <v>2.31323</v>
      </c>
      <c r="GO38">
        <v>1.44897</v>
      </c>
      <c r="GP38">
        <v>2.42554</v>
      </c>
      <c r="GQ38">
        <v>23.9617</v>
      </c>
      <c r="GR38">
        <v>15.4629</v>
      </c>
      <c r="GS38">
        <v>18</v>
      </c>
      <c r="GT38">
        <v>463.387</v>
      </c>
      <c r="GU38">
        <v>580.198</v>
      </c>
      <c r="GV38">
        <v>20.0008</v>
      </c>
      <c r="GW38">
        <v>18.8095</v>
      </c>
      <c r="GX38">
        <v>30.0003</v>
      </c>
      <c r="GY38">
        <v>18.8019</v>
      </c>
      <c r="GZ38">
        <v>18.7641</v>
      </c>
      <c r="HA38">
        <v>21.4127</v>
      </c>
      <c r="HB38">
        <v>34.6481</v>
      </c>
      <c r="HC38">
        <v>63.4519</v>
      </c>
      <c r="HD38">
        <v>20</v>
      </c>
      <c r="HE38">
        <v>420</v>
      </c>
      <c r="HF38">
        <v>9.975949999999999</v>
      </c>
      <c r="HG38">
        <v>102.862</v>
      </c>
      <c r="HH38">
        <v>103.207</v>
      </c>
    </row>
    <row r="39" spans="1:216">
      <c r="A39">
        <v>23</v>
      </c>
      <c r="B39">
        <v>1695822754</v>
      </c>
      <c r="C39">
        <v>2406.400000095367</v>
      </c>
      <c r="D39" t="s">
        <v>390</v>
      </c>
      <c r="E39" t="s">
        <v>391</v>
      </c>
      <c r="F39" t="s">
        <v>340</v>
      </c>
      <c r="H39">
        <v>1695822754</v>
      </c>
      <c r="I39">
        <f>(J39)/1000</f>
        <v>0</v>
      </c>
      <c r="J39">
        <f>1000*AZ39*AH39*(AV39-AW39)/(100*AO39*(1000-AH39*AV39))</f>
        <v>0</v>
      </c>
      <c r="K39">
        <f>AZ39*AH39*(AU39-AT39*(1000-AH39*AW39)/(1000-AH39*AV39))/(100*AO39)</f>
        <v>0</v>
      </c>
      <c r="L39">
        <f>AT39 - IF(AH39&gt;1, K39*AO39*100.0/(AJ39*BH39), 0)</f>
        <v>0</v>
      </c>
      <c r="M39">
        <f>((S39-I39/2)*L39-K39)/(S39+I39/2)</f>
        <v>0</v>
      </c>
      <c r="N39">
        <f>M39*(BA39+BB39)/1000.0</f>
        <v>0</v>
      </c>
      <c r="O39">
        <f>(AT39 - IF(AH39&gt;1, K39*AO39*100.0/(AJ39*BH39), 0))*(BA39+BB39)/1000.0</f>
        <v>0</v>
      </c>
      <c r="P39">
        <f>2.0/((1/R39-1/Q39)+SIGN(R39)*SQRT((1/R39-1/Q39)*(1/R39-1/Q39) + 4*AP39/((AP39+1)*(AP39+1))*(2*1/R39*1/Q39-1/Q39*1/Q39)))</f>
        <v>0</v>
      </c>
      <c r="Q39">
        <f>IF(LEFT(AQ39,1)&lt;&gt;"0",IF(LEFT(AQ39,1)="1",3.0,AR39),$D$5+$E$5*(BH39*BA39/($K$5*1000))+$F$5*(BH39*BA39/($K$5*1000))*MAX(MIN(AO39,$J$5),$I$5)*MAX(MIN(AO39,$J$5),$I$5)+$G$5*MAX(MIN(AO39,$J$5),$I$5)*(BH39*BA39/($K$5*1000))+$H$5*(BH39*BA39/($K$5*1000))*(BH39*BA39/($K$5*1000)))</f>
        <v>0</v>
      </c>
      <c r="R39">
        <f>I39*(1000-(1000*0.61365*exp(17.502*V39/(240.97+V39))/(BA39+BB39)+AV39)/2)/(1000*0.61365*exp(17.502*V39/(240.97+V39))/(BA39+BB39)-AV39)</f>
        <v>0</v>
      </c>
      <c r="S39">
        <f>1/((AP39+1)/(P39/1.6)+1/(Q39/1.37)) + AP39/((AP39+1)/(P39/1.6) + AP39/(Q39/1.37))</f>
        <v>0</v>
      </c>
      <c r="T39">
        <f>(AK39*AN39)</f>
        <v>0</v>
      </c>
      <c r="U39">
        <f>(BC39+(T39+2*0.95*5.67E-8*(((BC39+$B$7)+273)^4-(BC39+273)^4)-44100*I39)/(1.84*29.3*Q39+8*0.95*5.67E-8*(BC39+273)^3))</f>
        <v>0</v>
      </c>
      <c r="V39">
        <f>($C$7*BD39+$D$7*BE39+$E$7*U39)</f>
        <v>0</v>
      </c>
      <c r="W39">
        <f>0.61365*exp(17.502*V39/(240.97+V39))</f>
        <v>0</v>
      </c>
      <c r="X39">
        <f>(Y39/Z39*100)</f>
        <v>0</v>
      </c>
      <c r="Y39">
        <f>AV39*(BA39+BB39)/1000</f>
        <v>0</v>
      </c>
      <c r="Z39">
        <f>0.61365*exp(17.502*BC39/(240.97+BC39))</f>
        <v>0</v>
      </c>
      <c r="AA39">
        <f>(W39-AV39*(BA39+BB39)/1000)</f>
        <v>0</v>
      </c>
      <c r="AB39">
        <f>(-I39*44100)</f>
        <v>0</v>
      </c>
      <c r="AC39">
        <f>2*29.3*Q39*0.92*(BC39-V39)</f>
        <v>0</v>
      </c>
      <c r="AD39">
        <f>2*0.95*5.67E-8*(((BC39+$B$7)+273)^4-(V39+273)^4)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MAX(0,($B$13+$C$13*BH39)/(1+$D$13*BH39)*BA39/(BC39+273)*$E$13)</f>
        <v>0</v>
      </c>
      <c r="AK39">
        <f>$B$11*BI39+$C$11*BJ39+$F$11*BU39*(1-BX39)</f>
        <v>0</v>
      </c>
      <c r="AL39">
        <f>AK39*AM39</f>
        <v>0</v>
      </c>
      <c r="AM39">
        <f>($B$11*$D$9+$C$11*$D$9+$F$11*((CH39+BZ39)/MAX(CH39+BZ39+CI39, 0.1)*$I$9+CI39/MAX(CH39+BZ39+CI39, 0.1)*$J$9))/($B$11+$C$11+$F$11)</f>
        <v>0</v>
      </c>
      <c r="AN39">
        <f>($B$11*$K$9+$C$11*$K$9+$F$11*((CH39+BZ39)/MAX(CH39+BZ39+CI39, 0.1)*$P$9+CI39/MAX(CH39+BZ39+CI39, 0.1)*$Q$9))/($B$11+$C$11+$F$11)</f>
        <v>0</v>
      </c>
      <c r="AO39">
        <v>6</v>
      </c>
      <c r="AP39">
        <v>0.5</v>
      </c>
      <c r="AQ39" t="s">
        <v>341</v>
      </c>
      <c r="AR39">
        <v>2</v>
      </c>
      <c r="AS39">
        <v>1695822754</v>
      </c>
      <c r="AT39">
        <v>404.344</v>
      </c>
      <c r="AU39">
        <v>420.065</v>
      </c>
      <c r="AV39">
        <v>12.9126</v>
      </c>
      <c r="AW39">
        <v>10.0022</v>
      </c>
      <c r="AX39">
        <v>402.922</v>
      </c>
      <c r="AY39">
        <v>12.8448</v>
      </c>
      <c r="AZ39">
        <v>500.118</v>
      </c>
      <c r="BA39">
        <v>100.461</v>
      </c>
      <c r="BB39">
        <v>0.0330716</v>
      </c>
      <c r="BC39">
        <v>21.5687</v>
      </c>
      <c r="BD39">
        <v>999.9</v>
      </c>
      <c r="BE39">
        <v>999.9</v>
      </c>
      <c r="BF39">
        <v>0</v>
      </c>
      <c r="BG39">
        <v>0</v>
      </c>
      <c r="BH39">
        <v>10030.6</v>
      </c>
      <c r="BI39">
        <v>0</v>
      </c>
      <c r="BJ39">
        <v>50.5953</v>
      </c>
      <c r="BK39">
        <v>-15.7207</v>
      </c>
      <c r="BL39">
        <v>409.634</v>
      </c>
      <c r="BM39">
        <v>424.309</v>
      </c>
      <c r="BN39">
        <v>2.91034</v>
      </c>
      <c r="BO39">
        <v>420.065</v>
      </c>
      <c r="BP39">
        <v>10.0022</v>
      </c>
      <c r="BQ39">
        <v>1.29721</v>
      </c>
      <c r="BR39">
        <v>1.00483</v>
      </c>
      <c r="BS39">
        <v>10.7666</v>
      </c>
      <c r="BT39">
        <v>6.98666</v>
      </c>
      <c r="BU39">
        <v>2500.33</v>
      </c>
      <c r="BV39">
        <v>0.899992</v>
      </c>
      <c r="BW39">
        <v>0.100008</v>
      </c>
      <c r="BX39">
        <v>0</v>
      </c>
      <c r="BY39">
        <v>2.4428</v>
      </c>
      <c r="BZ39">
        <v>0</v>
      </c>
      <c r="CA39">
        <v>34980.2</v>
      </c>
      <c r="CB39">
        <v>22326.6</v>
      </c>
      <c r="CC39">
        <v>42.062</v>
      </c>
      <c r="CD39">
        <v>39.562</v>
      </c>
      <c r="CE39">
        <v>40.875</v>
      </c>
      <c r="CF39">
        <v>38.75</v>
      </c>
      <c r="CG39">
        <v>40.125</v>
      </c>
      <c r="CH39">
        <v>2250.28</v>
      </c>
      <c r="CI39">
        <v>250.05</v>
      </c>
      <c r="CJ39">
        <v>0</v>
      </c>
      <c r="CK39">
        <v>1695822744</v>
      </c>
      <c r="CL39">
        <v>0</v>
      </c>
      <c r="CM39">
        <v>1695818937</v>
      </c>
      <c r="CN39" t="s">
        <v>342</v>
      </c>
      <c r="CO39">
        <v>1695818937</v>
      </c>
      <c r="CP39">
        <v>1695818932</v>
      </c>
      <c r="CQ39">
        <v>1</v>
      </c>
      <c r="CR39">
        <v>0.06</v>
      </c>
      <c r="CS39">
        <v>0.003</v>
      </c>
      <c r="CT39">
        <v>1.454</v>
      </c>
      <c r="CU39">
        <v>0.07000000000000001</v>
      </c>
      <c r="CV39">
        <v>418</v>
      </c>
      <c r="CW39">
        <v>13</v>
      </c>
      <c r="CX39">
        <v>0.52</v>
      </c>
      <c r="CY39">
        <v>0.12</v>
      </c>
      <c r="CZ39">
        <v>11.92287982685464</v>
      </c>
      <c r="DA39">
        <v>1.071457327944567</v>
      </c>
      <c r="DB39">
        <v>0.08016599708418143</v>
      </c>
      <c r="DC39">
        <v>0</v>
      </c>
      <c r="DD39">
        <v>0.002437515922218125</v>
      </c>
      <c r="DE39">
        <v>4.033113310420239E-06</v>
      </c>
      <c r="DF39">
        <v>3.290390745277525E-06</v>
      </c>
      <c r="DG39">
        <v>1</v>
      </c>
      <c r="DH39">
        <v>0.1555707133878325</v>
      </c>
      <c r="DI39">
        <v>-0.001223189074113559</v>
      </c>
      <c r="DJ39">
        <v>0.0002769903497141059</v>
      </c>
      <c r="DK39">
        <v>1</v>
      </c>
      <c r="DL39">
        <v>2</v>
      </c>
      <c r="DM39">
        <v>3</v>
      </c>
      <c r="DN39" t="s">
        <v>371</v>
      </c>
      <c r="DO39">
        <v>3.10287</v>
      </c>
      <c r="DP39">
        <v>2.66698</v>
      </c>
      <c r="DQ39">
        <v>0.0989165</v>
      </c>
      <c r="DR39">
        <v>0.102823</v>
      </c>
      <c r="DS39">
        <v>0.0678415</v>
      </c>
      <c r="DT39">
        <v>0.057414</v>
      </c>
      <c r="DU39">
        <v>26464.1</v>
      </c>
      <c r="DV39">
        <v>28740.2</v>
      </c>
      <c r="DW39">
        <v>27784.1</v>
      </c>
      <c r="DX39">
        <v>30093.4</v>
      </c>
      <c r="DY39">
        <v>32459.3</v>
      </c>
      <c r="DZ39">
        <v>35043.9</v>
      </c>
      <c r="EA39">
        <v>38137.9</v>
      </c>
      <c r="EB39">
        <v>41313.4</v>
      </c>
      <c r="EC39">
        <v>2.24802</v>
      </c>
      <c r="ED39">
        <v>2.31607</v>
      </c>
      <c r="EE39">
        <v>0</v>
      </c>
      <c r="EF39">
        <v>0</v>
      </c>
      <c r="EG39">
        <v>18.3317</v>
      </c>
      <c r="EH39">
        <v>999.9</v>
      </c>
      <c r="EI39">
        <v>64.3</v>
      </c>
      <c r="EJ39">
        <v>20.1</v>
      </c>
      <c r="EK39">
        <v>15.1134</v>
      </c>
      <c r="EL39">
        <v>63.351</v>
      </c>
      <c r="EM39">
        <v>8.1851</v>
      </c>
      <c r="EN39">
        <v>1</v>
      </c>
      <c r="EO39">
        <v>-0.609903</v>
      </c>
      <c r="EP39">
        <v>-0.795477</v>
      </c>
      <c r="EQ39">
        <v>20.2017</v>
      </c>
      <c r="ER39">
        <v>5.25847</v>
      </c>
      <c r="ES39">
        <v>12.0519</v>
      </c>
      <c r="ET39">
        <v>4.97345</v>
      </c>
      <c r="EU39">
        <v>3.293</v>
      </c>
      <c r="EV39">
        <v>9999</v>
      </c>
      <c r="EW39">
        <v>9999</v>
      </c>
      <c r="EX39">
        <v>9999</v>
      </c>
      <c r="EY39">
        <v>198.4</v>
      </c>
      <c r="EZ39">
        <v>4.97176</v>
      </c>
      <c r="FA39">
        <v>1.87012</v>
      </c>
      <c r="FB39">
        <v>1.87637</v>
      </c>
      <c r="FC39">
        <v>1.86936</v>
      </c>
      <c r="FD39">
        <v>1.87268</v>
      </c>
      <c r="FE39">
        <v>1.87426</v>
      </c>
      <c r="FF39">
        <v>1.87363</v>
      </c>
      <c r="FG39">
        <v>1.87515</v>
      </c>
      <c r="FH39">
        <v>0</v>
      </c>
      <c r="FI39">
        <v>0</v>
      </c>
      <c r="FJ39">
        <v>0</v>
      </c>
      <c r="FK39">
        <v>0</v>
      </c>
      <c r="FL39" t="s">
        <v>344</v>
      </c>
      <c r="FM39" t="s">
        <v>345</v>
      </c>
      <c r="FN39" t="s">
        <v>346</v>
      </c>
      <c r="FO39" t="s">
        <v>346</v>
      </c>
      <c r="FP39" t="s">
        <v>346</v>
      </c>
      <c r="FQ39" t="s">
        <v>346</v>
      </c>
      <c r="FR39">
        <v>0</v>
      </c>
      <c r="FS39">
        <v>100</v>
      </c>
      <c r="FT39">
        <v>100</v>
      </c>
      <c r="FU39">
        <v>1.422</v>
      </c>
      <c r="FV39">
        <v>0.0678</v>
      </c>
      <c r="FW39">
        <v>0.4406517572175003</v>
      </c>
      <c r="FX39">
        <v>0.002616612134532941</v>
      </c>
      <c r="FY39">
        <v>-4.519413631873513E-07</v>
      </c>
      <c r="FZ39">
        <v>9.831233035137328E-12</v>
      </c>
      <c r="GA39">
        <v>-0.02410195139301033</v>
      </c>
      <c r="GB39">
        <v>0.01128715920374445</v>
      </c>
      <c r="GC39">
        <v>-0.0004913425133041084</v>
      </c>
      <c r="GD39">
        <v>1.320148971478439E-05</v>
      </c>
      <c r="GE39">
        <v>-1</v>
      </c>
      <c r="GF39">
        <v>2093</v>
      </c>
      <c r="GG39">
        <v>1</v>
      </c>
      <c r="GH39">
        <v>22</v>
      </c>
      <c r="GI39">
        <v>63.6</v>
      </c>
      <c r="GJ39">
        <v>63.7</v>
      </c>
      <c r="GK39">
        <v>1.07056</v>
      </c>
      <c r="GL39">
        <v>2.47314</v>
      </c>
      <c r="GM39">
        <v>1.39893</v>
      </c>
      <c r="GN39">
        <v>2.31079</v>
      </c>
      <c r="GO39">
        <v>1.44897</v>
      </c>
      <c r="GP39">
        <v>2.37549</v>
      </c>
      <c r="GQ39">
        <v>24.0226</v>
      </c>
      <c r="GR39">
        <v>15.4367</v>
      </c>
      <c r="GS39">
        <v>18</v>
      </c>
      <c r="GT39">
        <v>463.016</v>
      </c>
      <c r="GU39">
        <v>579.0650000000001</v>
      </c>
      <c r="GV39">
        <v>19.9994</v>
      </c>
      <c r="GW39">
        <v>18.8568</v>
      </c>
      <c r="GX39">
        <v>30.0001</v>
      </c>
      <c r="GY39">
        <v>18.8435</v>
      </c>
      <c r="GZ39">
        <v>18.8027</v>
      </c>
      <c r="HA39">
        <v>21.4125</v>
      </c>
      <c r="HB39">
        <v>34.5349</v>
      </c>
      <c r="HC39">
        <v>61.9649</v>
      </c>
      <c r="HD39">
        <v>20</v>
      </c>
      <c r="HE39">
        <v>420</v>
      </c>
      <c r="HF39">
        <v>9.93829</v>
      </c>
      <c r="HG39">
        <v>102.853</v>
      </c>
      <c r="HH39">
        <v>103.199</v>
      </c>
    </row>
    <row r="40" spans="1:216">
      <c r="A40">
        <v>24</v>
      </c>
      <c r="B40">
        <v>1695822847</v>
      </c>
      <c r="C40">
        <v>2499.400000095367</v>
      </c>
      <c r="D40" t="s">
        <v>392</v>
      </c>
      <c r="E40" t="s">
        <v>393</v>
      </c>
      <c r="F40" t="s">
        <v>340</v>
      </c>
      <c r="H40">
        <v>1695822847</v>
      </c>
      <c r="I40">
        <f>(J40)/1000</f>
        <v>0</v>
      </c>
      <c r="J40">
        <f>1000*AZ40*AH40*(AV40-AW40)/(100*AO40*(1000-AH40*AV40))</f>
        <v>0</v>
      </c>
      <c r="K40">
        <f>AZ40*AH40*(AU40-AT40*(1000-AH40*AW40)/(1000-AH40*AV40))/(100*AO40)</f>
        <v>0</v>
      </c>
      <c r="L40">
        <f>AT40 - IF(AH40&gt;1, K40*AO40*100.0/(AJ40*BH40), 0)</f>
        <v>0</v>
      </c>
      <c r="M40">
        <f>((S40-I40/2)*L40-K40)/(S40+I40/2)</f>
        <v>0</v>
      </c>
      <c r="N40">
        <f>M40*(BA40+BB40)/1000.0</f>
        <v>0</v>
      </c>
      <c r="O40">
        <f>(AT40 - IF(AH40&gt;1, K40*AO40*100.0/(AJ40*BH40), 0))*(BA40+BB40)/1000.0</f>
        <v>0</v>
      </c>
      <c r="P40">
        <f>2.0/((1/R40-1/Q40)+SIGN(R40)*SQRT((1/R40-1/Q40)*(1/R40-1/Q40) + 4*AP40/((AP40+1)*(AP40+1))*(2*1/R40*1/Q40-1/Q40*1/Q40)))</f>
        <v>0</v>
      </c>
      <c r="Q40">
        <f>IF(LEFT(AQ40,1)&lt;&gt;"0",IF(LEFT(AQ40,1)="1",3.0,AR40),$D$5+$E$5*(BH40*BA40/($K$5*1000))+$F$5*(BH40*BA40/($K$5*1000))*MAX(MIN(AO40,$J$5),$I$5)*MAX(MIN(AO40,$J$5),$I$5)+$G$5*MAX(MIN(AO40,$J$5),$I$5)*(BH40*BA40/($K$5*1000))+$H$5*(BH40*BA40/($K$5*1000))*(BH40*BA40/($K$5*1000)))</f>
        <v>0</v>
      </c>
      <c r="R40">
        <f>I40*(1000-(1000*0.61365*exp(17.502*V40/(240.97+V40))/(BA40+BB40)+AV40)/2)/(1000*0.61365*exp(17.502*V40/(240.97+V40))/(BA40+BB40)-AV40)</f>
        <v>0</v>
      </c>
      <c r="S40">
        <f>1/((AP40+1)/(P40/1.6)+1/(Q40/1.37)) + AP40/((AP40+1)/(P40/1.6) + AP40/(Q40/1.37))</f>
        <v>0</v>
      </c>
      <c r="T40">
        <f>(AK40*AN40)</f>
        <v>0</v>
      </c>
      <c r="U40">
        <f>(BC40+(T40+2*0.95*5.67E-8*(((BC40+$B$7)+273)^4-(BC40+273)^4)-44100*I40)/(1.84*29.3*Q40+8*0.95*5.67E-8*(BC40+273)^3))</f>
        <v>0</v>
      </c>
      <c r="V40">
        <f>($C$7*BD40+$D$7*BE40+$E$7*U40)</f>
        <v>0</v>
      </c>
      <c r="W40">
        <f>0.61365*exp(17.502*V40/(240.97+V40))</f>
        <v>0</v>
      </c>
      <c r="X40">
        <f>(Y40/Z40*100)</f>
        <v>0</v>
      </c>
      <c r="Y40">
        <f>AV40*(BA40+BB40)/1000</f>
        <v>0</v>
      </c>
      <c r="Z40">
        <f>0.61365*exp(17.502*BC40/(240.97+BC40))</f>
        <v>0</v>
      </c>
      <c r="AA40">
        <f>(W40-AV40*(BA40+BB40)/1000)</f>
        <v>0</v>
      </c>
      <c r="AB40">
        <f>(-I40*44100)</f>
        <v>0</v>
      </c>
      <c r="AC40">
        <f>2*29.3*Q40*0.92*(BC40-V40)</f>
        <v>0</v>
      </c>
      <c r="AD40">
        <f>2*0.95*5.67E-8*(((BC40+$B$7)+273)^4-(V40+273)^4)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MAX(0,($B$13+$C$13*BH40)/(1+$D$13*BH40)*BA40/(BC40+273)*$E$13)</f>
        <v>0</v>
      </c>
      <c r="AK40">
        <f>$B$11*BI40+$C$11*BJ40+$F$11*BU40*(1-BX40)</f>
        <v>0</v>
      </c>
      <c r="AL40">
        <f>AK40*AM40</f>
        <v>0</v>
      </c>
      <c r="AM40">
        <f>($B$11*$D$9+$C$11*$D$9+$F$11*((CH40+BZ40)/MAX(CH40+BZ40+CI40, 0.1)*$I$9+CI40/MAX(CH40+BZ40+CI40, 0.1)*$J$9))/($B$11+$C$11+$F$11)</f>
        <v>0</v>
      </c>
      <c r="AN40">
        <f>($B$11*$K$9+$C$11*$K$9+$F$11*((CH40+BZ40)/MAX(CH40+BZ40+CI40, 0.1)*$P$9+CI40/MAX(CH40+BZ40+CI40, 0.1)*$Q$9))/($B$11+$C$11+$F$11)</f>
        <v>0</v>
      </c>
      <c r="AO40">
        <v>6</v>
      </c>
      <c r="AP40">
        <v>0.5</v>
      </c>
      <c r="AQ40" t="s">
        <v>341</v>
      </c>
      <c r="AR40">
        <v>2</v>
      </c>
      <c r="AS40">
        <v>1695822847</v>
      </c>
      <c r="AT40">
        <v>410.218</v>
      </c>
      <c r="AU40">
        <v>420.012</v>
      </c>
      <c r="AV40">
        <v>12.7688</v>
      </c>
      <c r="AW40">
        <v>10.2762</v>
      </c>
      <c r="AX40">
        <v>408.783</v>
      </c>
      <c r="AY40">
        <v>12.7018</v>
      </c>
      <c r="AZ40">
        <v>500.073</v>
      </c>
      <c r="BA40">
        <v>100.459</v>
      </c>
      <c r="BB40">
        <v>0.0315607</v>
      </c>
      <c r="BC40">
        <v>21.412</v>
      </c>
      <c r="BD40">
        <v>999.9</v>
      </c>
      <c r="BE40">
        <v>999.9</v>
      </c>
      <c r="BF40">
        <v>0</v>
      </c>
      <c r="BG40">
        <v>0</v>
      </c>
      <c r="BH40">
        <v>10028.8</v>
      </c>
      <c r="BI40">
        <v>0</v>
      </c>
      <c r="BJ40">
        <v>27.942</v>
      </c>
      <c r="BK40">
        <v>-9.793430000000001</v>
      </c>
      <c r="BL40">
        <v>415.524</v>
      </c>
      <c r="BM40">
        <v>424.373</v>
      </c>
      <c r="BN40">
        <v>2.49261</v>
      </c>
      <c r="BO40">
        <v>420.012</v>
      </c>
      <c r="BP40">
        <v>10.2762</v>
      </c>
      <c r="BQ40">
        <v>1.28274</v>
      </c>
      <c r="BR40">
        <v>1.03234</v>
      </c>
      <c r="BS40">
        <v>10.5982</v>
      </c>
      <c r="BT40">
        <v>7.38094</v>
      </c>
      <c r="BU40">
        <v>2500.02</v>
      </c>
      <c r="BV40">
        <v>0.9000010000000001</v>
      </c>
      <c r="BW40">
        <v>0.09999860000000001</v>
      </c>
      <c r="BX40">
        <v>0</v>
      </c>
      <c r="BY40">
        <v>2.5531</v>
      </c>
      <c r="BZ40">
        <v>0</v>
      </c>
      <c r="CA40">
        <v>37295.2</v>
      </c>
      <c r="CB40">
        <v>22324</v>
      </c>
      <c r="CC40">
        <v>38.875</v>
      </c>
      <c r="CD40">
        <v>37.187</v>
      </c>
      <c r="CE40">
        <v>38.5</v>
      </c>
      <c r="CF40">
        <v>35.625</v>
      </c>
      <c r="CG40">
        <v>37.437</v>
      </c>
      <c r="CH40">
        <v>2250.02</v>
      </c>
      <c r="CI40">
        <v>250</v>
      </c>
      <c r="CJ40">
        <v>0</v>
      </c>
      <c r="CK40">
        <v>1695822837</v>
      </c>
      <c r="CL40">
        <v>0</v>
      </c>
      <c r="CM40">
        <v>1695818937</v>
      </c>
      <c r="CN40" t="s">
        <v>342</v>
      </c>
      <c r="CO40">
        <v>1695818937</v>
      </c>
      <c r="CP40">
        <v>1695818932</v>
      </c>
      <c r="CQ40">
        <v>1</v>
      </c>
      <c r="CR40">
        <v>0.06</v>
      </c>
      <c r="CS40">
        <v>0.003</v>
      </c>
      <c r="CT40">
        <v>1.454</v>
      </c>
      <c r="CU40">
        <v>0.07000000000000001</v>
      </c>
      <c r="CV40">
        <v>418</v>
      </c>
      <c r="CW40">
        <v>13</v>
      </c>
      <c r="CX40">
        <v>0.52</v>
      </c>
      <c r="CY40">
        <v>0.12</v>
      </c>
      <c r="CZ40">
        <v>7.179589200378489</v>
      </c>
      <c r="DA40">
        <v>0.8795590635545685</v>
      </c>
      <c r="DB40">
        <v>0.07248376928523971</v>
      </c>
      <c r="DC40">
        <v>1</v>
      </c>
      <c r="DD40">
        <v>0.002076572579727994</v>
      </c>
      <c r="DE40">
        <v>0.000283322230420303</v>
      </c>
      <c r="DF40">
        <v>2.164778155289011E-05</v>
      </c>
      <c r="DG40">
        <v>1</v>
      </c>
      <c r="DH40">
        <v>0.1313154152001348</v>
      </c>
      <c r="DI40">
        <v>0.02334767513796906</v>
      </c>
      <c r="DJ40">
        <v>0.001778271902440056</v>
      </c>
      <c r="DK40">
        <v>1</v>
      </c>
      <c r="DL40">
        <v>3</v>
      </c>
      <c r="DM40">
        <v>3</v>
      </c>
      <c r="DN40" t="s">
        <v>343</v>
      </c>
      <c r="DO40">
        <v>3.10288</v>
      </c>
      <c r="DP40">
        <v>2.66545</v>
      </c>
      <c r="DQ40">
        <v>0.09999860000000001</v>
      </c>
      <c r="DR40">
        <v>0.10281</v>
      </c>
      <c r="DS40">
        <v>0.067262</v>
      </c>
      <c r="DT40">
        <v>0.0586304</v>
      </c>
      <c r="DU40">
        <v>26431.4</v>
      </c>
      <c r="DV40">
        <v>28738.3</v>
      </c>
      <c r="DW40">
        <v>27783.2</v>
      </c>
      <c r="DX40">
        <v>30091</v>
      </c>
      <c r="DY40">
        <v>32478.2</v>
      </c>
      <c r="DZ40">
        <v>34996</v>
      </c>
      <c r="EA40">
        <v>38136.3</v>
      </c>
      <c r="EB40">
        <v>41310.1</v>
      </c>
      <c r="EC40">
        <v>2.24745</v>
      </c>
      <c r="ED40">
        <v>2.31623</v>
      </c>
      <c r="EE40">
        <v>0</v>
      </c>
      <c r="EF40">
        <v>0</v>
      </c>
      <c r="EG40">
        <v>18.0828</v>
      </c>
      <c r="EH40">
        <v>999.9</v>
      </c>
      <c r="EI40">
        <v>63.9</v>
      </c>
      <c r="EJ40">
        <v>20.1</v>
      </c>
      <c r="EK40">
        <v>15.019</v>
      </c>
      <c r="EL40">
        <v>63.351</v>
      </c>
      <c r="EM40">
        <v>8.29327</v>
      </c>
      <c r="EN40">
        <v>1</v>
      </c>
      <c r="EO40">
        <v>-0.609754</v>
      </c>
      <c r="EP40">
        <v>-0.851803</v>
      </c>
      <c r="EQ40">
        <v>20.2005</v>
      </c>
      <c r="ER40">
        <v>5.25967</v>
      </c>
      <c r="ES40">
        <v>12.0519</v>
      </c>
      <c r="ET40">
        <v>4.9737</v>
      </c>
      <c r="EU40">
        <v>3.293</v>
      </c>
      <c r="EV40">
        <v>9999</v>
      </c>
      <c r="EW40">
        <v>9999</v>
      </c>
      <c r="EX40">
        <v>9999</v>
      </c>
      <c r="EY40">
        <v>198.4</v>
      </c>
      <c r="EZ40">
        <v>4.97176</v>
      </c>
      <c r="FA40">
        <v>1.87012</v>
      </c>
      <c r="FB40">
        <v>1.87637</v>
      </c>
      <c r="FC40">
        <v>1.86937</v>
      </c>
      <c r="FD40">
        <v>1.87266</v>
      </c>
      <c r="FE40">
        <v>1.87425</v>
      </c>
      <c r="FF40">
        <v>1.87363</v>
      </c>
      <c r="FG40">
        <v>1.87515</v>
      </c>
      <c r="FH40">
        <v>0</v>
      </c>
      <c r="FI40">
        <v>0</v>
      </c>
      <c r="FJ40">
        <v>0</v>
      </c>
      <c r="FK40">
        <v>0</v>
      </c>
      <c r="FL40" t="s">
        <v>344</v>
      </c>
      <c r="FM40" t="s">
        <v>345</v>
      </c>
      <c r="FN40" t="s">
        <v>346</v>
      </c>
      <c r="FO40" t="s">
        <v>346</v>
      </c>
      <c r="FP40" t="s">
        <v>346</v>
      </c>
      <c r="FQ40" t="s">
        <v>346</v>
      </c>
      <c r="FR40">
        <v>0</v>
      </c>
      <c r="FS40">
        <v>100</v>
      </c>
      <c r="FT40">
        <v>100</v>
      </c>
      <c r="FU40">
        <v>1.435</v>
      </c>
      <c r="FV40">
        <v>0.067</v>
      </c>
      <c r="FW40">
        <v>0.4406517572175003</v>
      </c>
      <c r="FX40">
        <v>0.002616612134532941</v>
      </c>
      <c r="FY40">
        <v>-4.519413631873513E-07</v>
      </c>
      <c r="FZ40">
        <v>9.831233035137328E-12</v>
      </c>
      <c r="GA40">
        <v>-0.02410195139301033</v>
      </c>
      <c r="GB40">
        <v>0.01128715920374445</v>
      </c>
      <c r="GC40">
        <v>-0.0004913425133041084</v>
      </c>
      <c r="GD40">
        <v>1.320148971478439E-05</v>
      </c>
      <c r="GE40">
        <v>-1</v>
      </c>
      <c r="GF40">
        <v>2093</v>
      </c>
      <c r="GG40">
        <v>1</v>
      </c>
      <c r="GH40">
        <v>22</v>
      </c>
      <c r="GI40">
        <v>65.2</v>
      </c>
      <c r="GJ40">
        <v>65.2</v>
      </c>
      <c r="GK40">
        <v>1.07178</v>
      </c>
      <c r="GL40">
        <v>2.4707</v>
      </c>
      <c r="GM40">
        <v>1.39893</v>
      </c>
      <c r="GN40">
        <v>2.30957</v>
      </c>
      <c r="GO40">
        <v>1.44897</v>
      </c>
      <c r="GP40">
        <v>2.48535</v>
      </c>
      <c r="GQ40">
        <v>24.0835</v>
      </c>
      <c r="GR40">
        <v>15.4279</v>
      </c>
      <c r="GS40">
        <v>18</v>
      </c>
      <c r="GT40">
        <v>462.838</v>
      </c>
      <c r="GU40">
        <v>579.367</v>
      </c>
      <c r="GV40">
        <v>19.9993</v>
      </c>
      <c r="GW40">
        <v>18.865</v>
      </c>
      <c r="GX40">
        <v>30.0001</v>
      </c>
      <c r="GY40">
        <v>18.8582</v>
      </c>
      <c r="GZ40">
        <v>18.8173</v>
      </c>
      <c r="HA40">
        <v>21.4073</v>
      </c>
      <c r="HB40">
        <v>32.3826</v>
      </c>
      <c r="HC40">
        <v>60.8403</v>
      </c>
      <c r="HD40">
        <v>20</v>
      </c>
      <c r="HE40">
        <v>420</v>
      </c>
      <c r="HF40">
        <v>10.2583</v>
      </c>
      <c r="HG40">
        <v>102.849</v>
      </c>
      <c r="HH40">
        <v>103.191</v>
      </c>
    </row>
    <row r="41" spans="1:216">
      <c r="A41">
        <v>25</v>
      </c>
      <c r="B41">
        <v>1695822909.5</v>
      </c>
      <c r="C41">
        <v>2561.900000095367</v>
      </c>
      <c r="D41" t="s">
        <v>394</v>
      </c>
      <c r="E41" t="s">
        <v>395</v>
      </c>
      <c r="F41" t="s">
        <v>340</v>
      </c>
      <c r="H41">
        <v>1695822909.5</v>
      </c>
      <c r="I41">
        <f>(J41)/1000</f>
        <v>0</v>
      </c>
      <c r="J41">
        <f>1000*AZ41*AH41*(AV41-AW41)/(100*AO41*(1000-AH41*AV41))</f>
        <v>0</v>
      </c>
      <c r="K41">
        <f>AZ41*AH41*(AU41-AT41*(1000-AH41*AW41)/(1000-AH41*AV41))/(100*AO41)</f>
        <v>0</v>
      </c>
      <c r="L41">
        <f>AT41 - IF(AH41&gt;1, K41*AO41*100.0/(AJ41*BH41), 0)</f>
        <v>0</v>
      </c>
      <c r="M41">
        <f>((S41-I41/2)*L41-K41)/(S41+I41/2)</f>
        <v>0</v>
      </c>
      <c r="N41">
        <f>M41*(BA41+BB41)/1000.0</f>
        <v>0</v>
      </c>
      <c r="O41">
        <f>(AT41 - IF(AH41&gt;1, K41*AO41*100.0/(AJ41*BH41), 0))*(BA41+BB41)/1000.0</f>
        <v>0</v>
      </c>
      <c r="P41">
        <f>2.0/((1/R41-1/Q41)+SIGN(R41)*SQRT((1/R41-1/Q41)*(1/R41-1/Q41) + 4*AP41/((AP41+1)*(AP41+1))*(2*1/R41*1/Q41-1/Q41*1/Q41)))</f>
        <v>0</v>
      </c>
      <c r="Q41">
        <f>IF(LEFT(AQ41,1)&lt;&gt;"0",IF(LEFT(AQ41,1)="1",3.0,AR41),$D$5+$E$5*(BH41*BA41/($K$5*1000))+$F$5*(BH41*BA41/($K$5*1000))*MAX(MIN(AO41,$J$5),$I$5)*MAX(MIN(AO41,$J$5),$I$5)+$G$5*MAX(MIN(AO41,$J$5),$I$5)*(BH41*BA41/($K$5*1000))+$H$5*(BH41*BA41/($K$5*1000))*(BH41*BA41/($K$5*1000)))</f>
        <v>0</v>
      </c>
      <c r="R41">
        <f>I41*(1000-(1000*0.61365*exp(17.502*V41/(240.97+V41))/(BA41+BB41)+AV41)/2)/(1000*0.61365*exp(17.502*V41/(240.97+V41))/(BA41+BB41)-AV41)</f>
        <v>0</v>
      </c>
      <c r="S41">
        <f>1/((AP41+1)/(P41/1.6)+1/(Q41/1.37)) + AP41/((AP41+1)/(P41/1.6) + AP41/(Q41/1.37))</f>
        <v>0</v>
      </c>
      <c r="T41">
        <f>(AK41*AN41)</f>
        <v>0</v>
      </c>
      <c r="U41">
        <f>(BC41+(T41+2*0.95*5.67E-8*(((BC41+$B$7)+273)^4-(BC41+273)^4)-44100*I41)/(1.84*29.3*Q41+8*0.95*5.67E-8*(BC41+273)^3))</f>
        <v>0</v>
      </c>
      <c r="V41">
        <f>($C$7*BD41+$D$7*BE41+$E$7*U41)</f>
        <v>0</v>
      </c>
      <c r="W41">
        <f>0.61365*exp(17.502*V41/(240.97+V41))</f>
        <v>0</v>
      </c>
      <c r="X41">
        <f>(Y41/Z41*100)</f>
        <v>0</v>
      </c>
      <c r="Y41">
        <f>AV41*(BA41+BB41)/1000</f>
        <v>0</v>
      </c>
      <c r="Z41">
        <f>0.61365*exp(17.502*BC41/(240.97+BC41))</f>
        <v>0</v>
      </c>
      <c r="AA41">
        <f>(W41-AV41*(BA41+BB41)/1000)</f>
        <v>0</v>
      </c>
      <c r="AB41">
        <f>(-I41*44100)</f>
        <v>0</v>
      </c>
      <c r="AC41">
        <f>2*29.3*Q41*0.92*(BC41-V41)</f>
        <v>0</v>
      </c>
      <c r="AD41">
        <f>2*0.95*5.67E-8*(((BC41+$B$7)+273)^4-(V41+273)^4)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MAX(0,($B$13+$C$13*BH41)/(1+$D$13*BH41)*BA41/(BC41+273)*$E$13)</f>
        <v>0</v>
      </c>
      <c r="AK41">
        <f>$B$11*BI41+$C$11*BJ41+$F$11*BU41*(1-BX41)</f>
        <v>0</v>
      </c>
      <c r="AL41">
        <f>AK41*AM41</f>
        <v>0</v>
      </c>
      <c r="AM41">
        <f>($B$11*$D$9+$C$11*$D$9+$F$11*((CH41+BZ41)/MAX(CH41+BZ41+CI41, 0.1)*$I$9+CI41/MAX(CH41+BZ41+CI41, 0.1)*$J$9))/($B$11+$C$11+$F$11)</f>
        <v>0</v>
      </c>
      <c r="AN41">
        <f>($B$11*$K$9+$C$11*$K$9+$F$11*((CH41+BZ41)/MAX(CH41+BZ41+CI41, 0.1)*$P$9+CI41/MAX(CH41+BZ41+CI41, 0.1)*$Q$9))/($B$11+$C$11+$F$11)</f>
        <v>0</v>
      </c>
      <c r="AO41">
        <v>6</v>
      </c>
      <c r="AP41">
        <v>0.5</v>
      </c>
      <c r="AQ41" t="s">
        <v>341</v>
      </c>
      <c r="AR41">
        <v>2</v>
      </c>
      <c r="AS41">
        <v>1695822909.5</v>
      </c>
      <c r="AT41">
        <v>409.198</v>
      </c>
      <c r="AU41">
        <v>420.046</v>
      </c>
      <c r="AV41">
        <v>12.7551</v>
      </c>
      <c r="AW41">
        <v>10.3368</v>
      </c>
      <c r="AX41">
        <v>407.765</v>
      </c>
      <c r="AY41">
        <v>12.6881</v>
      </c>
      <c r="AZ41">
        <v>500.089</v>
      </c>
      <c r="BA41">
        <v>100.459</v>
      </c>
      <c r="BB41">
        <v>0.0312168</v>
      </c>
      <c r="BC41">
        <v>21.4734</v>
      </c>
      <c r="BD41">
        <v>999.9</v>
      </c>
      <c r="BE41">
        <v>999.9</v>
      </c>
      <c r="BF41">
        <v>0</v>
      </c>
      <c r="BG41">
        <v>0</v>
      </c>
      <c r="BH41">
        <v>10045.6</v>
      </c>
      <c r="BI41">
        <v>0</v>
      </c>
      <c r="BJ41">
        <v>38.6819</v>
      </c>
      <c r="BK41">
        <v>-10.8475</v>
      </c>
      <c r="BL41">
        <v>414.485</v>
      </c>
      <c r="BM41">
        <v>424.433</v>
      </c>
      <c r="BN41">
        <v>2.41823</v>
      </c>
      <c r="BO41">
        <v>420.046</v>
      </c>
      <c r="BP41">
        <v>10.3368</v>
      </c>
      <c r="BQ41">
        <v>1.28136</v>
      </c>
      <c r="BR41">
        <v>1.03843</v>
      </c>
      <c r="BS41">
        <v>10.582</v>
      </c>
      <c r="BT41">
        <v>7.467</v>
      </c>
      <c r="BU41">
        <v>2499.88</v>
      </c>
      <c r="BV41">
        <v>0.899996</v>
      </c>
      <c r="BW41">
        <v>0.100004</v>
      </c>
      <c r="BX41">
        <v>0</v>
      </c>
      <c r="BY41">
        <v>2.9763</v>
      </c>
      <c r="BZ41">
        <v>0</v>
      </c>
      <c r="CA41">
        <v>36264.7</v>
      </c>
      <c r="CB41">
        <v>22322.6</v>
      </c>
      <c r="CC41">
        <v>38.5</v>
      </c>
      <c r="CD41">
        <v>37.25</v>
      </c>
      <c r="CE41">
        <v>38.062</v>
      </c>
      <c r="CF41">
        <v>35.562</v>
      </c>
      <c r="CG41">
        <v>37.25</v>
      </c>
      <c r="CH41">
        <v>2249.88</v>
      </c>
      <c r="CI41">
        <v>250</v>
      </c>
      <c r="CJ41">
        <v>0</v>
      </c>
      <c r="CK41">
        <v>1695822899.4</v>
      </c>
      <c r="CL41">
        <v>0</v>
      </c>
      <c r="CM41">
        <v>1695818937</v>
      </c>
      <c r="CN41" t="s">
        <v>342</v>
      </c>
      <c r="CO41">
        <v>1695818937</v>
      </c>
      <c r="CP41">
        <v>1695818932</v>
      </c>
      <c r="CQ41">
        <v>1</v>
      </c>
      <c r="CR41">
        <v>0.06</v>
      </c>
      <c r="CS41">
        <v>0.003</v>
      </c>
      <c r="CT41">
        <v>1.454</v>
      </c>
      <c r="CU41">
        <v>0.07000000000000001</v>
      </c>
      <c r="CV41">
        <v>418</v>
      </c>
      <c r="CW41">
        <v>13</v>
      </c>
      <c r="CX41">
        <v>0.52</v>
      </c>
      <c r="CY41">
        <v>0.12</v>
      </c>
      <c r="CZ41">
        <v>8.074753907934637</v>
      </c>
      <c r="DA41">
        <v>0.6388495998895395</v>
      </c>
      <c r="DB41">
        <v>0.05219664269408909</v>
      </c>
      <c r="DC41">
        <v>1</v>
      </c>
      <c r="DD41">
        <v>0.001993038357464571</v>
      </c>
      <c r="DE41">
        <v>0.0003959813551388252</v>
      </c>
      <c r="DF41">
        <v>2.870503194975626E-05</v>
      </c>
      <c r="DG41">
        <v>1</v>
      </c>
      <c r="DH41">
        <v>0.1250060431280493</v>
      </c>
      <c r="DI41">
        <v>0.02674450872809531</v>
      </c>
      <c r="DJ41">
        <v>0.001939980283176487</v>
      </c>
      <c r="DK41">
        <v>1</v>
      </c>
      <c r="DL41">
        <v>3</v>
      </c>
      <c r="DM41">
        <v>3</v>
      </c>
      <c r="DN41" t="s">
        <v>343</v>
      </c>
      <c r="DO41">
        <v>3.10292</v>
      </c>
      <c r="DP41">
        <v>2.66526</v>
      </c>
      <c r="DQ41">
        <v>0.0998091</v>
      </c>
      <c r="DR41">
        <v>0.102816</v>
      </c>
      <c r="DS41">
        <v>0.0672063</v>
      </c>
      <c r="DT41">
        <v>0.058898</v>
      </c>
      <c r="DU41">
        <v>26436.9</v>
      </c>
      <c r="DV41">
        <v>28738.9</v>
      </c>
      <c r="DW41">
        <v>27783.1</v>
      </c>
      <c r="DX41">
        <v>30091.8</v>
      </c>
      <c r="DY41">
        <v>32480.6</v>
      </c>
      <c r="DZ41">
        <v>34987.4</v>
      </c>
      <c r="EA41">
        <v>38136.9</v>
      </c>
      <c r="EB41">
        <v>41311.7</v>
      </c>
      <c r="EC41">
        <v>2.24147</v>
      </c>
      <c r="ED41">
        <v>2.31605</v>
      </c>
      <c r="EE41">
        <v>0</v>
      </c>
      <c r="EF41">
        <v>0</v>
      </c>
      <c r="EG41">
        <v>18.132</v>
      </c>
      <c r="EH41">
        <v>999.9</v>
      </c>
      <c r="EI41">
        <v>63.7</v>
      </c>
      <c r="EJ41">
        <v>20.2</v>
      </c>
      <c r="EK41">
        <v>15.0648</v>
      </c>
      <c r="EL41">
        <v>63.121</v>
      </c>
      <c r="EM41">
        <v>8.05289</v>
      </c>
      <c r="EN41">
        <v>1</v>
      </c>
      <c r="EO41">
        <v>-0.609322</v>
      </c>
      <c r="EP41">
        <v>-0.820566</v>
      </c>
      <c r="EQ41">
        <v>20.2039</v>
      </c>
      <c r="ER41">
        <v>5.25967</v>
      </c>
      <c r="ES41">
        <v>12.0519</v>
      </c>
      <c r="ET41">
        <v>4.9737</v>
      </c>
      <c r="EU41">
        <v>3.293</v>
      </c>
      <c r="EV41">
        <v>9999</v>
      </c>
      <c r="EW41">
        <v>9999</v>
      </c>
      <c r="EX41">
        <v>9999</v>
      </c>
      <c r="EY41">
        <v>198.4</v>
      </c>
      <c r="EZ41">
        <v>4.97179</v>
      </c>
      <c r="FA41">
        <v>1.87012</v>
      </c>
      <c r="FB41">
        <v>1.87637</v>
      </c>
      <c r="FC41">
        <v>1.86938</v>
      </c>
      <c r="FD41">
        <v>1.87269</v>
      </c>
      <c r="FE41">
        <v>1.87427</v>
      </c>
      <c r="FF41">
        <v>1.87362</v>
      </c>
      <c r="FG41">
        <v>1.87515</v>
      </c>
      <c r="FH41">
        <v>0</v>
      </c>
      <c r="FI41">
        <v>0</v>
      </c>
      <c r="FJ41">
        <v>0</v>
      </c>
      <c r="FK41">
        <v>0</v>
      </c>
      <c r="FL41" t="s">
        <v>344</v>
      </c>
      <c r="FM41" t="s">
        <v>345</v>
      </c>
      <c r="FN41" t="s">
        <v>346</v>
      </c>
      <c r="FO41" t="s">
        <v>346</v>
      </c>
      <c r="FP41" t="s">
        <v>346</v>
      </c>
      <c r="FQ41" t="s">
        <v>346</v>
      </c>
      <c r="FR41">
        <v>0</v>
      </c>
      <c r="FS41">
        <v>100</v>
      </c>
      <c r="FT41">
        <v>100</v>
      </c>
      <c r="FU41">
        <v>1.433</v>
      </c>
      <c r="FV41">
        <v>0.067</v>
      </c>
      <c r="FW41">
        <v>0.4406517572175003</v>
      </c>
      <c r="FX41">
        <v>0.002616612134532941</v>
      </c>
      <c r="FY41">
        <v>-4.519413631873513E-07</v>
      </c>
      <c r="FZ41">
        <v>9.831233035137328E-12</v>
      </c>
      <c r="GA41">
        <v>-0.02410195139301033</v>
      </c>
      <c r="GB41">
        <v>0.01128715920374445</v>
      </c>
      <c r="GC41">
        <v>-0.0004913425133041084</v>
      </c>
      <c r="GD41">
        <v>1.320148971478439E-05</v>
      </c>
      <c r="GE41">
        <v>-1</v>
      </c>
      <c r="GF41">
        <v>2093</v>
      </c>
      <c r="GG41">
        <v>1</v>
      </c>
      <c r="GH41">
        <v>22</v>
      </c>
      <c r="GI41">
        <v>66.2</v>
      </c>
      <c r="GJ41">
        <v>66.3</v>
      </c>
      <c r="GK41">
        <v>1.07056</v>
      </c>
      <c r="GL41">
        <v>2.46826</v>
      </c>
      <c r="GM41">
        <v>1.39893</v>
      </c>
      <c r="GN41">
        <v>2.30957</v>
      </c>
      <c r="GO41">
        <v>1.44897</v>
      </c>
      <c r="GP41">
        <v>2.40112</v>
      </c>
      <c r="GQ41">
        <v>24.1038</v>
      </c>
      <c r="GR41">
        <v>15.4192</v>
      </c>
      <c r="GS41">
        <v>18</v>
      </c>
      <c r="GT41">
        <v>459.442</v>
      </c>
      <c r="GU41">
        <v>579.301</v>
      </c>
      <c r="GV41">
        <v>20.0014</v>
      </c>
      <c r="GW41">
        <v>18.8618</v>
      </c>
      <c r="GX41">
        <v>30.0001</v>
      </c>
      <c r="GY41">
        <v>18.8614</v>
      </c>
      <c r="GZ41">
        <v>18.8221</v>
      </c>
      <c r="HA41">
        <v>21.4028</v>
      </c>
      <c r="HB41">
        <v>31.8071</v>
      </c>
      <c r="HC41">
        <v>60.0933</v>
      </c>
      <c r="HD41">
        <v>20</v>
      </c>
      <c r="HE41">
        <v>420</v>
      </c>
      <c r="HF41">
        <v>10.3564</v>
      </c>
      <c r="HG41">
        <v>102.85</v>
      </c>
      <c r="HH41">
        <v>103.194</v>
      </c>
    </row>
    <row r="42" spans="1:216">
      <c r="A42">
        <v>26</v>
      </c>
      <c r="B42">
        <v>1695823080</v>
      </c>
      <c r="C42">
        <v>2732.400000095367</v>
      </c>
      <c r="D42" t="s">
        <v>396</v>
      </c>
      <c r="E42" t="s">
        <v>397</v>
      </c>
      <c r="F42" t="s">
        <v>340</v>
      </c>
      <c r="H42">
        <v>1695823080</v>
      </c>
      <c r="I42">
        <f>(J42)/1000</f>
        <v>0</v>
      </c>
      <c r="J42">
        <f>1000*AZ42*AH42*(AV42-AW42)/(100*AO42*(1000-AH42*AV42))</f>
        <v>0</v>
      </c>
      <c r="K42">
        <f>AZ42*AH42*(AU42-AT42*(1000-AH42*AW42)/(1000-AH42*AV42))/(100*AO42)</f>
        <v>0</v>
      </c>
      <c r="L42">
        <f>AT42 - IF(AH42&gt;1, K42*AO42*100.0/(AJ42*BH42), 0)</f>
        <v>0</v>
      </c>
      <c r="M42">
        <f>((S42-I42/2)*L42-K42)/(S42+I42/2)</f>
        <v>0</v>
      </c>
      <c r="N42">
        <f>M42*(BA42+BB42)/1000.0</f>
        <v>0</v>
      </c>
      <c r="O42">
        <f>(AT42 - IF(AH42&gt;1, K42*AO42*100.0/(AJ42*BH42), 0))*(BA42+BB42)/1000.0</f>
        <v>0</v>
      </c>
      <c r="P42">
        <f>2.0/((1/R42-1/Q42)+SIGN(R42)*SQRT((1/R42-1/Q42)*(1/R42-1/Q42) + 4*AP42/((AP42+1)*(AP42+1))*(2*1/R42*1/Q42-1/Q42*1/Q42)))</f>
        <v>0</v>
      </c>
      <c r="Q42">
        <f>IF(LEFT(AQ42,1)&lt;&gt;"0",IF(LEFT(AQ42,1)="1",3.0,AR42),$D$5+$E$5*(BH42*BA42/($K$5*1000))+$F$5*(BH42*BA42/($K$5*1000))*MAX(MIN(AO42,$J$5),$I$5)*MAX(MIN(AO42,$J$5),$I$5)+$G$5*MAX(MIN(AO42,$J$5),$I$5)*(BH42*BA42/($K$5*1000))+$H$5*(BH42*BA42/($K$5*1000))*(BH42*BA42/($K$5*1000)))</f>
        <v>0</v>
      </c>
      <c r="R42">
        <f>I42*(1000-(1000*0.61365*exp(17.502*V42/(240.97+V42))/(BA42+BB42)+AV42)/2)/(1000*0.61365*exp(17.502*V42/(240.97+V42))/(BA42+BB42)-AV42)</f>
        <v>0</v>
      </c>
      <c r="S42">
        <f>1/((AP42+1)/(P42/1.6)+1/(Q42/1.37)) + AP42/((AP42+1)/(P42/1.6) + AP42/(Q42/1.37))</f>
        <v>0</v>
      </c>
      <c r="T42">
        <f>(AK42*AN42)</f>
        <v>0</v>
      </c>
      <c r="U42">
        <f>(BC42+(T42+2*0.95*5.67E-8*(((BC42+$B$7)+273)^4-(BC42+273)^4)-44100*I42)/(1.84*29.3*Q42+8*0.95*5.67E-8*(BC42+273)^3))</f>
        <v>0</v>
      </c>
      <c r="V42">
        <f>($C$7*BD42+$D$7*BE42+$E$7*U42)</f>
        <v>0</v>
      </c>
      <c r="W42">
        <f>0.61365*exp(17.502*V42/(240.97+V42))</f>
        <v>0</v>
      </c>
      <c r="X42">
        <f>(Y42/Z42*100)</f>
        <v>0</v>
      </c>
      <c r="Y42">
        <f>AV42*(BA42+BB42)/1000</f>
        <v>0</v>
      </c>
      <c r="Z42">
        <f>0.61365*exp(17.502*BC42/(240.97+BC42))</f>
        <v>0</v>
      </c>
      <c r="AA42">
        <f>(W42-AV42*(BA42+BB42)/1000)</f>
        <v>0</v>
      </c>
      <c r="AB42">
        <f>(-I42*44100)</f>
        <v>0</v>
      </c>
      <c r="AC42">
        <f>2*29.3*Q42*0.92*(BC42-V42)</f>
        <v>0</v>
      </c>
      <c r="AD42">
        <f>2*0.95*5.67E-8*(((BC42+$B$7)+273)^4-(V42+273)^4)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MAX(0,($B$13+$C$13*BH42)/(1+$D$13*BH42)*BA42/(BC42+273)*$E$13)</f>
        <v>0</v>
      </c>
      <c r="AK42">
        <f>$B$11*BI42+$C$11*BJ42+$F$11*BU42*(1-BX42)</f>
        <v>0</v>
      </c>
      <c r="AL42">
        <f>AK42*AM42</f>
        <v>0</v>
      </c>
      <c r="AM42">
        <f>($B$11*$D$9+$C$11*$D$9+$F$11*((CH42+BZ42)/MAX(CH42+BZ42+CI42, 0.1)*$I$9+CI42/MAX(CH42+BZ42+CI42, 0.1)*$J$9))/($B$11+$C$11+$F$11)</f>
        <v>0</v>
      </c>
      <c r="AN42">
        <f>($B$11*$K$9+$C$11*$K$9+$F$11*((CH42+BZ42)/MAX(CH42+BZ42+CI42, 0.1)*$P$9+CI42/MAX(CH42+BZ42+CI42, 0.1)*$Q$9))/($B$11+$C$11+$F$11)</f>
        <v>0</v>
      </c>
      <c r="AO42">
        <v>6</v>
      </c>
      <c r="AP42">
        <v>0.5</v>
      </c>
      <c r="AQ42" t="s">
        <v>341</v>
      </c>
      <c r="AR42">
        <v>2</v>
      </c>
      <c r="AS42">
        <v>1695823080</v>
      </c>
      <c r="AT42">
        <v>413.17</v>
      </c>
      <c r="AU42">
        <v>419.955</v>
      </c>
      <c r="AV42">
        <v>12.6974</v>
      </c>
      <c r="AW42">
        <v>10.4611</v>
      </c>
      <c r="AX42">
        <v>411.728</v>
      </c>
      <c r="AY42">
        <v>12.6308</v>
      </c>
      <c r="AZ42">
        <v>499.991</v>
      </c>
      <c r="BA42">
        <v>100.464</v>
      </c>
      <c r="BB42">
        <v>0.033236</v>
      </c>
      <c r="BC42">
        <v>21.5363</v>
      </c>
      <c r="BD42">
        <v>999.9</v>
      </c>
      <c r="BE42">
        <v>999.9</v>
      </c>
      <c r="BF42">
        <v>0</v>
      </c>
      <c r="BG42">
        <v>0</v>
      </c>
      <c r="BH42">
        <v>9986.25</v>
      </c>
      <c r="BI42">
        <v>0</v>
      </c>
      <c r="BJ42">
        <v>36.4292</v>
      </c>
      <c r="BK42">
        <v>-6.78467</v>
      </c>
      <c r="BL42">
        <v>418.484</v>
      </c>
      <c r="BM42">
        <v>424.395</v>
      </c>
      <c r="BN42">
        <v>2.23631</v>
      </c>
      <c r="BO42">
        <v>419.955</v>
      </c>
      <c r="BP42">
        <v>10.4611</v>
      </c>
      <c r="BQ42">
        <v>1.27564</v>
      </c>
      <c r="BR42">
        <v>1.05097</v>
      </c>
      <c r="BS42">
        <v>10.5149</v>
      </c>
      <c r="BT42">
        <v>7.64281</v>
      </c>
      <c r="BU42">
        <v>2500.05</v>
      </c>
      <c r="BV42">
        <v>0.899994</v>
      </c>
      <c r="BW42">
        <v>0.100006</v>
      </c>
      <c r="BX42">
        <v>0</v>
      </c>
      <c r="BY42">
        <v>2.5038</v>
      </c>
      <c r="BZ42">
        <v>0</v>
      </c>
      <c r="CA42">
        <v>29560.1</v>
      </c>
      <c r="CB42">
        <v>22324.1</v>
      </c>
      <c r="CC42">
        <v>41.687</v>
      </c>
      <c r="CD42">
        <v>39.5</v>
      </c>
      <c r="CE42">
        <v>40.5</v>
      </c>
      <c r="CF42">
        <v>38.875</v>
      </c>
      <c r="CG42">
        <v>39.875</v>
      </c>
      <c r="CH42">
        <v>2250.03</v>
      </c>
      <c r="CI42">
        <v>250.02</v>
      </c>
      <c r="CJ42">
        <v>0</v>
      </c>
      <c r="CK42">
        <v>1695823069.8</v>
      </c>
      <c r="CL42">
        <v>0</v>
      </c>
      <c r="CM42">
        <v>1695818937</v>
      </c>
      <c r="CN42" t="s">
        <v>342</v>
      </c>
      <c r="CO42">
        <v>1695818937</v>
      </c>
      <c r="CP42">
        <v>1695818932</v>
      </c>
      <c r="CQ42">
        <v>1</v>
      </c>
      <c r="CR42">
        <v>0.06</v>
      </c>
      <c r="CS42">
        <v>0.003</v>
      </c>
      <c r="CT42">
        <v>1.454</v>
      </c>
      <c r="CU42">
        <v>0.07000000000000001</v>
      </c>
      <c r="CV42">
        <v>418</v>
      </c>
      <c r="CW42">
        <v>13</v>
      </c>
      <c r="CX42">
        <v>0.52</v>
      </c>
      <c r="CY42">
        <v>0.12</v>
      </c>
      <c r="CZ42">
        <v>4.897348301317945</v>
      </c>
      <c r="DA42">
        <v>0.2413420122148293</v>
      </c>
      <c r="DB42">
        <v>0.04122783672565104</v>
      </c>
      <c r="DC42">
        <v>1</v>
      </c>
      <c r="DD42">
        <v>0.001856294038537573</v>
      </c>
      <c r="DE42">
        <v>0.0002761700958809844</v>
      </c>
      <c r="DF42">
        <v>2.086531481569244E-05</v>
      </c>
      <c r="DG42">
        <v>1</v>
      </c>
      <c r="DH42">
        <v>0.1149857531650753</v>
      </c>
      <c r="DI42">
        <v>0.0156249041294971</v>
      </c>
      <c r="DJ42">
        <v>0.001183521012010541</v>
      </c>
      <c r="DK42">
        <v>1</v>
      </c>
      <c r="DL42">
        <v>3</v>
      </c>
      <c r="DM42">
        <v>3</v>
      </c>
      <c r="DN42" t="s">
        <v>343</v>
      </c>
      <c r="DO42">
        <v>3.10282</v>
      </c>
      <c r="DP42">
        <v>2.66675</v>
      </c>
      <c r="DQ42">
        <v>0.100535</v>
      </c>
      <c r="DR42">
        <v>0.102793</v>
      </c>
      <c r="DS42">
        <v>0.0669701</v>
      </c>
      <c r="DT42">
        <v>0.0594419</v>
      </c>
      <c r="DU42">
        <v>26410</v>
      </c>
      <c r="DV42">
        <v>28737</v>
      </c>
      <c r="DW42">
        <v>27777.4</v>
      </c>
      <c r="DX42">
        <v>30089.1</v>
      </c>
      <c r="DY42">
        <v>32482.5</v>
      </c>
      <c r="DZ42">
        <v>34963.9</v>
      </c>
      <c r="EA42">
        <v>38129.5</v>
      </c>
      <c r="EB42">
        <v>41307.9</v>
      </c>
      <c r="EC42">
        <v>2.24412</v>
      </c>
      <c r="ED42">
        <v>2.3135</v>
      </c>
      <c r="EE42">
        <v>0</v>
      </c>
      <c r="EF42">
        <v>0</v>
      </c>
      <c r="EG42">
        <v>18.0571</v>
      </c>
      <c r="EH42">
        <v>999.9</v>
      </c>
      <c r="EI42">
        <v>63.1</v>
      </c>
      <c r="EJ42">
        <v>20.2</v>
      </c>
      <c r="EK42">
        <v>14.9226</v>
      </c>
      <c r="EL42">
        <v>64.021</v>
      </c>
      <c r="EM42">
        <v>8.453530000000001</v>
      </c>
      <c r="EN42">
        <v>1</v>
      </c>
      <c r="EO42">
        <v>-0.607139</v>
      </c>
      <c r="EP42">
        <v>-0.803028</v>
      </c>
      <c r="EQ42">
        <v>20.2021</v>
      </c>
      <c r="ER42">
        <v>5.25757</v>
      </c>
      <c r="ES42">
        <v>12.0519</v>
      </c>
      <c r="ET42">
        <v>4.97335</v>
      </c>
      <c r="EU42">
        <v>3.29233</v>
      </c>
      <c r="EV42">
        <v>9999</v>
      </c>
      <c r="EW42">
        <v>9999</v>
      </c>
      <c r="EX42">
        <v>9999</v>
      </c>
      <c r="EY42">
        <v>198.4</v>
      </c>
      <c r="EZ42">
        <v>4.97178</v>
      </c>
      <c r="FA42">
        <v>1.87012</v>
      </c>
      <c r="FB42">
        <v>1.87637</v>
      </c>
      <c r="FC42">
        <v>1.86944</v>
      </c>
      <c r="FD42">
        <v>1.87271</v>
      </c>
      <c r="FE42">
        <v>1.87428</v>
      </c>
      <c r="FF42">
        <v>1.87362</v>
      </c>
      <c r="FG42">
        <v>1.87515</v>
      </c>
      <c r="FH42">
        <v>0</v>
      </c>
      <c r="FI42">
        <v>0</v>
      </c>
      <c r="FJ42">
        <v>0</v>
      </c>
      <c r="FK42">
        <v>0</v>
      </c>
      <c r="FL42" t="s">
        <v>344</v>
      </c>
      <c r="FM42" t="s">
        <v>345</v>
      </c>
      <c r="FN42" t="s">
        <v>346</v>
      </c>
      <c r="FO42" t="s">
        <v>346</v>
      </c>
      <c r="FP42" t="s">
        <v>346</v>
      </c>
      <c r="FQ42" t="s">
        <v>346</v>
      </c>
      <c r="FR42">
        <v>0</v>
      </c>
      <c r="FS42">
        <v>100</v>
      </c>
      <c r="FT42">
        <v>100</v>
      </c>
      <c r="FU42">
        <v>1.442</v>
      </c>
      <c r="FV42">
        <v>0.06660000000000001</v>
      </c>
      <c r="FW42">
        <v>0.4406517572175003</v>
      </c>
      <c r="FX42">
        <v>0.002616612134532941</v>
      </c>
      <c r="FY42">
        <v>-4.519413631873513E-07</v>
      </c>
      <c r="FZ42">
        <v>9.831233035137328E-12</v>
      </c>
      <c r="GA42">
        <v>-0.02410195139301033</v>
      </c>
      <c r="GB42">
        <v>0.01128715920374445</v>
      </c>
      <c r="GC42">
        <v>-0.0004913425133041084</v>
      </c>
      <c r="GD42">
        <v>1.320148971478439E-05</v>
      </c>
      <c r="GE42">
        <v>-1</v>
      </c>
      <c r="GF42">
        <v>2093</v>
      </c>
      <c r="GG42">
        <v>1</v>
      </c>
      <c r="GH42">
        <v>22</v>
      </c>
      <c r="GI42">
        <v>69</v>
      </c>
      <c r="GJ42">
        <v>69.09999999999999</v>
      </c>
      <c r="GK42">
        <v>1.07056</v>
      </c>
      <c r="GL42">
        <v>2.47437</v>
      </c>
      <c r="GM42">
        <v>1.39893</v>
      </c>
      <c r="GN42">
        <v>2.31079</v>
      </c>
      <c r="GO42">
        <v>1.44897</v>
      </c>
      <c r="GP42">
        <v>2.30103</v>
      </c>
      <c r="GQ42">
        <v>24.1851</v>
      </c>
      <c r="GR42">
        <v>15.3841</v>
      </c>
      <c r="GS42">
        <v>18</v>
      </c>
      <c r="GT42">
        <v>461.439</v>
      </c>
      <c r="GU42">
        <v>578.054</v>
      </c>
      <c r="GV42">
        <v>20.0019</v>
      </c>
      <c r="GW42">
        <v>18.9117</v>
      </c>
      <c r="GX42">
        <v>30.0001</v>
      </c>
      <c r="GY42">
        <v>18.9075</v>
      </c>
      <c r="GZ42">
        <v>18.8703</v>
      </c>
      <c r="HA42">
        <v>21.3995</v>
      </c>
      <c r="HB42">
        <v>30.6535</v>
      </c>
      <c r="HC42">
        <v>58.2249</v>
      </c>
      <c r="HD42">
        <v>20</v>
      </c>
      <c r="HE42">
        <v>420</v>
      </c>
      <c r="HF42">
        <v>10.5402</v>
      </c>
      <c r="HG42">
        <v>102.83</v>
      </c>
      <c r="HH42">
        <v>103.185</v>
      </c>
    </row>
    <row r="43" spans="1:216">
      <c r="A43">
        <v>27</v>
      </c>
      <c r="B43">
        <v>1695823156</v>
      </c>
      <c r="C43">
        <v>2808.400000095367</v>
      </c>
      <c r="D43" t="s">
        <v>398</v>
      </c>
      <c r="E43" t="s">
        <v>399</v>
      </c>
      <c r="F43" t="s">
        <v>340</v>
      </c>
      <c r="H43">
        <v>1695823156</v>
      </c>
      <c r="I43">
        <f>(J43)/1000</f>
        <v>0</v>
      </c>
      <c r="J43">
        <f>1000*AZ43*AH43*(AV43-AW43)/(100*AO43*(1000-AH43*AV43))</f>
        <v>0</v>
      </c>
      <c r="K43">
        <f>AZ43*AH43*(AU43-AT43*(1000-AH43*AW43)/(1000-AH43*AV43))/(100*AO43)</f>
        <v>0</v>
      </c>
      <c r="L43">
        <f>AT43 - IF(AH43&gt;1, K43*AO43*100.0/(AJ43*BH43), 0)</f>
        <v>0</v>
      </c>
      <c r="M43">
        <f>((S43-I43/2)*L43-K43)/(S43+I43/2)</f>
        <v>0</v>
      </c>
      <c r="N43">
        <f>M43*(BA43+BB43)/1000.0</f>
        <v>0</v>
      </c>
      <c r="O43">
        <f>(AT43 - IF(AH43&gt;1, K43*AO43*100.0/(AJ43*BH43), 0))*(BA43+BB43)/1000.0</f>
        <v>0</v>
      </c>
      <c r="P43">
        <f>2.0/((1/R43-1/Q43)+SIGN(R43)*SQRT((1/R43-1/Q43)*(1/R43-1/Q43) + 4*AP43/((AP43+1)*(AP43+1))*(2*1/R43*1/Q43-1/Q43*1/Q43)))</f>
        <v>0</v>
      </c>
      <c r="Q43">
        <f>IF(LEFT(AQ43,1)&lt;&gt;"0",IF(LEFT(AQ43,1)="1",3.0,AR43),$D$5+$E$5*(BH43*BA43/($K$5*1000))+$F$5*(BH43*BA43/($K$5*1000))*MAX(MIN(AO43,$J$5),$I$5)*MAX(MIN(AO43,$J$5),$I$5)+$G$5*MAX(MIN(AO43,$J$5),$I$5)*(BH43*BA43/($K$5*1000))+$H$5*(BH43*BA43/($K$5*1000))*(BH43*BA43/($K$5*1000)))</f>
        <v>0</v>
      </c>
      <c r="R43">
        <f>I43*(1000-(1000*0.61365*exp(17.502*V43/(240.97+V43))/(BA43+BB43)+AV43)/2)/(1000*0.61365*exp(17.502*V43/(240.97+V43))/(BA43+BB43)-AV43)</f>
        <v>0</v>
      </c>
      <c r="S43">
        <f>1/((AP43+1)/(P43/1.6)+1/(Q43/1.37)) + AP43/((AP43+1)/(P43/1.6) + AP43/(Q43/1.37))</f>
        <v>0</v>
      </c>
      <c r="T43">
        <f>(AK43*AN43)</f>
        <v>0</v>
      </c>
      <c r="U43">
        <f>(BC43+(T43+2*0.95*5.67E-8*(((BC43+$B$7)+273)^4-(BC43+273)^4)-44100*I43)/(1.84*29.3*Q43+8*0.95*5.67E-8*(BC43+273)^3))</f>
        <v>0</v>
      </c>
      <c r="V43">
        <f>($C$7*BD43+$D$7*BE43+$E$7*U43)</f>
        <v>0</v>
      </c>
      <c r="W43">
        <f>0.61365*exp(17.502*V43/(240.97+V43))</f>
        <v>0</v>
      </c>
      <c r="X43">
        <f>(Y43/Z43*100)</f>
        <v>0</v>
      </c>
      <c r="Y43">
        <f>AV43*(BA43+BB43)/1000</f>
        <v>0</v>
      </c>
      <c r="Z43">
        <f>0.61365*exp(17.502*BC43/(240.97+BC43))</f>
        <v>0</v>
      </c>
      <c r="AA43">
        <f>(W43-AV43*(BA43+BB43)/1000)</f>
        <v>0</v>
      </c>
      <c r="AB43">
        <f>(-I43*44100)</f>
        <v>0</v>
      </c>
      <c r="AC43">
        <f>2*29.3*Q43*0.92*(BC43-V43)</f>
        <v>0</v>
      </c>
      <c r="AD43">
        <f>2*0.95*5.67E-8*(((BC43+$B$7)+273)^4-(V43+273)^4)</f>
        <v>0</v>
      </c>
      <c r="AE43">
        <f>T43+AD43+AB43+AC43</f>
        <v>0</v>
      </c>
      <c r="AF43">
        <v>4</v>
      </c>
      <c r="AG43">
        <v>1</v>
      </c>
      <c r="AH43">
        <f>IF(AF43*$H$13&gt;=AJ43,1.0,(AJ43/(AJ43-AF43*$H$13)))</f>
        <v>0</v>
      </c>
      <c r="AI43">
        <f>(AH43-1)*100</f>
        <v>0</v>
      </c>
      <c r="AJ43">
        <f>MAX(0,($B$13+$C$13*BH43)/(1+$D$13*BH43)*BA43/(BC43+273)*$E$13)</f>
        <v>0</v>
      </c>
      <c r="AK43">
        <f>$B$11*BI43+$C$11*BJ43+$F$11*BU43*(1-BX43)</f>
        <v>0</v>
      </c>
      <c r="AL43">
        <f>AK43*AM43</f>
        <v>0</v>
      </c>
      <c r="AM43">
        <f>($B$11*$D$9+$C$11*$D$9+$F$11*((CH43+BZ43)/MAX(CH43+BZ43+CI43, 0.1)*$I$9+CI43/MAX(CH43+BZ43+CI43, 0.1)*$J$9))/($B$11+$C$11+$F$11)</f>
        <v>0</v>
      </c>
      <c r="AN43">
        <f>($B$11*$K$9+$C$11*$K$9+$F$11*((CH43+BZ43)/MAX(CH43+BZ43+CI43, 0.1)*$P$9+CI43/MAX(CH43+BZ43+CI43, 0.1)*$Q$9))/($B$11+$C$11+$F$11)</f>
        <v>0</v>
      </c>
      <c r="AO43">
        <v>6</v>
      </c>
      <c r="AP43">
        <v>0.5</v>
      </c>
      <c r="AQ43" t="s">
        <v>341</v>
      </c>
      <c r="AR43">
        <v>2</v>
      </c>
      <c r="AS43">
        <v>1695823156</v>
      </c>
      <c r="AT43">
        <v>417.396</v>
      </c>
      <c r="AU43">
        <v>420</v>
      </c>
      <c r="AV43">
        <v>12.5984</v>
      </c>
      <c r="AW43">
        <v>11.6084</v>
      </c>
      <c r="AX43">
        <v>415.945</v>
      </c>
      <c r="AY43">
        <v>12.5322</v>
      </c>
      <c r="AZ43">
        <v>500.124</v>
      </c>
      <c r="BA43">
        <v>100.464</v>
      </c>
      <c r="BB43">
        <v>0.0321208</v>
      </c>
      <c r="BC43">
        <v>21.5993</v>
      </c>
      <c r="BD43">
        <v>999.9</v>
      </c>
      <c r="BE43">
        <v>999.9</v>
      </c>
      <c r="BF43">
        <v>0</v>
      </c>
      <c r="BG43">
        <v>0</v>
      </c>
      <c r="BH43">
        <v>10037.5</v>
      </c>
      <c r="BI43">
        <v>0</v>
      </c>
      <c r="BJ43">
        <v>36.1987</v>
      </c>
      <c r="BK43">
        <v>-2.60315</v>
      </c>
      <c r="BL43">
        <v>422.722</v>
      </c>
      <c r="BM43">
        <v>424.932</v>
      </c>
      <c r="BN43">
        <v>0.989974</v>
      </c>
      <c r="BO43">
        <v>420</v>
      </c>
      <c r="BP43">
        <v>11.6084</v>
      </c>
      <c r="BQ43">
        <v>1.26569</v>
      </c>
      <c r="BR43">
        <v>1.16623</v>
      </c>
      <c r="BS43">
        <v>10.3975</v>
      </c>
      <c r="BT43">
        <v>9.17733</v>
      </c>
      <c r="BU43">
        <v>2500.1</v>
      </c>
      <c r="BV43">
        <v>0.899999</v>
      </c>
      <c r="BW43">
        <v>0.100001</v>
      </c>
      <c r="BX43">
        <v>0</v>
      </c>
      <c r="BY43">
        <v>2.9859</v>
      </c>
      <c r="BZ43">
        <v>0</v>
      </c>
      <c r="CA43">
        <v>20130.9</v>
      </c>
      <c r="CB43">
        <v>22324.6</v>
      </c>
      <c r="CC43">
        <v>40.187</v>
      </c>
      <c r="CD43">
        <v>38.187</v>
      </c>
      <c r="CE43">
        <v>39.562</v>
      </c>
      <c r="CF43">
        <v>37</v>
      </c>
      <c r="CG43">
        <v>38.625</v>
      </c>
      <c r="CH43">
        <v>2250.09</v>
      </c>
      <c r="CI43">
        <v>250.01</v>
      </c>
      <c r="CJ43">
        <v>0</v>
      </c>
      <c r="CK43">
        <v>1695823146</v>
      </c>
      <c r="CL43">
        <v>0</v>
      </c>
      <c r="CM43">
        <v>1695818937</v>
      </c>
      <c r="CN43" t="s">
        <v>342</v>
      </c>
      <c r="CO43">
        <v>1695818937</v>
      </c>
      <c r="CP43">
        <v>1695818932</v>
      </c>
      <c r="CQ43">
        <v>1</v>
      </c>
      <c r="CR43">
        <v>0.06</v>
      </c>
      <c r="CS43">
        <v>0.003</v>
      </c>
      <c r="CT43">
        <v>1.454</v>
      </c>
      <c r="CU43">
        <v>0.07000000000000001</v>
      </c>
      <c r="CV43">
        <v>418</v>
      </c>
      <c r="CW43">
        <v>13</v>
      </c>
      <c r="CX43">
        <v>0.52</v>
      </c>
      <c r="CY43">
        <v>0.12</v>
      </c>
      <c r="CZ43">
        <v>1.740405853566406</v>
      </c>
      <c r="DA43">
        <v>0.4541423800268343</v>
      </c>
      <c r="DB43">
        <v>0.04201656868528273</v>
      </c>
      <c r="DC43">
        <v>1</v>
      </c>
      <c r="DD43">
        <v>0.0008292497331714709</v>
      </c>
      <c r="DE43">
        <v>-0.0002108550799830827</v>
      </c>
      <c r="DF43">
        <v>3.192459971522131E-05</v>
      </c>
      <c r="DG43">
        <v>1</v>
      </c>
      <c r="DH43">
        <v>0.04803123599596103</v>
      </c>
      <c r="DI43">
        <v>-0.009604863950918748</v>
      </c>
      <c r="DJ43">
        <v>0.001802718535160993</v>
      </c>
      <c r="DK43">
        <v>1</v>
      </c>
      <c r="DL43">
        <v>3</v>
      </c>
      <c r="DM43">
        <v>3</v>
      </c>
      <c r="DN43" t="s">
        <v>343</v>
      </c>
      <c r="DO43">
        <v>3.10324</v>
      </c>
      <c r="DP43">
        <v>2.66609</v>
      </c>
      <c r="DQ43">
        <v>0.101305</v>
      </c>
      <c r="DR43">
        <v>0.102807</v>
      </c>
      <c r="DS43">
        <v>0.0665676</v>
      </c>
      <c r="DT43">
        <v>0.0643989</v>
      </c>
      <c r="DU43">
        <v>26386.6</v>
      </c>
      <c r="DV43">
        <v>28733.6</v>
      </c>
      <c r="DW43">
        <v>27776.6</v>
      </c>
      <c r="DX43">
        <v>30086.1</v>
      </c>
      <c r="DY43">
        <v>32494.9</v>
      </c>
      <c r="DZ43">
        <v>34776.6</v>
      </c>
      <c r="EA43">
        <v>38127.7</v>
      </c>
      <c r="EB43">
        <v>41304</v>
      </c>
      <c r="EC43">
        <v>2.23108</v>
      </c>
      <c r="ED43">
        <v>2.31647</v>
      </c>
      <c r="EE43">
        <v>0</v>
      </c>
      <c r="EF43">
        <v>0</v>
      </c>
      <c r="EG43">
        <v>18.2484</v>
      </c>
      <c r="EH43">
        <v>999.9</v>
      </c>
      <c r="EI43">
        <v>63</v>
      </c>
      <c r="EJ43">
        <v>20.3</v>
      </c>
      <c r="EK43">
        <v>14.9914</v>
      </c>
      <c r="EL43">
        <v>63.471</v>
      </c>
      <c r="EM43">
        <v>8.52164</v>
      </c>
      <c r="EN43">
        <v>1</v>
      </c>
      <c r="EO43">
        <v>-0.605711</v>
      </c>
      <c r="EP43">
        <v>-0.7472490000000001</v>
      </c>
      <c r="EQ43">
        <v>20.2017</v>
      </c>
      <c r="ER43">
        <v>5.25967</v>
      </c>
      <c r="ES43">
        <v>12.0519</v>
      </c>
      <c r="ET43">
        <v>4.9735</v>
      </c>
      <c r="EU43">
        <v>3.293</v>
      </c>
      <c r="EV43">
        <v>9999</v>
      </c>
      <c r="EW43">
        <v>9999</v>
      </c>
      <c r="EX43">
        <v>9999</v>
      </c>
      <c r="EY43">
        <v>198.5</v>
      </c>
      <c r="EZ43">
        <v>4.97178</v>
      </c>
      <c r="FA43">
        <v>1.87012</v>
      </c>
      <c r="FB43">
        <v>1.87637</v>
      </c>
      <c r="FC43">
        <v>1.8694</v>
      </c>
      <c r="FD43">
        <v>1.8727</v>
      </c>
      <c r="FE43">
        <v>1.87427</v>
      </c>
      <c r="FF43">
        <v>1.87361</v>
      </c>
      <c r="FG43">
        <v>1.87515</v>
      </c>
      <c r="FH43">
        <v>0</v>
      </c>
      <c r="FI43">
        <v>0</v>
      </c>
      <c r="FJ43">
        <v>0</v>
      </c>
      <c r="FK43">
        <v>0</v>
      </c>
      <c r="FL43" t="s">
        <v>344</v>
      </c>
      <c r="FM43" t="s">
        <v>345</v>
      </c>
      <c r="FN43" t="s">
        <v>346</v>
      </c>
      <c r="FO43" t="s">
        <v>346</v>
      </c>
      <c r="FP43" t="s">
        <v>346</v>
      </c>
      <c r="FQ43" t="s">
        <v>346</v>
      </c>
      <c r="FR43">
        <v>0</v>
      </c>
      <c r="FS43">
        <v>100</v>
      </c>
      <c r="FT43">
        <v>100</v>
      </c>
      <c r="FU43">
        <v>1.451</v>
      </c>
      <c r="FV43">
        <v>0.06619999999999999</v>
      </c>
      <c r="FW43">
        <v>0.4406517572175003</v>
      </c>
      <c r="FX43">
        <v>0.002616612134532941</v>
      </c>
      <c r="FY43">
        <v>-4.519413631873513E-07</v>
      </c>
      <c r="FZ43">
        <v>9.831233035137328E-12</v>
      </c>
      <c r="GA43">
        <v>-0.02410195139301033</v>
      </c>
      <c r="GB43">
        <v>0.01128715920374445</v>
      </c>
      <c r="GC43">
        <v>-0.0004913425133041084</v>
      </c>
      <c r="GD43">
        <v>1.320148971478439E-05</v>
      </c>
      <c r="GE43">
        <v>-1</v>
      </c>
      <c r="GF43">
        <v>2093</v>
      </c>
      <c r="GG43">
        <v>1</v>
      </c>
      <c r="GH43">
        <v>22</v>
      </c>
      <c r="GI43">
        <v>70.3</v>
      </c>
      <c r="GJ43">
        <v>70.40000000000001</v>
      </c>
      <c r="GK43">
        <v>1.07178</v>
      </c>
      <c r="GL43">
        <v>2.48169</v>
      </c>
      <c r="GM43">
        <v>1.39893</v>
      </c>
      <c r="GN43">
        <v>2.31079</v>
      </c>
      <c r="GO43">
        <v>1.44897</v>
      </c>
      <c r="GP43">
        <v>2.40112</v>
      </c>
      <c r="GQ43">
        <v>24.2054</v>
      </c>
      <c r="GR43">
        <v>15.3666</v>
      </c>
      <c r="GS43">
        <v>18</v>
      </c>
      <c r="GT43">
        <v>454.22</v>
      </c>
      <c r="GU43">
        <v>580.553</v>
      </c>
      <c r="GV43">
        <v>19.9999</v>
      </c>
      <c r="GW43">
        <v>18.935</v>
      </c>
      <c r="GX43">
        <v>30.0003</v>
      </c>
      <c r="GY43">
        <v>18.9297</v>
      </c>
      <c r="GZ43">
        <v>18.8933</v>
      </c>
      <c r="HA43">
        <v>21.4188</v>
      </c>
      <c r="HB43">
        <v>24.4353</v>
      </c>
      <c r="HC43">
        <v>57.8508</v>
      </c>
      <c r="HD43">
        <v>20</v>
      </c>
      <c r="HE43">
        <v>420</v>
      </c>
      <c r="HF43">
        <v>11.6736</v>
      </c>
      <c r="HG43">
        <v>102.825</v>
      </c>
      <c r="HH43">
        <v>103.175</v>
      </c>
    </row>
    <row r="44" spans="1:216">
      <c r="A44">
        <v>28</v>
      </c>
      <c r="B44">
        <v>1695823230</v>
      </c>
      <c r="C44">
        <v>2882.400000095367</v>
      </c>
      <c r="D44" t="s">
        <v>400</v>
      </c>
      <c r="E44" t="s">
        <v>401</v>
      </c>
      <c r="F44" t="s">
        <v>340</v>
      </c>
      <c r="H44">
        <v>1695823230</v>
      </c>
      <c r="I44">
        <f>(J44)/1000</f>
        <v>0</v>
      </c>
      <c r="J44">
        <f>1000*AZ44*AH44*(AV44-AW44)/(100*AO44*(1000-AH44*AV44))</f>
        <v>0</v>
      </c>
      <c r="K44">
        <f>AZ44*AH44*(AU44-AT44*(1000-AH44*AW44)/(1000-AH44*AV44))/(100*AO44)</f>
        <v>0</v>
      </c>
      <c r="L44">
        <f>AT44 - IF(AH44&gt;1, K44*AO44*100.0/(AJ44*BH44), 0)</f>
        <v>0</v>
      </c>
      <c r="M44">
        <f>((S44-I44/2)*L44-K44)/(S44+I44/2)</f>
        <v>0</v>
      </c>
      <c r="N44">
        <f>M44*(BA44+BB44)/1000.0</f>
        <v>0</v>
      </c>
      <c r="O44">
        <f>(AT44 - IF(AH44&gt;1, K44*AO44*100.0/(AJ44*BH44), 0))*(BA44+BB44)/1000.0</f>
        <v>0</v>
      </c>
      <c r="P44">
        <f>2.0/((1/R44-1/Q44)+SIGN(R44)*SQRT((1/R44-1/Q44)*(1/R44-1/Q44) + 4*AP44/((AP44+1)*(AP44+1))*(2*1/R44*1/Q44-1/Q44*1/Q44)))</f>
        <v>0</v>
      </c>
      <c r="Q44">
        <f>IF(LEFT(AQ44,1)&lt;&gt;"0",IF(LEFT(AQ44,1)="1",3.0,AR44),$D$5+$E$5*(BH44*BA44/($K$5*1000))+$F$5*(BH44*BA44/($K$5*1000))*MAX(MIN(AO44,$J$5),$I$5)*MAX(MIN(AO44,$J$5),$I$5)+$G$5*MAX(MIN(AO44,$J$5),$I$5)*(BH44*BA44/($K$5*1000))+$H$5*(BH44*BA44/($K$5*1000))*(BH44*BA44/($K$5*1000)))</f>
        <v>0</v>
      </c>
      <c r="R44">
        <f>I44*(1000-(1000*0.61365*exp(17.502*V44/(240.97+V44))/(BA44+BB44)+AV44)/2)/(1000*0.61365*exp(17.502*V44/(240.97+V44))/(BA44+BB44)-AV44)</f>
        <v>0</v>
      </c>
      <c r="S44">
        <f>1/((AP44+1)/(P44/1.6)+1/(Q44/1.37)) + AP44/((AP44+1)/(P44/1.6) + AP44/(Q44/1.37))</f>
        <v>0</v>
      </c>
      <c r="T44">
        <f>(AK44*AN44)</f>
        <v>0</v>
      </c>
      <c r="U44">
        <f>(BC44+(T44+2*0.95*5.67E-8*(((BC44+$B$7)+273)^4-(BC44+273)^4)-44100*I44)/(1.84*29.3*Q44+8*0.95*5.67E-8*(BC44+273)^3))</f>
        <v>0</v>
      </c>
      <c r="V44">
        <f>($C$7*BD44+$D$7*BE44+$E$7*U44)</f>
        <v>0</v>
      </c>
      <c r="W44">
        <f>0.61365*exp(17.502*V44/(240.97+V44))</f>
        <v>0</v>
      </c>
      <c r="X44">
        <f>(Y44/Z44*100)</f>
        <v>0</v>
      </c>
      <c r="Y44">
        <f>AV44*(BA44+BB44)/1000</f>
        <v>0</v>
      </c>
      <c r="Z44">
        <f>0.61365*exp(17.502*BC44/(240.97+BC44))</f>
        <v>0</v>
      </c>
      <c r="AA44">
        <f>(W44-AV44*(BA44+BB44)/1000)</f>
        <v>0</v>
      </c>
      <c r="AB44">
        <f>(-I44*44100)</f>
        <v>0</v>
      </c>
      <c r="AC44">
        <f>2*29.3*Q44*0.92*(BC44-V44)</f>
        <v>0</v>
      </c>
      <c r="AD44">
        <f>2*0.95*5.67E-8*(((BC44+$B$7)+273)^4-(V44+273)^4)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MAX(0,($B$13+$C$13*BH44)/(1+$D$13*BH44)*BA44/(BC44+273)*$E$13)</f>
        <v>0</v>
      </c>
      <c r="AK44">
        <f>$B$11*BI44+$C$11*BJ44+$F$11*BU44*(1-BX44)</f>
        <v>0</v>
      </c>
      <c r="AL44">
        <f>AK44*AM44</f>
        <v>0</v>
      </c>
      <c r="AM44">
        <f>($B$11*$D$9+$C$11*$D$9+$F$11*((CH44+BZ44)/MAX(CH44+BZ44+CI44, 0.1)*$I$9+CI44/MAX(CH44+BZ44+CI44, 0.1)*$J$9))/($B$11+$C$11+$F$11)</f>
        <v>0</v>
      </c>
      <c r="AN44">
        <f>($B$11*$K$9+$C$11*$K$9+$F$11*((CH44+BZ44)/MAX(CH44+BZ44+CI44, 0.1)*$P$9+CI44/MAX(CH44+BZ44+CI44, 0.1)*$Q$9))/($B$11+$C$11+$F$11)</f>
        <v>0</v>
      </c>
      <c r="AO44">
        <v>6</v>
      </c>
      <c r="AP44">
        <v>0.5</v>
      </c>
      <c r="AQ44" t="s">
        <v>341</v>
      </c>
      <c r="AR44">
        <v>2</v>
      </c>
      <c r="AS44">
        <v>1695823230</v>
      </c>
      <c r="AT44">
        <v>406.1</v>
      </c>
      <c r="AU44">
        <v>420.078</v>
      </c>
      <c r="AV44">
        <v>13.2345</v>
      </c>
      <c r="AW44">
        <v>9.27739</v>
      </c>
      <c r="AX44">
        <v>404.674</v>
      </c>
      <c r="AY44">
        <v>13.1651</v>
      </c>
      <c r="AZ44">
        <v>500.135</v>
      </c>
      <c r="BA44">
        <v>100.467</v>
      </c>
      <c r="BB44">
        <v>0.0313602</v>
      </c>
      <c r="BC44">
        <v>21.5214</v>
      </c>
      <c r="BD44">
        <v>999.9</v>
      </c>
      <c r="BE44">
        <v>999.9</v>
      </c>
      <c r="BF44">
        <v>0</v>
      </c>
      <c r="BG44">
        <v>0</v>
      </c>
      <c r="BH44">
        <v>10043.8</v>
      </c>
      <c r="BI44">
        <v>0</v>
      </c>
      <c r="BJ44">
        <v>29.3078</v>
      </c>
      <c r="BK44">
        <v>-13.9778</v>
      </c>
      <c r="BL44">
        <v>411.547</v>
      </c>
      <c r="BM44">
        <v>424.012</v>
      </c>
      <c r="BN44">
        <v>3.95714</v>
      </c>
      <c r="BO44">
        <v>420.078</v>
      </c>
      <c r="BP44">
        <v>9.27739</v>
      </c>
      <c r="BQ44">
        <v>1.32963</v>
      </c>
      <c r="BR44">
        <v>0.93207</v>
      </c>
      <c r="BS44">
        <v>11.138</v>
      </c>
      <c r="BT44">
        <v>5.89565</v>
      </c>
      <c r="BU44">
        <v>2500.04</v>
      </c>
      <c r="BV44">
        <v>0.900007</v>
      </c>
      <c r="BW44">
        <v>0.0999932</v>
      </c>
      <c r="BX44">
        <v>0</v>
      </c>
      <c r="BY44">
        <v>2.7973</v>
      </c>
      <c r="BZ44">
        <v>0</v>
      </c>
      <c r="CA44">
        <v>43889.9</v>
      </c>
      <c r="CB44">
        <v>22324.1</v>
      </c>
      <c r="CC44">
        <v>38.125</v>
      </c>
      <c r="CD44">
        <v>36.75</v>
      </c>
      <c r="CE44">
        <v>37.812</v>
      </c>
      <c r="CF44">
        <v>35.25</v>
      </c>
      <c r="CG44">
        <v>36.812</v>
      </c>
      <c r="CH44">
        <v>2250.05</v>
      </c>
      <c r="CI44">
        <v>249.99</v>
      </c>
      <c r="CJ44">
        <v>0</v>
      </c>
      <c r="CK44">
        <v>1695823219.8</v>
      </c>
      <c r="CL44">
        <v>0</v>
      </c>
      <c r="CM44">
        <v>1695818937</v>
      </c>
      <c r="CN44" t="s">
        <v>342</v>
      </c>
      <c r="CO44">
        <v>1695818937</v>
      </c>
      <c r="CP44">
        <v>1695818932</v>
      </c>
      <c r="CQ44">
        <v>1</v>
      </c>
      <c r="CR44">
        <v>0.06</v>
      </c>
      <c r="CS44">
        <v>0.003</v>
      </c>
      <c r="CT44">
        <v>1.454</v>
      </c>
      <c r="CU44">
        <v>0.07000000000000001</v>
      </c>
      <c r="CV44">
        <v>418</v>
      </c>
      <c r="CW44">
        <v>13</v>
      </c>
      <c r="CX44">
        <v>0.52</v>
      </c>
      <c r="CY44">
        <v>0.12</v>
      </c>
      <c r="CZ44">
        <v>10.20193388351833</v>
      </c>
      <c r="DA44">
        <v>0.4091680383201266</v>
      </c>
      <c r="DB44">
        <v>0.04683182587634039</v>
      </c>
      <c r="DC44">
        <v>1</v>
      </c>
      <c r="DD44">
        <v>0.003295589769005935</v>
      </c>
      <c r="DE44">
        <v>0.0003481659513206726</v>
      </c>
      <c r="DF44">
        <v>2.613220123010028E-05</v>
      </c>
      <c r="DG44">
        <v>1</v>
      </c>
      <c r="DH44">
        <v>0.2266535596024403</v>
      </c>
      <c r="DI44">
        <v>0.01087595094126955</v>
      </c>
      <c r="DJ44">
        <v>0.0008538129877116168</v>
      </c>
      <c r="DK44">
        <v>1</v>
      </c>
      <c r="DL44">
        <v>3</v>
      </c>
      <c r="DM44">
        <v>3</v>
      </c>
      <c r="DN44" t="s">
        <v>343</v>
      </c>
      <c r="DO44">
        <v>3.10271</v>
      </c>
      <c r="DP44">
        <v>2.66539</v>
      </c>
      <c r="DQ44">
        <v>0.0992275</v>
      </c>
      <c r="DR44">
        <v>0.102799</v>
      </c>
      <c r="DS44">
        <v>0.0691093</v>
      </c>
      <c r="DT44">
        <v>0.0541206</v>
      </c>
      <c r="DU44">
        <v>26445.5</v>
      </c>
      <c r="DV44">
        <v>28735.7</v>
      </c>
      <c r="DW44">
        <v>27774.5</v>
      </c>
      <c r="DX44">
        <v>30088.1</v>
      </c>
      <c r="DY44">
        <v>32405.3</v>
      </c>
      <c r="DZ44">
        <v>35160.8</v>
      </c>
      <c r="EA44">
        <v>38126.4</v>
      </c>
      <c r="EB44">
        <v>41307.4</v>
      </c>
      <c r="EC44">
        <v>2.24487</v>
      </c>
      <c r="ED44">
        <v>2.31033</v>
      </c>
      <c r="EE44">
        <v>0</v>
      </c>
      <c r="EF44">
        <v>0</v>
      </c>
      <c r="EG44">
        <v>18.1544</v>
      </c>
      <c r="EH44">
        <v>999.9</v>
      </c>
      <c r="EI44">
        <v>62.8</v>
      </c>
      <c r="EJ44">
        <v>20.3</v>
      </c>
      <c r="EK44">
        <v>14.9439</v>
      </c>
      <c r="EL44">
        <v>63.421</v>
      </c>
      <c r="EM44">
        <v>8.273239999999999</v>
      </c>
      <c r="EN44">
        <v>1</v>
      </c>
      <c r="EO44">
        <v>-0.60531</v>
      </c>
      <c r="EP44">
        <v>-0.769635</v>
      </c>
      <c r="EQ44">
        <v>20.1981</v>
      </c>
      <c r="ER44">
        <v>5.25623</v>
      </c>
      <c r="ES44">
        <v>12.0519</v>
      </c>
      <c r="ET44">
        <v>4.973</v>
      </c>
      <c r="EU44">
        <v>3.29225</v>
      </c>
      <c r="EV44">
        <v>9999</v>
      </c>
      <c r="EW44">
        <v>9999</v>
      </c>
      <c r="EX44">
        <v>9999</v>
      </c>
      <c r="EY44">
        <v>198.5</v>
      </c>
      <c r="EZ44">
        <v>4.97176</v>
      </c>
      <c r="FA44">
        <v>1.8701</v>
      </c>
      <c r="FB44">
        <v>1.87637</v>
      </c>
      <c r="FC44">
        <v>1.86938</v>
      </c>
      <c r="FD44">
        <v>1.87265</v>
      </c>
      <c r="FE44">
        <v>1.87424</v>
      </c>
      <c r="FF44">
        <v>1.87357</v>
      </c>
      <c r="FG44">
        <v>1.87514</v>
      </c>
      <c r="FH44">
        <v>0</v>
      </c>
      <c r="FI44">
        <v>0</v>
      </c>
      <c r="FJ44">
        <v>0</v>
      </c>
      <c r="FK44">
        <v>0</v>
      </c>
      <c r="FL44" t="s">
        <v>344</v>
      </c>
      <c r="FM44" t="s">
        <v>345</v>
      </c>
      <c r="FN44" t="s">
        <v>346</v>
      </c>
      <c r="FO44" t="s">
        <v>346</v>
      </c>
      <c r="FP44" t="s">
        <v>346</v>
      </c>
      <c r="FQ44" t="s">
        <v>346</v>
      </c>
      <c r="FR44">
        <v>0</v>
      </c>
      <c r="FS44">
        <v>100</v>
      </c>
      <c r="FT44">
        <v>100</v>
      </c>
      <c r="FU44">
        <v>1.426</v>
      </c>
      <c r="FV44">
        <v>0.0694</v>
      </c>
      <c r="FW44">
        <v>0.4406517572175003</v>
      </c>
      <c r="FX44">
        <v>0.002616612134532941</v>
      </c>
      <c r="FY44">
        <v>-4.519413631873513E-07</v>
      </c>
      <c r="FZ44">
        <v>9.831233035137328E-12</v>
      </c>
      <c r="GA44">
        <v>-0.02410195139301033</v>
      </c>
      <c r="GB44">
        <v>0.01128715920374445</v>
      </c>
      <c r="GC44">
        <v>-0.0004913425133041084</v>
      </c>
      <c r="GD44">
        <v>1.320148971478439E-05</v>
      </c>
      <c r="GE44">
        <v>-1</v>
      </c>
      <c r="GF44">
        <v>2093</v>
      </c>
      <c r="GG44">
        <v>1</v>
      </c>
      <c r="GH44">
        <v>22</v>
      </c>
      <c r="GI44">
        <v>71.5</v>
      </c>
      <c r="GJ44">
        <v>71.59999999999999</v>
      </c>
      <c r="GK44">
        <v>1.06934</v>
      </c>
      <c r="GL44">
        <v>2.48047</v>
      </c>
      <c r="GM44">
        <v>1.39893</v>
      </c>
      <c r="GN44">
        <v>2.30957</v>
      </c>
      <c r="GO44">
        <v>1.44897</v>
      </c>
      <c r="GP44">
        <v>2.34375</v>
      </c>
      <c r="GQ44">
        <v>24.2461</v>
      </c>
      <c r="GR44">
        <v>15.3491</v>
      </c>
      <c r="GS44">
        <v>18</v>
      </c>
      <c r="GT44">
        <v>462.171</v>
      </c>
      <c r="GU44">
        <v>576.04</v>
      </c>
      <c r="GV44">
        <v>19.9998</v>
      </c>
      <c r="GW44">
        <v>18.9385</v>
      </c>
      <c r="GX44">
        <v>30</v>
      </c>
      <c r="GY44">
        <v>18.9363</v>
      </c>
      <c r="GZ44">
        <v>18.895</v>
      </c>
      <c r="HA44">
        <v>21.3722</v>
      </c>
      <c r="HB44">
        <v>38.0898</v>
      </c>
      <c r="HC44">
        <v>56.7239</v>
      </c>
      <c r="HD44">
        <v>20</v>
      </c>
      <c r="HE44">
        <v>420</v>
      </c>
      <c r="HF44">
        <v>9.134880000000001</v>
      </c>
      <c r="HG44">
        <v>102.82</v>
      </c>
      <c r="HH44">
        <v>103.183</v>
      </c>
    </row>
    <row r="45" spans="1:216">
      <c r="A45">
        <v>29</v>
      </c>
      <c r="B45">
        <v>1695823369</v>
      </c>
      <c r="C45">
        <v>3021.400000095367</v>
      </c>
      <c r="D45" t="s">
        <v>402</v>
      </c>
      <c r="E45" t="s">
        <v>403</v>
      </c>
      <c r="F45" t="s">
        <v>340</v>
      </c>
      <c r="H45">
        <v>1695823369</v>
      </c>
      <c r="I45">
        <f>(J45)/1000</f>
        <v>0</v>
      </c>
      <c r="J45">
        <f>1000*AZ45*AH45*(AV45-AW45)/(100*AO45*(1000-AH45*AV45))</f>
        <v>0</v>
      </c>
      <c r="K45">
        <f>AZ45*AH45*(AU45-AT45*(1000-AH45*AW45)/(1000-AH45*AV45))/(100*AO45)</f>
        <v>0</v>
      </c>
      <c r="L45">
        <f>AT45 - IF(AH45&gt;1, K45*AO45*100.0/(AJ45*BH45), 0)</f>
        <v>0</v>
      </c>
      <c r="M45">
        <f>((S45-I45/2)*L45-K45)/(S45+I45/2)</f>
        <v>0</v>
      </c>
      <c r="N45">
        <f>M45*(BA45+BB45)/1000.0</f>
        <v>0</v>
      </c>
      <c r="O45">
        <f>(AT45 - IF(AH45&gt;1, K45*AO45*100.0/(AJ45*BH45), 0))*(BA45+BB45)/1000.0</f>
        <v>0</v>
      </c>
      <c r="P45">
        <f>2.0/((1/R45-1/Q45)+SIGN(R45)*SQRT((1/R45-1/Q45)*(1/R45-1/Q45) + 4*AP45/((AP45+1)*(AP45+1))*(2*1/R45*1/Q45-1/Q45*1/Q45)))</f>
        <v>0</v>
      </c>
      <c r="Q45">
        <f>IF(LEFT(AQ45,1)&lt;&gt;"0",IF(LEFT(AQ45,1)="1",3.0,AR45),$D$5+$E$5*(BH45*BA45/($K$5*1000))+$F$5*(BH45*BA45/($K$5*1000))*MAX(MIN(AO45,$J$5),$I$5)*MAX(MIN(AO45,$J$5),$I$5)+$G$5*MAX(MIN(AO45,$J$5),$I$5)*(BH45*BA45/($K$5*1000))+$H$5*(BH45*BA45/($K$5*1000))*(BH45*BA45/($K$5*1000)))</f>
        <v>0</v>
      </c>
      <c r="R45">
        <f>I45*(1000-(1000*0.61365*exp(17.502*V45/(240.97+V45))/(BA45+BB45)+AV45)/2)/(1000*0.61365*exp(17.502*V45/(240.97+V45))/(BA45+BB45)-AV45)</f>
        <v>0</v>
      </c>
      <c r="S45">
        <f>1/((AP45+1)/(P45/1.6)+1/(Q45/1.37)) + AP45/((AP45+1)/(P45/1.6) + AP45/(Q45/1.37))</f>
        <v>0</v>
      </c>
      <c r="T45">
        <f>(AK45*AN45)</f>
        <v>0</v>
      </c>
      <c r="U45">
        <f>(BC45+(T45+2*0.95*5.67E-8*(((BC45+$B$7)+273)^4-(BC45+273)^4)-44100*I45)/(1.84*29.3*Q45+8*0.95*5.67E-8*(BC45+273)^3))</f>
        <v>0</v>
      </c>
      <c r="V45">
        <f>($C$7*BD45+$D$7*BE45+$E$7*U45)</f>
        <v>0</v>
      </c>
      <c r="W45">
        <f>0.61365*exp(17.502*V45/(240.97+V45))</f>
        <v>0</v>
      </c>
      <c r="X45">
        <f>(Y45/Z45*100)</f>
        <v>0</v>
      </c>
      <c r="Y45">
        <f>AV45*(BA45+BB45)/1000</f>
        <v>0</v>
      </c>
      <c r="Z45">
        <f>0.61365*exp(17.502*BC45/(240.97+BC45))</f>
        <v>0</v>
      </c>
      <c r="AA45">
        <f>(W45-AV45*(BA45+BB45)/1000)</f>
        <v>0</v>
      </c>
      <c r="AB45">
        <f>(-I45*44100)</f>
        <v>0</v>
      </c>
      <c r="AC45">
        <f>2*29.3*Q45*0.92*(BC45-V45)</f>
        <v>0</v>
      </c>
      <c r="AD45">
        <f>2*0.95*5.67E-8*(((BC45+$B$7)+273)^4-(V45+273)^4)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MAX(0,($B$13+$C$13*BH45)/(1+$D$13*BH45)*BA45/(BC45+273)*$E$13)</f>
        <v>0</v>
      </c>
      <c r="AK45">
        <f>$B$11*BI45+$C$11*BJ45+$F$11*BU45*(1-BX45)</f>
        <v>0</v>
      </c>
      <c r="AL45">
        <f>AK45*AM45</f>
        <v>0</v>
      </c>
      <c r="AM45">
        <f>($B$11*$D$9+$C$11*$D$9+$F$11*((CH45+BZ45)/MAX(CH45+BZ45+CI45, 0.1)*$I$9+CI45/MAX(CH45+BZ45+CI45, 0.1)*$J$9))/($B$11+$C$11+$F$11)</f>
        <v>0</v>
      </c>
      <c r="AN45">
        <f>($B$11*$K$9+$C$11*$K$9+$F$11*((CH45+BZ45)/MAX(CH45+BZ45+CI45, 0.1)*$P$9+CI45/MAX(CH45+BZ45+CI45, 0.1)*$Q$9))/($B$11+$C$11+$F$11)</f>
        <v>0</v>
      </c>
      <c r="AO45">
        <v>6</v>
      </c>
      <c r="AP45">
        <v>0.5</v>
      </c>
      <c r="AQ45" t="s">
        <v>341</v>
      </c>
      <c r="AR45">
        <v>2</v>
      </c>
      <c r="AS45">
        <v>1695823369</v>
      </c>
      <c r="AT45">
        <v>415.334</v>
      </c>
      <c r="AU45">
        <v>419.961</v>
      </c>
      <c r="AV45">
        <v>12.2434</v>
      </c>
      <c r="AW45">
        <v>10.4765</v>
      </c>
      <c r="AX45">
        <v>413.887</v>
      </c>
      <c r="AY45">
        <v>12.1791</v>
      </c>
      <c r="AZ45">
        <v>499.846</v>
      </c>
      <c r="BA45">
        <v>100.463</v>
      </c>
      <c r="BB45">
        <v>0.0338524</v>
      </c>
      <c r="BC45">
        <v>21.4975</v>
      </c>
      <c r="BD45">
        <v>999.9</v>
      </c>
      <c r="BE45">
        <v>999.9</v>
      </c>
      <c r="BF45">
        <v>0</v>
      </c>
      <c r="BG45">
        <v>0</v>
      </c>
      <c r="BH45">
        <v>9995</v>
      </c>
      <c r="BI45">
        <v>0</v>
      </c>
      <c r="BJ45">
        <v>17.8584</v>
      </c>
      <c r="BK45">
        <v>-4.62766</v>
      </c>
      <c r="BL45">
        <v>420.482</v>
      </c>
      <c r="BM45">
        <v>424.408</v>
      </c>
      <c r="BN45">
        <v>1.76697</v>
      </c>
      <c r="BO45">
        <v>419.961</v>
      </c>
      <c r="BP45">
        <v>10.4765</v>
      </c>
      <c r="BQ45">
        <v>1.23001</v>
      </c>
      <c r="BR45">
        <v>1.0525</v>
      </c>
      <c r="BS45">
        <v>9.96984</v>
      </c>
      <c r="BT45">
        <v>7.6641</v>
      </c>
      <c r="BU45">
        <v>2500.06</v>
      </c>
      <c r="BV45">
        <v>0.900007</v>
      </c>
      <c r="BW45">
        <v>0.099993</v>
      </c>
      <c r="BX45">
        <v>0</v>
      </c>
      <c r="BY45">
        <v>2.6544</v>
      </c>
      <c r="BZ45">
        <v>0</v>
      </c>
      <c r="CA45">
        <v>30127.5</v>
      </c>
      <c r="CB45">
        <v>22324.4</v>
      </c>
      <c r="CC45">
        <v>40.562</v>
      </c>
      <c r="CD45">
        <v>38.812</v>
      </c>
      <c r="CE45">
        <v>39.562</v>
      </c>
      <c r="CF45">
        <v>37.812</v>
      </c>
      <c r="CG45">
        <v>38.875</v>
      </c>
      <c r="CH45">
        <v>2250.07</v>
      </c>
      <c r="CI45">
        <v>249.99</v>
      </c>
      <c r="CJ45">
        <v>0</v>
      </c>
      <c r="CK45">
        <v>1695823359</v>
      </c>
      <c r="CL45">
        <v>0</v>
      </c>
      <c r="CM45">
        <v>1695818937</v>
      </c>
      <c r="CN45" t="s">
        <v>342</v>
      </c>
      <c r="CO45">
        <v>1695818937</v>
      </c>
      <c r="CP45">
        <v>1695818932</v>
      </c>
      <c r="CQ45">
        <v>1</v>
      </c>
      <c r="CR45">
        <v>0.06</v>
      </c>
      <c r="CS45">
        <v>0.003</v>
      </c>
      <c r="CT45">
        <v>1.454</v>
      </c>
      <c r="CU45">
        <v>0.07000000000000001</v>
      </c>
      <c r="CV45">
        <v>418</v>
      </c>
      <c r="CW45">
        <v>13</v>
      </c>
      <c r="CX45">
        <v>0.52</v>
      </c>
      <c r="CY45">
        <v>0.12</v>
      </c>
      <c r="CZ45">
        <v>3.248557041209881</v>
      </c>
      <c r="DA45">
        <v>0.03114021653596621</v>
      </c>
      <c r="DB45">
        <v>0.03920244625822408</v>
      </c>
      <c r="DC45">
        <v>1</v>
      </c>
      <c r="DD45">
        <v>0.001425691511899905</v>
      </c>
      <c r="DE45">
        <v>0.0005570472579107378</v>
      </c>
      <c r="DF45">
        <v>4.144432734763454E-05</v>
      </c>
      <c r="DG45">
        <v>1</v>
      </c>
      <c r="DH45">
        <v>0.08342971923637396</v>
      </c>
      <c r="DI45">
        <v>0.04312373476323403</v>
      </c>
      <c r="DJ45">
        <v>0.003169728898301981</v>
      </c>
      <c r="DK45">
        <v>1</v>
      </c>
      <c r="DL45">
        <v>3</v>
      </c>
      <c r="DM45">
        <v>3</v>
      </c>
      <c r="DN45" t="s">
        <v>343</v>
      </c>
      <c r="DO45">
        <v>3.10266</v>
      </c>
      <c r="DP45">
        <v>2.66744</v>
      </c>
      <c r="DQ45">
        <v>0.10092</v>
      </c>
      <c r="DR45">
        <v>0.102784</v>
      </c>
      <c r="DS45">
        <v>0.06512759999999999</v>
      </c>
      <c r="DT45">
        <v>0.0595036</v>
      </c>
      <c r="DU45">
        <v>26394.2</v>
      </c>
      <c r="DV45">
        <v>28734.7</v>
      </c>
      <c r="DW45">
        <v>27772.8</v>
      </c>
      <c r="DX45">
        <v>30086.6</v>
      </c>
      <c r="DY45">
        <v>32541.3</v>
      </c>
      <c r="DZ45">
        <v>34959</v>
      </c>
      <c r="EA45">
        <v>38123.5</v>
      </c>
      <c r="EB45">
        <v>41304.8</v>
      </c>
      <c r="EC45">
        <v>2.24132</v>
      </c>
      <c r="ED45">
        <v>2.3108</v>
      </c>
      <c r="EE45">
        <v>0</v>
      </c>
      <c r="EF45">
        <v>0</v>
      </c>
      <c r="EG45">
        <v>18.2114</v>
      </c>
      <c r="EH45">
        <v>999.9</v>
      </c>
      <c r="EI45">
        <v>62.1</v>
      </c>
      <c r="EJ45">
        <v>20.3</v>
      </c>
      <c r="EK45">
        <v>14.7775</v>
      </c>
      <c r="EL45">
        <v>64.221</v>
      </c>
      <c r="EM45">
        <v>8.3093</v>
      </c>
      <c r="EN45">
        <v>1</v>
      </c>
      <c r="EO45">
        <v>-0.607124</v>
      </c>
      <c r="EP45">
        <v>-0.796675</v>
      </c>
      <c r="EQ45">
        <v>20.2018</v>
      </c>
      <c r="ER45">
        <v>5.25667</v>
      </c>
      <c r="ES45">
        <v>12.0519</v>
      </c>
      <c r="ET45">
        <v>4.97315</v>
      </c>
      <c r="EU45">
        <v>3.29233</v>
      </c>
      <c r="EV45">
        <v>9999</v>
      </c>
      <c r="EW45">
        <v>9999</v>
      </c>
      <c r="EX45">
        <v>9999</v>
      </c>
      <c r="EY45">
        <v>198.5</v>
      </c>
      <c r="EZ45">
        <v>4.97179</v>
      </c>
      <c r="FA45">
        <v>1.87012</v>
      </c>
      <c r="FB45">
        <v>1.87637</v>
      </c>
      <c r="FC45">
        <v>1.8695</v>
      </c>
      <c r="FD45">
        <v>1.87271</v>
      </c>
      <c r="FE45">
        <v>1.87432</v>
      </c>
      <c r="FF45">
        <v>1.87363</v>
      </c>
      <c r="FG45">
        <v>1.87515</v>
      </c>
      <c r="FH45">
        <v>0</v>
      </c>
      <c r="FI45">
        <v>0</v>
      </c>
      <c r="FJ45">
        <v>0</v>
      </c>
      <c r="FK45">
        <v>0</v>
      </c>
      <c r="FL45" t="s">
        <v>344</v>
      </c>
      <c r="FM45" t="s">
        <v>345</v>
      </c>
      <c r="FN45" t="s">
        <v>346</v>
      </c>
      <c r="FO45" t="s">
        <v>346</v>
      </c>
      <c r="FP45" t="s">
        <v>346</v>
      </c>
      <c r="FQ45" t="s">
        <v>346</v>
      </c>
      <c r="FR45">
        <v>0</v>
      </c>
      <c r="FS45">
        <v>100</v>
      </c>
      <c r="FT45">
        <v>100</v>
      </c>
      <c r="FU45">
        <v>1.447</v>
      </c>
      <c r="FV45">
        <v>0.0643</v>
      </c>
      <c r="FW45">
        <v>0.4406517572175003</v>
      </c>
      <c r="FX45">
        <v>0.002616612134532941</v>
      </c>
      <c r="FY45">
        <v>-4.519413631873513E-07</v>
      </c>
      <c r="FZ45">
        <v>9.831233035137328E-12</v>
      </c>
      <c r="GA45">
        <v>-0.02410195139301033</v>
      </c>
      <c r="GB45">
        <v>0.01128715920374445</v>
      </c>
      <c r="GC45">
        <v>-0.0004913425133041084</v>
      </c>
      <c r="GD45">
        <v>1.320148971478439E-05</v>
      </c>
      <c r="GE45">
        <v>-1</v>
      </c>
      <c r="GF45">
        <v>2093</v>
      </c>
      <c r="GG45">
        <v>1</v>
      </c>
      <c r="GH45">
        <v>22</v>
      </c>
      <c r="GI45">
        <v>73.90000000000001</v>
      </c>
      <c r="GJ45">
        <v>74</v>
      </c>
      <c r="GK45">
        <v>1.07056</v>
      </c>
      <c r="GL45">
        <v>2.46948</v>
      </c>
      <c r="GM45">
        <v>1.39893</v>
      </c>
      <c r="GN45">
        <v>2.31201</v>
      </c>
      <c r="GO45">
        <v>1.44897</v>
      </c>
      <c r="GP45">
        <v>2.50366</v>
      </c>
      <c r="GQ45">
        <v>24.2664</v>
      </c>
      <c r="GR45">
        <v>15.3404</v>
      </c>
      <c r="GS45">
        <v>18</v>
      </c>
      <c r="GT45">
        <v>460.114</v>
      </c>
      <c r="GU45">
        <v>576.452</v>
      </c>
      <c r="GV45">
        <v>20.0011</v>
      </c>
      <c r="GW45">
        <v>18.9254</v>
      </c>
      <c r="GX45">
        <v>30.0001</v>
      </c>
      <c r="GY45">
        <v>18.9346</v>
      </c>
      <c r="GZ45">
        <v>18.8998</v>
      </c>
      <c r="HA45">
        <v>21.3998</v>
      </c>
      <c r="HB45">
        <v>29.0425</v>
      </c>
      <c r="HC45">
        <v>54.1078</v>
      </c>
      <c r="HD45">
        <v>20</v>
      </c>
      <c r="HE45">
        <v>420</v>
      </c>
      <c r="HF45">
        <v>10.6115</v>
      </c>
      <c r="HG45">
        <v>102.813</v>
      </c>
      <c r="HH45">
        <v>103.177</v>
      </c>
    </row>
    <row r="46" spans="1:216">
      <c r="A46">
        <v>30</v>
      </c>
      <c r="B46">
        <v>1695823582.6</v>
      </c>
      <c r="C46">
        <v>3235</v>
      </c>
      <c r="D46" t="s">
        <v>404</v>
      </c>
      <c r="E46" t="s">
        <v>405</v>
      </c>
      <c r="F46" t="s">
        <v>340</v>
      </c>
      <c r="H46">
        <v>1695823582.6</v>
      </c>
      <c r="I46">
        <f>(J46)/1000</f>
        <v>0</v>
      </c>
      <c r="J46">
        <f>1000*AZ46*AH46*(AV46-AW46)/(100*AO46*(1000-AH46*AV46))</f>
        <v>0</v>
      </c>
      <c r="K46">
        <f>AZ46*AH46*(AU46-AT46*(1000-AH46*AW46)/(1000-AH46*AV46))/(100*AO46)</f>
        <v>0</v>
      </c>
      <c r="L46">
        <f>AT46 - IF(AH46&gt;1, K46*AO46*100.0/(AJ46*BH46), 0)</f>
        <v>0</v>
      </c>
      <c r="M46">
        <f>((S46-I46/2)*L46-K46)/(S46+I46/2)</f>
        <v>0</v>
      </c>
      <c r="N46">
        <f>M46*(BA46+BB46)/1000.0</f>
        <v>0</v>
      </c>
      <c r="O46">
        <f>(AT46 - IF(AH46&gt;1, K46*AO46*100.0/(AJ46*BH46), 0))*(BA46+BB46)/1000.0</f>
        <v>0</v>
      </c>
      <c r="P46">
        <f>2.0/((1/R46-1/Q46)+SIGN(R46)*SQRT((1/R46-1/Q46)*(1/R46-1/Q46) + 4*AP46/((AP46+1)*(AP46+1))*(2*1/R46*1/Q46-1/Q46*1/Q46)))</f>
        <v>0</v>
      </c>
      <c r="Q46">
        <f>IF(LEFT(AQ46,1)&lt;&gt;"0",IF(LEFT(AQ46,1)="1",3.0,AR46),$D$5+$E$5*(BH46*BA46/($K$5*1000))+$F$5*(BH46*BA46/($K$5*1000))*MAX(MIN(AO46,$J$5),$I$5)*MAX(MIN(AO46,$J$5),$I$5)+$G$5*MAX(MIN(AO46,$J$5),$I$5)*(BH46*BA46/($K$5*1000))+$H$5*(BH46*BA46/($K$5*1000))*(BH46*BA46/($K$5*1000)))</f>
        <v>0</v>
      </c>
      <c r="R46">
        <f>I46*(1000-(1000*0.61365*exp(17.502*V46/(240.97+V46))/(BA46+BB46)+AV46)/2)/(1000*0.61365*exp(17.502*V46/(240.97+V46))/(BA46+BB46)-AV46)</f>
        <v>0</v>
      </c>
      <c r="S46">
        <f>1/((AP46+1)/(P46/1.6)+1/(Q46/1.37)) + AP46/((AP46+1)/(P46/1.6) + AP46/(Q46/1.37))</f>
        <v>0</v>
      </c>
      <c r="T46">
        <f>(AK46*AN46)</f>
        <v>0</v>
      </c>
      <c r="U46">
        <f>(BC46+(T46+2*0.95*5.67E-8*(((BC46+$B$7)+273)^4-(BC46+273)^4)-44100*I46)/(1.84*29.3*Q46+8*0.95*5.67E-8*(BC46+273)^3))</f>
        <v>0</v>
      </c>
      <c r="V46">
        <f>($C$7*BD46+$D$7*BE46+$E$7*U46)</f>
        <v>0</v>
      </c>
      <c r="W46">
        <f>0.61365*exp(17.502*V46/(240.97+V46))</f>
        <v>0</v>
      </c>
      <c r="X46">
        <f>(Y46/Z46*100)</f>
        <v>0</v>
      </c>
      <c r="Y46">
        <f>AV46*(BA46+BB46)/1000</f>
        <v>0</v>
      </c>
      <c r="Z46">
        <f>0.61365*exp(17.502*BC46/(240.97+BC46))</f>
        <v>0</v>
      </c>
      <c r="AA46">
        <f>(W46-AV46*(BA46+BB46)/1000)</f>
        <v>0</v>
      </c>
      <c r="AB46">
        <f>(-I46*44100)</f>
        <v>0</v>
      </c>
      <c r="AC46">
        <f>2*29.3*Q46*0.92*(BC46-V46)</f>
        <v>0</v>
      </c>
      <c r="AD46">
        <f>2*0.95*5.67E-8*(((BC46+$B$7)+273)^4-(V46+273)^4)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MAX(0,($B$13+$C$13*BH46)/(1+$D$13*BH46)*BA46/(BC46+273)*$E$13)</f>
        <v>0</v>
      </c>
      <c r="AK46">
        <f>$B$11*BI46+$C$11*BJ46+$F$11*BU46*(1-BX46)</f>
        <v>0</v>
      </c>
      <c r="AL46">
        <f>AK46*AM46</f>
        <v>0</v>
      </c>
      <c r="AM46">
        <f>($B$11*$D$9+$C$11*$D$9+$F$11*((CH46+BZ46)/MAX(CH46+BZ46+CI46, 0.1)*$I$9+CI46/MAX(CH46+BZ46+CI46, 0.1)*$J$9))/($B$11+$C$11+$F$11)</f>
        <v>0</v>
      </c>
      <c r="AN46">
        <f>($B$11*$K$9+$C$11*$K$9+$F$11*((CH46+BZ46)/MAX(CH46+BZ46+CI46, 0.1)*$P$9+CI46/MAX(CH46+BZ46+CI46, 0.1)*$Q$9))/($B$11+$C$11+$F$11)</f>
        <v>0</v>
      </c>
      <c r="AO46">
        <v>6</v>
      </c>
      <c r="AP46">
        <v>0.5</v>
      </c>
      <c r="AQ46" t="s">
        <v>341</v>
      </c>
      <c r="AR46">
        <v>2</v>
      </c>
      <c r="AS46">
        <v>1695823582.6</v>
      </c>
      <c r="AT46">
        <v>406.211</v>
      </c>
      <c r="AU46">
        <v>420.066</v>
      </c>
      <c r="AV46">
        <v>13.1228</v>
      </c>
      <c r="AW46">
        <v>8.72498</v>
      </c>
      <c r="AX46">
        <v>404.334</v>
      </c>
      <c r="AY46">
        <v>13.0558</v>
      </c>
      <c r="AZ46">
        <v>500.042</v>
      </c>
      <c r="BA46">
        <v>100.462</v>
      </c>
      <c r="BB46">
        <v>0.0332303</v>
      </c>
      <c r="BC46">
        <v>21.4516</v>
      </c>
      <c r="BD46">
        <v>999.9</v>
      </c>
      <c r="BE46">
        <v>999.9</v>
      </c>
      <c r="BF46">
        <v>0</v>
      </c>
      <c r="BG46">
        <v>0</v>
      </c>
      <c r="BH46">
        <v>9986.25</v>
      </c>
      <c r="BI46">
        <v>0</v>
      </c>
      <c r="BJ46">
        <v>53.0682</v>
      </c>
      <c r="BK46">
        <v>-13.8549</v>
      </c>
      <c r="BL46">
        <v>411.612</v>
      </c>
      <c r="BM46">
        <v>423.763</v>
      </c>
      <c r="BN46">
        <v>4.39782</v>
      </c>
      <c r="BO46">
        <v>420.066</v>
      </c>
      <c r="BP46">
        <v>8.72498</v>
      </c>
      <c r="BQ46">
        <v>1.31834</v>
      </c>
      <c r="BR46">
        <v>0.87653</v>
      </c>
      <c r="BS46">
        <v>11.0096</v>
      </c>
      <c r="BT46">
        <v>5.01107</v>
      </c>
      <c r="BU46">
        <v>2500.05</v>
      </c>
      <c r="BV46">
        <v>0.900008</v>
      </c>
      <c r="BW46">
        <v>0.09999230000000001</v>
      </c>
      <c r="BX46">
        <v>0</v>
      </c>
      <c r="BY46">
        <v>2.0995</v>
      </c>
      <c r="BZ46">
        <v>0</v>
      </c>
      <c r="CA46">
        <v>47743</v>
      </c>
      <c r="CB46">
        <v>22324.3</v>
      </c>
      <c r="CC46">
        <v>38.125</v>
      </c>
      <c r="CD46">
        <v>36.75</v>
      </c>
      <c r="CE46">
        <v>37.812</v>
      </c>
      <c r="CF46">
        <v>35.125</v>
      </c>
      <c r="CG46">
        <v>36.75</v>
      </c>
      <c r="CH46">
        <v>2250.07</v>
      </c>
      <c r="CI46">
        <v>249.99</v>
      </c>
      <c r="CJ46">
        <v>0</v>
      </c>
      <c r="CK46">
        <v>1695823572.6</v>
      </c>
      <c r="CL46">
        <v>0</v>
      </c>
      <c r="CM46">
        <v>1695823450</v>
      </c>
      <c r="CN46" t="s">
        <v>406</v>
      </c>
      <c r="CO46">
        <v>1695823448</v>
      </c>
      <c r="CP46">
        <v>1695823450</v>
      </c>
      <c r="CQ46">
        <v>2</v>
      </c>
      <c r="CR46">
        <v>0.451</v>
      </c>
      <c r="CS46">
        <v>-0.002</v>
      </c>
      <c r="CT46">
        <v>1.907</v>
      </c>
      <c r="CU46">
        <v>0.054</v>
      </c>
      <c r="CV46">
        <v>420</v>
      </c>
      <c r="CW46">
        <v>11</v>
      </c>
      <c r="CX46">
        <v>0.5600000000000001</v>
      </c>
      <c r="CY46">
        <v>0.05</v>
      </c>
      <c r="CZ46">
        <v>9.945804125723813</v>
      </c>
      <c r="DA46">
        <v>0.496912481955376</v>
      </c>
      <c r="DB46">
        <v>0.03739837710654119</v>
      </c>
      <c r="DC46">
        <v>1</v>
      </c>
      <c r="DD46">
        <v>0.0037342866268285</v>
      </c>
      <c r="DE46">
        <v>-7.992925361441866E-05</v>
      </c>
      <c r="DF46">
        <v>7.059353332821225E-06</v>
      </c>
      <c r="DG46">
        <v>1</v>
      </c>
      <c r="DH46">
        <v>0.2627558909152622</v>
      </c>
      <c r="DI46">
        <v>-0.03284492783148087</v>
      </c>
      <c r="DJ46">
        <v>0.002384891479106498</v>
      </c>
      <c r="DK46">
        <v>1</v>
      </c>
      <c r="DL46">
        <v>3</v>
      </c>
      <c r="DM46">
        <v>3</v>
      </c>
      <c r="DN46" t="s">
        <v>343</v>
      </c>
      <c r="DO46">
        <v>3.10247</v>
      </c>
      <c r="DP46">
        <v>2.66675</v>
      </c>
      <c r="DQ46">
        <v>0.099148</v>
      </c>
      <c r="DR46">
        <v>0.102775</v>
      </c>
      <c r="DS46">
        <v>0.0686631</v>
      </c>
      <c r="DT46">
        <v>0.0515529</v>
      </c>
      <c r="DU46">
        <v>26439</v>
      </c>
      <c r="DV46">
        <v>28731.9</v>
      </c>
      <c r="DW46">
        <v>27765.4</v>
      </c>
      <c r="DX46">
        <v>30083.5</v>
      </c>
      <c r="DY46">
        <v>32411.2</v>
      </c>
      <c r="DZ46">
        <v>35250.9</v>
      </c>
      <c r="EA46">
        <v>38115.2</v>
      </c>
      <c r="EB46">
        <v>41301.5</v>
      </c>
      <c r="EC46">
        <v>2.24988</v>
      </c>
      <c r="ED46">
        <v>2.3059</v>
      </c>
      <c r="EE46">
        <v>0</v>
      </c>
      <c r="EF46">
        <v>0</v>
      </c>
      <c r="EG46">
        <v>18.2287</v>
      </c>
      <c r="EH46">
        <v>999.9</v>
      </c>
      <c r="EI46">
        <v>62.2</v>
      </c>
      <c r="EJ46">
        <v>20.4</v>
      </c>
      <c r="EK46">
        <v>14.8939</v>
      </c>
      <c r="EL46">
        <v>63.6728</v>
      </c>
      <c r="EM46">
        <v>8.39343</v>
      </c>
      <c r="EN46">
        <v>1</v>
      </c>
      <c r="EO46">
        <v>-0.602043</v>
      </c>
      <c r="EP46">
        <v>-0.784134</v>
      </c>
      <c r="EQ46">
        <v>20.2008</v>
      </c>
      <c r="ER46">
        <v>5.25652</v>
      </c>
      <c r="ES46">
        <v>12.0519</v>
      </c>
      <c r="ET46">
        <v>4.97325</v>
      </c>
      <c r="EU46">
        <v>3.29233</v>
      </c>
      <c r="EV46">
        <v>9999</v>
      </c>
      <c r="EW46">
        <v>9999</v>
      </c>
      <c r="EX46">
        <v>9999</v>
      </c>
      <c r="EY46">
        <v>198.6</v>
      </c>
      <c r="EZ46">
        <v>4.97178</v>
      </c>
      <c r="FA46">
        <v>1.87012</v>
      </c>
      <c r="FB46">
        <v>1.87637</v>
      </c>
      <c r="FC46">
        <v>1.86939</v>
      </c>
      <c r="FD46">
        <v>1.87265</v>
      </c>
      <c r="FE46">
        <v>1.87424</v>
      </c>
      <c r="FF46">
        <v>1.87359</v>
      </c>
      <c r="FG46">
        <v>1.87511</v>
      </c>
      <c r="FH46">
        <v>0</v>
      </c>
      <c r="FI46">
        <v>0</v>
      </c>
      <c r="FJ46">
        <v>0</v>
      </c>
      <c r="FK46">
        <v>0</v>
      </c>
      <c r="FL46" t="s">
        <v>344</v>
      </c>
      <c r="FM46" t="s">
        <v>345</v>
      </c>
      <c r="FN46" t="s">
        <v>346</v>
      </c>
      <c r="FO46" t="s">
        <v>346</v>
      </c>
      <c r="FP46" t="s">
        <v>346</v>
      </c>
      <c r="FQ46" t="s">
        <v>346</v>
      </c>
      <c r="FR46">
        <v>0</v>
      </c>
      <c r="FS46">
        <v>100</v>
      </c>
      <c r="FT46">
        <v>100</v>
      </c>
      <c r="FU46">
        <v>1.877</v>
      </c>
      <c r="FV46">
        <v>0.067</v>
      </c>
      <c r="FW46">
        <v>0.8915606082004045</v>
      </c>
      <c r="FX46">
        <v>0.002616612134532941</v>
      </c>
      <c r="FY46">
        <v>-4.519413631873513E-07</v>
      </c>
      <c r="FZ46">
        <v>9.831233035137328E-12</v>
      </c>
      <c r="GA46">
        <v>-0.02597678455945578</v>
      </c>
      <c r="GB46">
        <v>0.01128715920374445</v>
      </c>
      <c r="GC46">
        <v>-0.0004913425133041084</v>
      </c>
      <c r="GD46">
        <v>1.320148971478439E-05</v>
      </c>
      <c r="GE46">
        <v>-1</v>
      </c>
      <c r="GF46">
        <v>2093</v>
      </c>
      <c r="GG46">
        <v>1</v>
      </c>
      <c r="GH46">
        <v>22</v>
      </c>
      <c r="GI46">
        <v>2.2</v>
      </c>
      <c r="GJ46">
        <v>2.2</v>
      </c>
      <c r="GK46">
        <v>1.06812</v>
      </c>
      <c r="GL46">
        <v>2.4585</v>
      </c>
      <c r="GM46">
        <v>1.39893</v>
      </c>
      <c r="GN46">
        <v>2.31323</v>
      </c>
      <c r="GO46">
        <v>1.44897</v>
      </c>
      <c r="GP46">
        <v>2.46704</v>
      </c>
      <c r="GQ46">
        <v>24.3681</v>
      </c>
      <c r="GR46">
        <v>15.2966</v>
      </c>
      <c r="GS46">
        <v>18</v>
      </c>
      <c r="GT46">
        <v>465.492</v>
      </c>
      <c r="GU46">
        <v>573.367</v>
      </c>
      <c r="GV46">
        <v>20.0003</v>
      </c>
      <c r="GW46">
        <v>18.9745</v>
      </c>
      <c r="GX46">
        <v>30.0003</v>
      </c>
      <c r="GY46">
        <v>18.9783</v>
      </c>
      <c r="GZ46">
        <v>18.939</v>
      </c>
      <c r="HA46">
        <v>21.3635</v>
      </c>
      <c r="HB46">
        <v>41.2471</v>
      </c>
      <c r="HC46">
        <v>53.3255</v>
      </c>
      <c r="HD46">
        <v>20</v>
      </c>
      <c r="HE46">
        <v>420</v>
      </c>
      <c r="HF46">
        <v>8.66372</v>
      </c>
      <c r="HG46">
        <v>102.788</v>
      </c>
      <c r="HH46">
        <v>103.168</v>
      </c>
    </row>
    <row r="47" spans="1:216">
      <c r="A47">
        <v>31</v>
      </c>
      <c r="B47">
        <v>1695823663.1</v>
      </c>
      <c r="C47">
        <v>3315.5</v>
      </c>
      <c r="D47" t="s">
        <v>407</v>
      </c>
      <c r="E47" t="s">
        <v>408</v>
      </c>
      <c r="F47" t="s">
        <v>340</v>
      </c>
      <c r="H47">
        <v>1695823663.1</v>
      </c>
      <c r="I47">
        <f>(J47)/1000</f>
        <v>0</v>
      </c>
      <c r="J47">
        <f>1000*AZ47*AH47*(AV47-AW47)/(100*AO47*(1000-AH47*AV47))</f>
        <v>0</v>
      </c>
      <c r="K47">
        <f>AZ47*AH47*(AU47-AT47*(1000-AH47*AW47)/(1000-AH47*AV47))/(100*AO47)</f>
        <v>0</v>
      </c>
      <c r="L47">
        <f>AT47 - IF(AH47&gt;1, K47*AO47*100.0/(AJ47*BH47), 0)</f>
        <v>0</v>
      </c>
      <c r="M47">
        <f>((S47-I47/2)*L47-K47)/(S47+I47/2)</f>
        <v>0</v>
      </c>
      <c r="N47">
        <f>M47*(BA47+BB47)/1000.0</f>
        <v>0</v>
      </c>
      <c r="O47">
        <f>(AT47 - IF(AH47&gt;1, K47*AO47*100.0/(AJ47*BH47), 0))*(BA47+BB47)/1000.0</f>
        <v>0</v>
      </c>
      <c r="P47">
        <f>2.0/((1/R47-1/Q47)+SIGN(R47)*SQRT((1/R47-1/Q47)*(1/R47-1/Q47) + 4*AP47/((AP47+1)*(AP47+1))*(2*1/R47*1/Q47-1/Q47*1/Q47)))</f>
        <v>0</v>
      </c>
      <c r="Q47">
        <f>IF(LEFT(AQ47,1)&lt;&gt;"0",IF(LEFT(AQ47,1)="1",3.0,AR47),$D$5+$E$5*(BH47*BA47/($K$5*1000))+$F$5*(BH47*BA47/($K$5*1000))*MAX(MIN(AO47,$J$5),$I$5)*MAX(MIN(AO47,$J$5),$I$5)+$G$5*MAX(MIN(AO47,$J$5),$I$5)*(BH47*BA47/($K$5*1000))+$H$5*(BH47*BA47/($K$5*1000))*(BH47*BA47/($K$5*1000)))</f>
        <v>0</v>
      </c>
      <c r="R47">
        <f>I47*(1000-(1000*0.61365*exp(17.502*V47/(240.97+V47))/(BA47+BB47)+AV47)/2)/(1000*0.61365*exp(17.502*V47/(240.97+V47))/(BA47+BB47)-AV47)</f>
        <v>0</v>
      </c>
      <c r="S47">
        <f>1/((AP47+1)/(P47/1.6)+1/(Q47/1.37)) + AP47/((AP47+1)/(P47/1.6) + AP47/(Q47/1.37))</f>
        <v>0</v>
      </c>
      <c r="T47">
        <f>(AK47*AN47)</f>
        <v>0</v>
      </c>
      <c r="U47">
        <f>(BC47+(T47+2*0.95*5.67E-8*(((BC47+$B$7)+273)^4-(BC47+273)^4)-44100*I47)/(1.84*29.3*Q47+8*0.95*5.67E-8*(BC47+273)^3))</f>
        <v>0</v>
      </c>
      <c r="V47">
        <f>($C$7*BD47+$D$7*BE47+$E$7*U47)</f>
        <v>0</v>
      </c>
      <c r="W47">
        <f>0.61365*exp(17.502*V47/(240.97+V47))</f>
        <v>0</v>
      </c>
      <c r="X47">
        <f>(Y47/Z47*100)</f>
        <v>0</v>
      </c>
      <c r="Y47">
        <f>AV47*(BA47+BB47)/1000</f>
        <v>0</v>
      </c>
      <c r="Z47">
        <f>0.61365*exp(17.502*BC47/(240.97+BC47))</f>
        <v>0</v>
      </c>
      <c r="AA47">
        <f>(W47-AV47*(BA47+BB47)/1000)</f>
        <v>0</v>
      </c>
      <c r="AB47">
        <f>(-I47*44100)</f>
        <v>0</v>
      </c>
      <c r="AC47">
        <f>2*29.3*Q47*0.92*(BC47-V47)</f>
        <v>0</v>
      </c>
      <c r="AD47">
        <f>2*0.95*5.67E-8*(((BC47+$B$7)+273)^4-(V47+273)^4)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MAX(0,($B$13+$C$13*BH47)/(1+$D$13*BH47)*BA47/(BC47+273)*$E$13)</f>
        <v>0</v>
      </c>
      <c r="AK47">
        <f>$B$11*BI47+$C$11*BJ47+$F$11*BU47*(1-BX47)</f>
        <v>0</v>
      </c>
      <c r="AL47">
        <f>AK47*AM47</f>
        <v>0</v>
      </c>
      <c r="AM47">
        <f>($B$11*$D$9+$C$11*$D$9+$F$11*((CH47+BZ47)/MAX(CH47+BZ47+CI47, 0.1)*$I$9+CI47/MAX(CH47+BZ47+CI47, 0.1)*$J$9))/($B$11+$C$11+$F$11)</f>
        <v>0</v>
      </c>
      <c r="AN47">
        <f>($B$11*$K$9+$C$11*$K$9+$F$11*((CH47+BZ47)/MAX(CH47+BZ47+CI47, 0.1)*$P$9+CI47/MAX(CH47+BZ47+CI47, 0.1)*$Q$9))/($B$11+$C$11+$F$11)</f>
        <v>0</v>
      </c>
      <c r="AO47">
        <v>6</v>
      </c>
      <c r="AP47">
        <v>0.5</v>
      </c>
      <c r="AQ47" t="s">
        <v>341</v>
      </c>
      <c r="AR47">
        <v>2</v>
      </c>
      <c r="AS47">
        <v>1695823663.1</v>
      </c>
      <c r="AT47">
        <v>404.154</v>
      </c>
      <c r="AU47">
        <v>420.036</v>
      </c>
      <c r="AV47">
        <v>12.8597</v>
      </c>
      <c r="AW47">
        <v>8.827109999999999</v>
      </c>
      <c r="AX47">
        <v>402.282</v>
      </c>
      <c r="AY47">
        <v>12.794</v>
      </c>
      <c r="AZ47">
        <v>499.878</v>
      </c>
      <c r="BA47">
        <v>100.465</v>
      </c>
      <c r="BB47">
        <v>0.0334016</v>
      </c>
      <c r="BC47">
        <v>21.497</v>
      </c>
      <c r="BD47">
        <v>999.9</v>
      </c>
      <c r="BE47">
        <v>999.9</v>
      </c>
      <c r="BF47">
        <v>0</v>
      </c>
      <c r="BG47">
        <v>0</v>
      </c>
      <c r="BH47">
        <v>9978.75</v>
      </c>
      <c r="BI47">
        <v>0</v>
      </c>
      <c r="BJ47">
        <v>43.4827</v>
      </c>
      <c r="BK47">
        <v>-15.8816</v>
      </c>
      <c r="BL47">
        <v>409.419</v>
      </c>
      <c r="BM47">
        <v>423.776</v>
      </c>
      <c r="BN47">
        <v>4.03257</v>
      </c>
      <c r="BO47">
        <v>420.036</v>
      </c>
      <c r="BP47">
        <v>8.827109999999999</v>
      </c>
      <c r="BQ47">
        <v>1.29195</v>
      </c>
      <c r="BR47">
        <v>0.886816</v>
      </c>
      <c r="BS47">
        <v>10.7055</v>
      </c>
      <c r="BT47">
        <v>5.17856</v>
      </c>
      <c r="BU47">
        <v>2499.86</v>
      </c>
      <c r="BV47">
        <v>0.899999</v>
      </c>
      <c r="BW47">
        <v>0.100001</v>
      </c>
      <c r="BX47">
        <v>0</v>
      </c>
      <c r="BY47">
        <v>2.5187</v>
      </c>
      <c r="BZ47">
        <v>0</v>
      </c>
      <c r="CA47">
        <v>35691.1</v>
      </c>
      <c r="CB47">
        <v>22322.5</v>
      </c>
      <c r="CC47">
        <v>39.5</v>
      </c>
      <c r="CD47">
        <v>38.187</v>
      </c>
      <c r="CE47">
        <v>38.812</v>
      </c>
      <c r="CF47">
        <v>36.687</v>
      </c>
      <c r="CG47">
        <v>38</v>
      </c>
      <c r="CH47">
        <v>2249.87</v>
      </c>
      <c r="CI47">
        <v>249.99</v>
      </c>
      <c r="CJ47">
        <v>0</v>
      </c>
      <c r="CK47">
        <v>1695823653</v>
      </c>
      <c r="CL47">
        <v>0</v>
      </c>
      <c r="CM47">
        <v>1695823450</v>
      </c>
      <c r="CN47" t="s">
        <v>406</v>
      </c>
      <c r="CO47">
        <v>1695823448</v>
      </c>
      <c r="CP47">
        <v>1695823450</v>
      </c>
      <c r="CQ47">
        <v>2</v>
      </c>
      <c r="CR47">
        <v>0.451</v>
      </c>
      <c r="CS47">
        <v>-0.002</v>
      </c>
      <c r="CT47">
        <v>1.907</v>
      </c>
      <c r="CU47">
        <v>0.054</v>
      </c>
      <c r="CV47">
        <v>420</v>
      </c>
      <c r="CW47">
        <v>11</v>
      </c>
      <c r="CX47">
        <v>0.5600000000000001</v>
      </c>
      <c r="CY47">
        <v>0.05</v>
      </c>
      <c r="CZ47">
        <v>11.82389376973209</v>
      </c>
      <c r="DA47">
        <v>0.3123983352751692</v>
      </c>
      <c r="DB47">
        <v>0.03352433441290846</v>
      </c>
      <c r="DC47">
        <v>1</v>
      </c>
      <c r="DD47">
        <v>0.003372785786583943</v>
      </c>
      <c r="DE47">
        <v>9.433186555910169E-05</v>
      </c>
      <c r="DF47">
        <v>7.205097105014344E-06</v>
      </c>
      <c r="DG47">
        <v>1</v>
      </c>
      <c r="DH47">
        <v>0.225290846558809</v>
      </c>
      <c r="DI47">
        <v>0.006339045550852773</v>
      </c>
      <c r="DJ47">
        <v>0.0005121692362602993</v>
      </c>
      <c r="DK47">
        <v>1</v>
      </c>
      <c r="DL47">
        <v>3</v>
      </c>
      <c r="DM47">
        <v>3</v>
      </c>
      <c r="DN47" t="s">
        <v>343</v>
      </c>
      <c r="DO47">
        <v>3.1023</v>
      </c>
      <c r="DP47">
        <v>2.66685</v>
      </c>
      <c r="DQ47">
        <v>0.0987618</v>
      </c>
      <c r="DR47">
        <v>0.102769</v>
      </c>
      <c r="DS47">
        <v>0.0676138</v>
      </c>
      <c r="DT47">
        <v>0.0520291</v>
      </c>
      <c r="DU47">
        <v>26449.1</v>
      </c>
      <c r="DV47">
        <v>28730</v>
      </c>
      <c r="DW47">
        <v>27764.2</v>
      </c>
      <c r="DX47">
        <v>30081.3</v>
      </c>
      <c r="DY47">
        <v>32445.2</v>
      </c>
      <c r="DZ47">
        <v>35230.3</v>
      </c>
      <c r="EA47">
        <v>38112.4</v>
      </c>
      <c r="EB47">
        <v>41298.1</v>
      </c>
      <c r="EC47">
        <v>2.2472</v>
      </c>
      <c r="ED47">
        <v>2.3049</v>
      </c>
      <c r="EE47">
        <v>0</v>
      </c>
      <c r="EF47">
        <v>0</v>
      </c>
      <c r="EG47">
        <v>18.2364</v>
      </c>
      <c r="EH47">
        <v>999.9</v>
      </c>
      <c r="EI47">
        <v>62.1</v>
      </c>
      <c r="EJ47">
        <v>20.5</v>
      </c>
      <c r="EK47">
        <v>14.9599</v>
      </c>
      <c r="EL47">
        <v>64.0928</v>
      </c>
      <c r="EM47">
        <v>8.858169999999999</v>
      </c>
      <c r="EN47">
        <v>1</v>
      </c>
      <c r="EO47">
        <v>-0.601344</v>
      </c>
      <c r="EP47">
        <v>-0.746487</v>
      </c>
      <c r="EQ47">
        <v>20.2032</v>
      </c>
      <c r="ER47">
        <v>5.25922</v>
      </c>
      <c r="ES47">
        <v>12.0519</v>
      </c>
      <c r="ET47">
        <v>4.97325</v>
      </c>
      <c r="EU47">
        <v>3.293</v>
      </c>
      <c r="EV47">
        <v>9999</v>
      </c>
      <c r="EW47">
        <v>9999</v>
      </c>
      <c r="EX47">
        <v>9999</v>
      </c>
      <c r="EY47">
        <v>198.6</v>
      </c>
      <c r="EZ47">
        <v>4.97177</v>
      </c>
      <c r="FA47">
        <v>1.87012</v>
      </c>
      <c r="FB47">
        <v>1.87637</v>
      </c>
      <c r="FC47">
        <v>1.86948</v>
      </c>
      <c r="FD47">
        <v>1.87271</v>
      </c>
      <c r="FE47">
        <v>1.87429</v>
      </c>
      <c r="FF47">
        <v>1.87363</v>
      </c>
      <c r="FG47">
        <v>1.87515</v>
      </c>
      <c r="FH47">
        <v>0</v>
      </c>
      <c r="FI47">
        <v>0</v>
      </c>
      <c r="FJ47">
        <v>0</v>
      </c>
      <c r="FK47">
        <v>0</v>
      </c>
      <c r="FL47" t="s">
        <v>344</v>
      </c>
      <c r="FM47" t="s">
        <v>345</v>
      </c>
      <c r="FN47" t="s">
        <v>346</v>
      </c>
      <c r="FO47" t="s">
        <v>346</v>
      </c>
      <c r="FP47" t="s">
        <v>346</v>
      </c>
      <c r="FQ47" t="s">
        <v>346</v>
      </c>
      <c r="FR47">
        <v>0</v>
      </c>
      <c r="FS47">
        <v>100</v>
      </c>
      <c r="FT47">
        <v>100</v>
      </c>
      <c r="FU47">
        <v>1.872</v>
      </c>
      <c r="FV47">
        <v>0.06569999999999999</v>
      </c>
      <c r="FW47">
        <v>0.8915606082004045</v>
      </c>
      <c r="FX47">
        <v>0.002616612134532941</v>
      </c>
      <c r="FY47">
        <v>-4.519413631873513E-07</v>
      </c>
      <c r="FZ47">
        <v>9.831233035137328E-12</v>
      </c>
      <c r="GA47">
        <v>-0.02597678455945578</v>
      </c>
      <c r="GB47">
        <v>0.01128715920374445</v>
      </c>
      <c r="GC47">
        <v>-0.0004913425133041084</v>
      </c>
      <c r="GD47">
        <v>1.320148971478439E-05</v>
      </c>
      <c r="GE47">
        <v>-1</v>
      </c>
      <c r="GF47">
        <v>2093</v>
      </c>
      <c r="GG47">
        <v>1</v>
      </c>
      <c r="GH47">
        <v>22</v>
      </c>
      <c r="GI47">
        <v>3.6</v>
      </c>
      <c r="GJ47">
        <v>3.6</v>
      </c>
      <c r="GK47">
        <v>1.06812</v>
      </c>
      <c r="GL47">
        <v>2.48047</v>
      </c>
      <c r="GM47">
        <v>1.39893</v>
      </c>
      <c r="GN47">
        <v>2.31323</v>
      </c>
      <c r="GO47">
        <v>1.44897</v>
      </c>
      <c r="GP47">
        <v>2.34985</v>
      </c>
      <c r="GQ47">
        <v>24.3884</v>
      </c>
      <c r="GR47">
        <v>15.2791</v>
      </c>
      <c r="GS47">
        <v>18</v>
      </c>
      <c r="GT47">
        <v>464.104</v>
      </c>
      <c r="GU47">
        <v>572.842</v>
      </c>
      <c r="GV47">
        <v>20.0008</v>
      </c>
      <c r="GW47">
        <v>18.9909</v>
      </c>
      <c r="GX47">
        <v>30.0001</v>
      </c>
      <c r="GY47">
        <v>18.9934</v>
      </c>
      <c r="GZ47">
        <v>18.955</v>
      </c>
      <c r="HA47">
        <v>21.3617</v>
      </c>
      <c r="HB47">
        <v>40.4135</v>
      </c>
      <c r="HC47">
        <v>51.4591</v>
      </c>
      <c r="HD47">
        <v>20</v>
      </c>
      <c r="HE47">
        <v>420</v>
      </c>
      <c r="HF47">
        <v>8.72869</v>
      </c>
      <c r="HG47">
        <v>102.782</v>
      </c>
      <c r="HH47">
        <v>103.16</v>
      </c>
    </row>
    <row r="48" spans="1:216">
      <c r="A48">
        <v>32</v>
      </c>
      <c r="B48">
        <v>1695823734.1</v>
      </c>
      <c r="C48">
        <v>3386.5</v>
      </c>
      <c r="D48" t="s">
        <v>409</v>
      </c>
      <c r="E48" t="s">
        <v>410</v>
      </c>
      <c r="F48" t="s">
        <v>340</v>
      </c>
      <c r="H48">
        <v>1695823734.1</v>
      </c>
      <c r="I48">
        <f>(J48)/1000</f>
        <v>0</v>
      </c>
      <c r="J48">
        <f>1000*AZ48*AH48*(AV48-AW48)/(100*AO48*(1000-AH48*AV48))</f>
        <v>0</v>
      </c>
      <c r="K48">
        <f>AZ48*AH48*(AU48-AT48*(1000-AH48*AW48)/(1000-AH48*AV48))/(100*AO48)</f>
        <v>0</v>
      </c>
      <c r="L48">
        <f>AT48 - IF(AH48&gt;1, K48*AO48*100.0/(AJ48*BH48), 0)</f>
        <v>0</v>
      </c>
      <c r="M48">
        <f>((S48-I48/2)*L48-K48)/(S48+I48/2)</f>
        <v>0</v>
      </c>
      <c r="N48">
        <f>M48*(BA48+BB48)/1000.0</f>
        <v>0</v>
      </c>
      <c r="O48">
        <f>(AT48 - IF(AH48&gt;1, K48*AO48*100.0/(AJ48*BH48), 0))*(BA48+BB48)/1000.0</f>
        <v>0</v>
      </c>
      <c r="P48">
        <f>2.0/((1/R48-1/Q48)+SIGN(R48)*SQRT((1/R48-1/Q48)*(1/R48-1/Q48) + 4*AP48/((AP48+1)*(AP48+1))*(2*1/R48*1/Q48-1/Q48*1/Q48)))</f>
        <v>0</v>
      </c>
      <c r="Q48">
        <f>IF(LEFT(AQ48,1)&lt;&gt;"0",IF(LEFT(AQ48,1)="1",3.0,AR48),$D$5+$E$5*(BH48*BA48/($K$5*1000))+$F$5*(BH48*BA48/($K$5*1000))*MAX(MIN(AO48,$J$5),$I$5)*MAX(MIN(AO48,$J$5),$I$5)+$G$5*MAX(MIN(AO48,$J$5),$I$5)*(BH48*BA48/($K$5*1000))+$H$5*(BH48*BA48/($K$5*1000))*(BH48*BA48/($K$5*1000)))</f>
        <v>0</v>
      </c>
      <c r="R48">
        <f>I48*(1000-(1000*0.61365*exp(17.502*V48/(240.97+V48))/(BA48+BB48)+AV48)/2)/(1000*0.61365*exp(17.502*V48/(240.97+V48))/(BA48+BB48)-AV48)</f>
        <v>0</v>
      </c>
      <c r="S48">
        <f>1/((AP48+1)/(P48/1.6)+1/(Q48/1.37)) + AP48/((AP48+1)/(P48/1.6) + AP48/(Q48/1.37))</f>
        <v>0</v>
      </c>
      <c r="T48">
        <f>(AK48*AN48)</f>
        <v>0</v>
      </c>
      <c r="U48">
        <f>(BC48+(T48+2*0.95*5.67E-8*(((BC48+$B$7)+273)^4-(BC48+273)^4)-44100*I48)/(1.84*29.3*Q48+8*0.95*5.67E-8*(BC48+273)^3))</f>
        <v>0</v>
      </c>
      <c r="V48">
        <f>($C$7*BD48+$D$7*BE48+$E$7*U48)</f>
        <v>0</v>
      </c>
      <c r="W48">
        <f>0.61365*exp(17.502*V48/(240.97+V48))</f>
        <v>0</v>
      </c>
      <c r="X48">
        <f>(Y48/Z48*100)</f>
        <v>0</v>
      </c>
      <c r="Y48">
        <f>AV48*(BA48+BB48)/1000</f>
        <v>0</v>
      </c>
      <c r="Z48">
        <f>0.61365*exp(17.502*BC48/(240.97+BC48))</f>
        <v>0</v>
      </c>
      <c r="AA48">
        <f>(W48-AV48*(BA48+BB48)/1000)</f>
        <v>0</v>
      </c>
      <c r="AB48">
        <f>(-I48*44100)</f>
        <v>0</v>
      </c>
      <c r="AC48">
        <f>2*29.3*Q48*0.92*(BC48-V48)</f>
        <v>0</v>
      </c>
      <c r="AD48">
        <f>2*0.95*5.67E-8*(((BC48+$B$7)+273)^4-(V48+273)^4)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MAX(0,($B$13+$C$13*BH48)/(1+$D$13*BH48)*BA48/(BC48+273)*$E$13)</f>
        <v>0</v>
      </c>
      <c r="AK48">
        <f>$B$11*BI48+$C$11*BJ48+$F$11*BU48*(1-BX48)</f>
        <v>0</v>
      </c>
      <c r="AL48">
        <f>AK48*AM48</f>
        <v>0</v>
      </c>
      <c r="AM48">
        <f>($B$11*$D$9+$C$11*$D$9+$F$11*((CH48+BZ48)/MAX(CH48+BZ48+CI48, 0.1)*$I$9+CI48/MAX(CH48+BZ48+CI48, 0.1)*$J$9))/($B$11+$C$11+$F$11)</f>
        <v>0</v>
      </c>
      <c r="AN48">
        <f>($B$11*$K$9+$C$11*$K$9+$F$11*((CH48+BZ48)/MAX(CH48+BZ48+CI48, 0.1)*$P$9+CI48/MAX(CH48+BZ48+CI48, 0.1)*$Q$9))/($B$11+$C$11+$F$11)</f>
        <v>0</v>
      </c>
      <c r="AO48">
        <v>6</v>
      </c>
      <c r="AP48">
        <v>0.5</v>
      </c>
      <c r="AQ48" t="s">
        <v>341</v>
      </c>
      <c r="AR48">
        <v>2</v>
      </c>
      <c r="AS48">
        <v>1695823734.1</v>
      </c>
      <c r="AT48">
        <v>407.803</v>
      </c>
      <c r="AU48">
        <v>419.939</v>
      </c>
      <c r="AV48">
        <v>12.431</v>
      </c>
      <c r="AW48">
        <v>10.0236</v>
      </c>
      <c r="AX48">
        <v>405.924</v>
      </c>
      <c r="AY48">
        <v>12.3676</v>
      </c>
      <c r="AZ48">
        <v>500.028</v>
      </c>
      <c r="BA48">
        <v>100.465</v>
      </c>
      <c r="BB48">
        <v>0.0308198</v>
      </c>
      <c r="BC48">
        <v>21.526</v>
      </c>
      <c r="BD48">
        <v>999.9</v>
      </c>
      <c r="BE48">
        <v>999.9</v>
      </c>
      <c r="BF48">
        <v>0</v>
      </c>
      <c r="BG48">
        <v>0</v>
      </c>
      <c r="BH48">
        <v>9978.120000000001</v>
      </c>
      <c r="BI48">
        <v>0</v>
      </c>
      <c r="BJ48">
        <v>50.1224</v>
      </c>
      <c r="BK48">
        <v>-12.1359</v>
      </c>
      <c r="BL48">
        <v>412.937</v>
      </c>
      <c r="BM48">
        <v>424.191</v>
      </c>
      <c r="BN48">
        <v>2.40749</v>
      </c>
      <c r="BO48">
        <v>419.939</v>
      </c>
      <c r="BP48">
        <v>10.0236</v>
      </c>
      <c r="BQ48">
        <v>1.24889</v>
      </c>
      <c r="BR48">
        <v>1.00702</v>
      </c>
      <c r="BS48">
        <v>10.1975</v>
      </c>
      <c r="BT48">
        <v>7.01834</v>
      </c>
      <c r="BU48">
        <v>2499.87</v>
      </c>
      <c r="BV48">
        <v>0.899999</v>
      </c>
      <c r="BW48">
        <v>0.100001</v>
      </c>
      <c r="BX48">
        <v>0</v>
      </c>
      <c r="BY48">
        <v>2.6386</v>
      </c>
      <c r="BZ48">
        <v>0</v>
      </c>
      <c r="CA48">
        <v>41242.1</v>
      </c>
      <c r="CB48">
        <v>22322.6</v>
      </c>
      <c r="CC48">
        <v>40.812</v>
      </c>
      <c r="CD48">
        <v>39.062</v>
      </c>
      <c r="CE48">
        <v>39.875</v>
      </c>
      <c r="CF48">
        <v>37.937</v>
      </c>
      <c r="CG48">
        <v>39.187</v>
      </c>
      <c r="CH48">
        <v>2249.88</v>
      </c>
      <c r="CI48">
        <v>249.99</v>
      </c>
      <c r="CJ48">
        <v>0</v>
      </c>
      <c r="CK48">
        <v>1695823723.8</v>
      </c>
      <c r="CL48">
        <v>0</v>
      </c>
      <c r="CM48">
        <v>1695823450</v>
      </c>
      <c r="CN48" t="s">
        <v>406</v>
      </c>
      <c r="CO48">
        <v>1695823448</v>
      </c>
      <c r="CP48">
        <v>1695823450</v>
      </c>
      <c r="CQ48">
        <v>2</v>
      </c>
      <c r="CR48">
        <v>0.451</v>
      </c>
      <c r="CS48">
        <v>-0.002</v>
      </c>
      <c r="CT48">
        <v>1.907</v>
      </c>
      <c r="CU48">
        <v>0.054</v>
      </c>
      <c r="CV48">
        <v>420</v>
      </c>
      <c r="CW48">
        <v>11</v>
      </c>
      <c r="CX48">
        <v>0.5600000000000001</v>
      </c>
      <c r="CY48">
        <v>0.05</v>
      </c>
      <c r="CZ48">
        <v>9.191157698958365</v>
      </c>
      <c r="DA48">
        <v>0.6181784032629245</v>
      </c>
      <c r="DB48">
        <v>0.05007612686060417</v>
      </c>
      <c r="DC48">
        <v>1</v>
      </c>
      <c r="DD48">
        <v>0.002015161080731894</v>
      </c>
      <c r="DE48">
        <v>0.0002307889527489003</v>
      </c>
      <c r="DF48">
        <v>2.031372765273276E-05</v>
      </c>
      <c r="DG48">
        <v>1</v>
      </c>
      <c r="DH48">
        <v>0.1219399672385031</v>
      </c>
      <c r="DI48">
        <v>0.02513695895772916</v>
      </c>
      <c r="DJ48">
        <v>0.002010411918712068</v>
      </c>
      <c r="DK48">
        <v>1</v>
      </c>
      <c r="DL48">
        <v>3</v>
      </c>
      <c r="DM48">
        <v>3</v>
      </c>
      <c r="DN48" t="s">
        <v>343</v>
      </c>
      <c r="DO48">
        <v>3.10275</v>
      </c>
      <c r="DP48">
        <v>2.66426</v>
      </c>
      <c r="DQ48">
        <v>0.0994319</v>
      </c>
      <c r="DR48">
        <v>0.10276</v>
      </c>
      <c r="DS48">
        <v>0.06588620000000001</v>
      </c>
      <c r="DT48">
        <v>0.0574858</v>
      </c>
      <c r="DU48">
        <v>26430.1</v>
      </c>
      <c r="DV48">
        <v>28727</v>
      </c>
      <c r="DW48">
        <v>27764.9</v>
      </c>
      <c r="DX48">
        <v>30077.9</v>
      </c>
      <c r="DY48">
        <v>32505.1</v>
      </c>
      <c r="DZ48">
        <v>35024.7</v>
      </c>
      <c r="EA48">
        <v>38112.3</v>
      </c>
      <c r="EB48">
        <v>41294.2</v>
      </c>
      <c r="EC48">
        <v>2.24353</v>
      </c>
      <c r="ED48">
        <v>2.30815</v>
      </c>
      <c r="EE48">
        <v>0</v>
      </c>
      <c r="EF48">
        <v>0</v>
      </c>
      <c r="EG48">
        <v>18.2728</v>
      </c>
      <c r="EH48">
        <v>999.9</v>
      </c>
      <c r="EI48">
        <v>61.9</v>
      </c>
      <c r="EJ48">
        <v>20.5</v>
      </c>
      <c r="EK48">
        <v>14.9122</v>
      </c>
      <c r="EL48">
        <v>64.1028</v>
      </c>
      <c r="EM48">
        <v>8.29327</v>
      </c>
      <c r="EN48">
        <v>1</v>
      </c>
      <c r="EO48">
        <v>-0.599703</v>
      </c>
      <c r="EP48">
        <v>-0.744472</v>
      </c>
      <c r="EQ48">
        <v>20.2033</v>
      </c>
      <c r="ER48">
        <v>5.25877</v>
      </c>
      <c r="ES48">
        <v>12.0519</v>
      </c>
      <c r="ET48">
        <v>4.97325</v>
      </c>
      <c r="EU48">
        <v>3.293</v>
      </c>
      <c r="EV48">
        <v>9999</v>
      </c>
      <c r="EW48">
        <v>9999</v>
      </c>
      <c r="EX48">
        <v>9999</v>
      </c>
      <c r="EY48">
        <v>198.6</v>
      </c>
      <c r="EZ48">
        <v>4.97178</v>
      </c>
      <c r="FA48">
        <v>1.87012</v>
      </c>
      <c r="FB48">
        <v>1.87637</v>
      </c>
      <c r="FC48">
        <v>1.86948</v>
      </c>
      <c r="FD48">
        <v>1.8727</v>
      </c>
      <c r="FE48">
        <v>1.87428</v>
      </c>
      <c r="FF48">
        <v>1.87361</v>
      </c>
      <c r="FG48">
        <v>1.87515</v>
      </c>
      <c r="FH48">
        <v>0</v>
      </c>
      <c r="FI48">
        <v>0</v>
      </c>
      <c r="FJ48">
        <v>0</v>
      </c>
      <c r="FK48">
        <v>0</v>
      </c>
      <c r="FL48" t="s">
        <v>344</v>
      </c>
      <c r="FM48" t="s">
        <v>345</v>
      </c>
      <c r="FN48" t="s">
        <v>346</v>
      </c>
      <c r="FO48" t="s">
        <v>346</v>
      </c>
      <c r="FP48" t="s">
        <v>346</v>
      </c>
      <c r="FQ48" t="s">
        <v>346</v>
      </c>
      <c r="FR48">
        <v>0</v>
      </c>
      <c r="FS48">
        <v>100</v>
      </c>
      <c r="FT48">
        <v>100</v>
      </c>
      <c r="FU48">
        <v>1.879</v>
      </c>
      <c r="FV48">
        <v>0.0634</v>
      </c>
      <c r="FW48">
        <v>0.8915606082004045</v>
      </c>
      <c r="FX48">
        <v>0.002616612134532941</v>
      </c>
      <c r="FY48">
        <v>-4.519413631873513E-07</v>
      </c>
      <c r="FZ48">
        <v>9.831233035137328E-12</v>
      </c>
      <c r="GA48">
        <v>-0.02597678455945578</v>
      </c>
      <c r="GB48">
        <v>0.01128715920374445</v>
      </c>
      <c r="GC48">
        <v>-0.0004913425133041084</v>
      </c>
      <c r="GD48">
        <v>1.320148971478439E-05</v>
      </c>
      <c r="GE48">
        <v>-1</v>
      </c>
      <c r="GF48">
        <v>2093</v>
      </c>
      <c r="GG48">
        <v>1</v>
      </c>
      <c r="GH48">
        <v>22</v>
      </c>
      <c r="GI48">
        <v>4.8</v>
      </c>
      <c r="GJ48">
        <v>4.7</v>
      </c>
      <c r="GK48">
        <v>1.07056</v>
      </c>
      <c r="GL48">
        <v>2.48413</v>
      </c>
      <c r="GM48">
        <v>1.39893</v>
      </c>
      <c r="GN48">
        <v>2.31201</v>
      </c>
      <c r="GO48">
        <v>1.44897</v>
      </c>
      <c r="GP48">
        <v>2.41089</v>
      </c>
      <c r="GQ48">
        <v>24.4088</v>
      </c>
      <c r="GR48">
        <v>15.2703</v>
      </c>
      <c r="GS48">
        <v>18</v>
      </c>
      <c r="GT48">
        <v>462.153</v>
      </c>
      <c r="GU48">
        <v>575.449</v>
      </c>
      <c r="GV48">
        <v>19.9999</v>
      </c>
      <c r="GW48">
        <v>19.0089</v>
      </c>
      <c r="GX48">
        <v>30.0001</v>
      </c>
      <c r="GY48">
        <v>19.0095</v>
      </c>
      <c r="GZ48">
        <v>18.9721</v>
      </c>
      <c r="HA48">
        <v>21.3781</v>
      </c>
      <c r="HB48">
        <v>32.7269</v>
      </c>
      <c r="HC48">
        <v>50.3361</v>
      </c>
      <c r="HD48">
        <v>20</v>
      </c>
      <c r="HE48">
        <v>420</v>
      </c>
      <c r="HF48">
        <v>10.124</v>
      </c>
      <c r="HG48">
        <v>102.783</v>
      </c>
      <c r="HH48">
        <v>103.149</v>
      </c>
    </row>
    <row r="49" spans="1:216">
      <c r="A49">
        <v>33</v>
      </c>
      <c r="B49">
        <v>1695823880.1</v>
      </c>
      <c r="C49">
        <v>3532.5</v>
      </c>
      <c r="D49" t="s">
        <v>411</v>
      </c>
      <c r="E49" t="s">
        <v>412</v>
      </c>
      <c r="F49" t="s">
        <v>340</v>
      </c>
      <c r="H49">
        <v>1695823880.1</v>
      </c>
      <c r="I49">
        <f>(J49)/1000</f>
        <v>0</v>
      </c>
      <c r="J49">
        <f>1000*AZ49*AH49*(AV49-AW49)/(100*AO49*(1000-AH49*AV49))</f>
        <v>0</v>
      </c>
      <c r="K49">
        <f>AZ49*AH49*(AU49-AT49*(1000-AH49*AW49)/(1000-AH49*AV49))/(100*AO49)</f>
        <v>0</v>
      </c>
      <c r="L49">
        <f>AT49 - IF(AH49&gt;1, K49*AO49*100.0/(AJ49*BH49), 0)</f>
        <v>0</v>
      </c>
      <c r="M49">
        <f>((S49-I49/2)*L49-K49)/(S49+I49/2)</f>
        <v>0</v>
      </c>
      <c r="N49">
        <f>M49*(BA49+BB49)/1000.0</f>
        <v>0</v>
      </c>
      <c r="O49">
        <f>(AT49 - IF(AH49&gt;1, K49*AO49*100.0/(AJ49*BH49), 0))*(BA49+BB49)/1000.0</f>
        <v>0</v>
      </c>
      <c r="P49">
        <f>2.0/((1/R49-1/Q49)+SIGN(R49)*SQRT((1/R49-1/Q49)*(1/R49-1/Q49) + 4*AP49/((AP49+1)*(AP49+1))*(2*1/R49*1/Q49-1/Q49*1/Q49)))</f>
        <v>0</v>
      </c>
      <c r="Q49">
        <f>IF(LEFT(AQ49,1)&lt;&gt;"0",IF(LEFT(AQ49,1)="1",3.0,AR49),$D$5+$E$5*(BH49*BA49/($K$5*1000))+$F$5*(BH49*BA49/($K$5*1000))*MAX(MIN(AO49,$J$5),$I$5)*MAX(MIN(AO49,$J$5),$I$5)+$G$5*MAX(MIN(AO49,$J$5),$I$5)*(BH49*BA49/($K$5*1000))+$H$5*(BH49*BA49/($K$5*1000))*(BH49*BA49/($K$5*1000)))</f>
        <v>0</v>
      </c>
      <c r="R49">
        <f>I49*(1000-(1000*0.61365*exp(17.502*V49/(240.97+V49))/(BA49+BB49)+AV49)/2)/(1000*0.61365*exp(17.502*V49/(240.97+V49))/(BA49+BB49)-AV49)</f>
        <v>0</v>
      </c>
      <c r="S49">
        <f>1/((AP49+1)/(P49/1.6)+1/(Q49/1.37)) + AP49/((AP49+1)/(P49/1.6) + AP49/(Q49/1.37))</f>
        <v>0</v>
      </c>
      <c r="T49">
        <f>(AK49*AN49)</f>
        <v>0</v>
      </c>
      <c r="U49">
        <f>(BC49+(T49+2*0.95*5.67E-8*(((BC49+$B$7)+273)^4-(BC49+273)^4)-44100*I49)/(1.84*29.3*Q49+8*0.95*5.67E-8*(BC49+273)^3))</f>
        <v>0</v>
      </c>
      <c r="V49">
        <f>($C$7*BD49+$D$7*BE49+$E$7*U49)</f>
        <v>0</v>
      </c>
      <c r="W49">
        <f>0.61365*exp(17.502*V49/(240.97+V49))</f>
        <v>0</v>
      </c>
      <c r="X49">
        <f>(Y49/Z49*100)</f>
        <v>0</v>
      </c>
      <c r="Y49">
        <f>AV49*(BA49+BB49)/1000</f>
        <v>0</v>
      </c>
      <c r="Z49">
        <f>0.61365*exp(17.502*BC49/(240.97+BC49))</f>
        <v>0</v>
      </c>
      <c r="AA49">
        <f>(W49-AV49*(BA49+BB49)/1000)</f>
        <v>0</v>
      </c>
      <c r="AB49">
        <f>(-I49*44100)</f>
        <v>0</v>
      </c>
      <c r="AC49">
        <f>2*29.3*Q49*0.92*(BC49-V49)</f>
        <v>0</v>
      </c>
      <c r="AD49">
        <f>2*0.95*5.67E-8*(((BC49+$B$7)+273)^4-(V49+273)^4)</f>
        <v>0</v>
      </c>
      <c r="AE49">
        <f>T49+AD49+AB49+AC49</f>
        <v>0</v>
      </c>
      <c r="AF49">
        <v>14</v>
      </c>
      <c r="AG49">
        <v>3</v>
      </c>
      <c r="AH49">
        <f>IF(AF49*$H$13&gt;=AJ49,1.0,(AJ49/(AJ49-AF49*$H$13)))</f>
        <v>0</v>
      </c>
      <c r="AI49">
        <f>(AH49-1)*100</f>
        <v>0</v>
      </c>
      <c r="AJ49">
        <f>MAX(0,($B$13+$C$13*BH49)/(1+$D$13*BH49)*BA49/(BC49+273)*$E$13)</f>
        <v>0</v>
      </c>
      <c r="AK49">
        <f>$B$11*BI49+$C$11*BJ49+$F$11*BU49*(1-BX49)</f>
        <v>0</v>
      </c>
      <c r="AL49">
        <f>AK49*AM49</f>
        <v>0</v>
      </c>
      <c r="AM49">
        <f>($B$11*$D$9+$C$11*$D$9+$F$11*((CH49+BZ49)/MAX(CH49+BZ49+CI49, 0.1)*$I$9+CI49/MAX(CH49+BZ49+CI49, 0.1)*$J$9))/($B$11+$C$11+$F$11)</f>
        <v>0</v>
      </c>
      <c r="AN49">
        <f>($B$11*$K$9+$C$11*$K$9+$F$11*((CH49+BZ49)/MAX(CH49+BZ49+CI49, 0.1)*$P$9+CI49/MAX(CH49+BZ49+CI49, 0.1)*$Q$9))/($B$11+$C$11+$F$11)</f>
        <v>0</v>
      </c>
      <c r="AO49">
        <v>6</v>
      </c>
      <c r="AP49">
        <v>0.5</v>
      </c>
      <c r="AQ49" t="s">
        <v>341</v>
      </c>
      <c r="AR49">
        <v>2</v>
      </c>
      <c r="AS49">
        <v>1695823880.1</v>
      </c>
      <c r="AT49">
        <v>398.16</v>
      </c>
      <c r="AU49">
        <v>420.062</v>
      </c>
      <c r="AV49">
        <v>12.8387</v>
      </c>
      <c r="AW49">
        <v>6.69684</v>
      </c>
      <c r="AX49">
        <v>396.301</v>
      </c>
      <c r="AY49">
        <v>12.7732</v>
      </c>
      <c r="AZ49">
        <v>500.082</v>
      </c>
      <c r="BA49">
        <v>100.47</v>
      </c>
      <c r="BB49">
        <v>0.0320227</v>
      </c>
      <c r="BC49">
        <v>21.4275</v>
      </c>
      <c r="BD49">
        <v>999.9</v>
      </c>
      <c r="BE49">
        <v>999.9</v>
      </c>
      <c r="BF49">
        <v>0</v>
      </c>
      <c r="BG49">
        <v>0</v>
      </c>
      <c r="BH49">
        <v>10001.9</v>
      </c>
      <c r="BI49">
        <v>0</v>
      </c>
      <c r="BJ49">
        <v>55.9904</v>
      </c>
      <c r="BK49">
        <v>-21.9024</v>
      </c>
      <c r="BL49">
        <v>403.338</v>
      </c>
      <c r="BM49">
        <v>422.894</v>
      </c>
      <c r="BN49">
        <v>6.14187</v>
      </c>
      <c r="BO49">
        <v>420.062</v>
      </c>
      <c r="BP49">
        <v>6.69684</v>
      </c>
      <c r="BQ49">
        <v>1.2899</v>
      </c>
      <c r="BR49">
        <v>0.672829</v>
      </c>
      <c r="BS49">
        <v>10.6817</v>
      </c>
      <c r="BT49">
        <v>1.27429</v>
      </c>
      <c r="BU49">
        <v>2500.11</v>
      </c>
      <c r="BV49">
        <v>0.899999</v>
      </c>
      <c r="BW49">
        <v>0.100001</v>
      </c>
      <c r="BX49">
        <v>0</v>
      </c>
      <c r="BY49">
        <v>2.6593</v>
      </c>
      <c r="BZ49">
        <v>0</v>
      </c>
      <c r="CA49">
        <v>37062.3</v>
      </c>
      <c r="CB49">
        <v>22324.8</v>
      </c>
      <c r="CC49">
        <v>39.812</v>
      </c>
      <c r="CD49">
        <v>37.812</v>
      </c>
      <c r="CE49">
        <v>39.25</v>
      </c>
      <c r="CF49">
        <v>36.5</v>
      </c>
      <c r="CG49">
        <v>38.187</v>
      </c>
      <c r="CH49">
        <v>2250.1</v>
      </c>
      <c r="CI49">
        <v>250.01</v>
      </c>
      <c r="CJ49">
        <v>0</v>
      </c>
      <c r="CK49">
        <v>1695823870.2</v>
      </c>
      <c r="CL49">
        <v>0</v>
      </c>
      <c r="CM49">
        <v>1695823450</v>
      </c>
      <c r="CN49" t="s">
        <v>406</v>
      </c>
      <c r="CO49">
        <v>1695823448</v>
      </c>
      <c r="CP49">
        <v>1695823450</v>
      </c>
      <c r="CQ49">
        <v>2</v>
      </c>
      <c r="CR49">
        <v>0.451</v>
      </c>
      <c r="CS49">
        <v>-0.002</v>
      </c>
      <c r="CT49">
        <v>1.907</v>
      </c>
      <c r="CU49">
        <v>0.054</v>
      </c>
      <c r="CV49">
        <v>420</v>
      </c>
      <c r="CW49">
        <v>11</v>
      </c>
      <c r="CX49">
        <v>0.5600000000000001</v>
      </c>
      <c r="CY49">
        <v>0.05</v>
      </c>
      <c r="CZ49">
        <v>15.96498275268616</v>
      </c>
      <c r="DA49">
        <v>0.9768117965355138</v>
      </c>
      <c r="DB49">
        <v>0.07501294782645725</v>
      </c>
      <c r="DC49">
        <v>1</v>
      </c>
      <c r="DD49">
        <v>0.005156192319472673</v>
      </c>
      <c r="DE49">
        <v>5.473167172075954E-05</v>
      </c>
      <c r="DF49">
        <v>5.093073916702572E-06</v>
      </c>
      <c r="DG49">
        <v>1</v>
      </c>
      <c r="DH49">
        <v>0.3760274110471513</v>
      </c>
      <c r="DI49">
        <v>-0.004712404990178862</v>
      </c>
      <c r="DJ49">
        <v>0.0005301106080860977</v>
      </c>
      <c r="DK49">
        <v>1</v>
      </c>
      <c r="DL49">
        <v>3</v>
      </c>
      <c r="DM49">
        <v>3</v>
      </c>
      <c r="DN49" t="s">
        <v>343</v>
      </c>
      <c r="DO49">
        <v>3.10203</v>
      </c>
      <c r="DP49">
        <v>2.66568</v>
      </c>
      <c r="DQ49">
        <v>0.0976356</v>
      </c>
      <c r="DR49">
        <v>0.102746</v>
      </c>
      <c r="DS49">
        <v>0.06752569999999999</v>
      </c>
      <c r="DT49">
        <v>0.0416682</v>
      </c>
      <c r="DU49">
        <v>26478.9</v>
      </c>
      <c r="DV49">
        <v>28728.1</v>
      </c>
      <c r="DW49">
        <v>27760.9</v>
      </c>
      <c r="DX49">
        <v>30078.7</v>
      </c>
      <c r="DY49">
        <v>32444.7</v>
      </c>
      <c r="DZ49">
        <v>35612.7</v>
      </c>
      <c r="EA49">
        <v>38108.3</v>
      </c>
      <c r="EB49">
        <v>41296.3</v>
      </c>
      <c r="EC49">
        <v>2.20723</v>
      </c>
      <c r="ED49">
        <v>2.2964</v>
      </c>
      <c r="EE49">
        <v>0</v>
      </c>
      <c r="EF49">
        <v>0</v>
      </c>
      <c r="EG49">
        <v>17.8878</v>
      </c>
      <c r="EH49">
        <v>999.9</v>
      </c>
      <c r="EI49">
        <v>61.1</v>
      </c>
      <c r="EJ49">
        <v>20.6</v>
      </c>
      <c r="EK49">
        <v>14.8106</v>
      </c>
      <c r="EL49">
        <v>64.2928</v>
      </c>
      <c r="EM49">
        <v>8.133010000000001</v>
      </c>
      <c r="EN49">
        <v>1</v>
      </c>
      <c r="EO49">
        <v>-0.5978</v>
      </c>
      <c r="EP49">
        <v>-0.799276</v>
      </c>
      <c r="EQ49">
        <v>20.2</v>
      </c>
      <c r="ER49">
        <v>5.25817</v>
      </c>
      <c r="ES49">
        <v>12.0519</v>
      </c>
      <c r="ET49">
        <v>4.9733</v>
      </c>
      <c r="EU49">
        <v>3.29278</v>
      </c>
      <c r="EV49">
        <v>9999</v>
      </c>
      <c r="EW49">
        <v>9999</v>
      </c>
      <c r="EX49">
        <v>9999</v>
      </c>
      <c r="EY49">
        <v>198.7</v>
      </c>
      <c r="EZ49">
        <v>4.97175</v>
      </c>
      <c r="FA49">
        <v>1.87012</v>
      </c>
      <c r="FB49">
        <v>1.87637</v>
      </c>
      <c r="FC49">
        <v>1.86945</v>
      </c>
      <c r="FD49">
        <v>1.87269</v>
      </c>
      <c r="FE49">
        <v>1.87428</v>
      </c>
      <c r="FF49">
        <v>1.87363</v>
      </c>
      <c r="FG49">
        <v>1.87515</v>
      </c>
      <c r="FH49">
        <v>0</v>
      </c>
      <c r="FI49">
        <v>0</v>
      </c>
      <c r="FJ49">
        <v>0</v>
      </c>
      <c r="FK49">
        <v>0</v>
      </c>
      <c r="FL49" t="s">
        <v>344</v>
      </c>
      <c r="FM49" t="s">
        <v>345</v>
      </c>
      <c r="FN49" t="s">
        <v>346</v>
      </c>
      <c r="FO49" t="s">
        <v>346</v>
      </c>
      <c r="FP49" t="s">
        <v>346</v>
      </c>
      <c r="FQ49" t="s">
        <v>346</v>
      </c>
      <c r="FR49">
        <v>0</v>
      </c>
      <c r="FS49">
        <v>100</v>
      </c>
      <c r="FT49">
        <v>100</v>
      </c>
      <c r="FU49">
        <v>1.859</v>
      </c>
      <c r="FV49">
        <v>0.0655</v>
      </c>
      <c r="FW49">
        <v>0.8915606082004045</v>
      </c>
      <c r="FX49">
        <v>0.002616612134532941</v>
      </c>
      <c r="FY49">
        <v>-4.519413631873513E-07</v>
      </c>
      <c r="FZ49">
        <v>9.831233035137328E-12</v>
      </c>
      <c r="GA49">
        <v>-0.02597678455945578</v>
      </c>
      <c r="GB49">
        <v>0.01128715920374445</v>
      </c>
      <c r="GC49">
        <v>-0.0004913425133041084</v>
      </c>
      <c r="GD49">
        <v>1.320148971478439E-05</v>
      </c>
      <c r="GE49">
        <v>-1</v>
      </c>
      <c r="GF49">
        <v>2093</v>
      </c>
      <c r="GG49">
        <v>1</v>
      </c>
      <c r="GH49">
        <v>22</v>
      </c>
      <c r="GI49">
        <v>7.2</v>
      </c>
      <c r="GJ49">
        <v>7.2</v>
      </c>
      <c r="GK49">
        <v>1.06689</v>
      </c>
      <c r="GL49">
        <v>2.48047</v>
      </c>
      <c r="GM49">
        <v>1.39893</v>
      </c>
      <c r="GN49">
        <v>2.31201</v>
      </c>
      <c r="GO49">
        <v>1.44897</v>
      </c>
      <c r="GP49">
        <v>2.48413</v>
      </c>
      <c r="GQ49">
        <v>24.4291</v>
      </c>
      <c r="GR49">
        <v>15.244</v>
      </c>
      <c r="GS49">
        <v>18</v>
      </c>
      <c r="GT49">
        <v>441.896</v>
      </c>
      <c r="GU49">
        <v>567.151</v>
      </c>
      <c r="GV49">
        <v>20.0009</v>
      </c>
      <c r="GW49">
        <v>19.0269</v>
      </c>
      <c r="GX49">
        <v>30</v>
      </c>
      <c r="GY49">
        <v>19.0343</v>
      </c>
      <c r="GZ49">
        <v>18.994</v>
      </c>
      <c r="HA49">
        <v>21.3182</v>
      </c>
      <c r="HB49">
        <v>51.0814</v>
      </c>
      <c r="HC49">
        <v>45.6383</v>
      </c>
      <c r="HD49">
        <v>20</v>
      </c>
      <c r="HE49">
        <v>420</v>
      </c>
      <c r="HF49">
        <v>6.58853</v>
      </c>
      <c r="HG49">
        <v>102.771</v>
      </c>
      <c r="HH49">
        <v>103.153</v>
      </c>
    </row>
    <row r="50" spans="1:216">
      <c r="A50">
        <v>34</v>
      </c>
      <c r="B50">
        <v>1695823977.1</v>
      </c>
      <c r="C50">
        <v>3629.5</v>
      </c>
      <c r="D50" t="s">
        <v>413</v>
      </c>
      <c r="E50" t="s">
        <v>414</v>
      </c>
      <c r="F50" t="s">
        <v>340</v>
      </c>
      <c r="H50">
        <v>1695823977.1</v>
      </c>
      <c r="I50">
        <f>(J50)/1000</f>
        <v>0</v>
      </c>
      <c r="J50">
        <f>1000*AZ50*AH50*(AV50-AW50)/(100*AO50*(1000-AH50*AV50))</f>
        <v>0</v>
      </c>
      <c r="K50">
        <f>AZ50*AH50*(AU50-AT50*(1000-AH50*AW50)/(1000-AH50*AV50))/(100*AO50)</f>
        <v>0</v>
      </c>
      <c r="L50">
        <f>AT50 - IF(AH50&gt;1, K50*AO50*100.0/(AJ50*BH50), 0)</f>
        <v>0</v>
      </c>
      <c r="M50">
        <f>((S50-I50/2)*L50-K50)/(S50+I50/2)</f>
        <v>0</v>
      </c>
      <c r="N50">
        <f>M50*(BA50+BB50)/1000.0</f>
        <v>0</v>
      </c>
      <c r="O50">
        <f>(AT50 - IF(AH50&gt;1, K50*AO50*100.0/(AJ50*BH50), 0))*(BA50+BB50)/1000.0</f>
        <v>0</v>
      </c>
      <c r="P50">
        <f>2.0/((1/R50-1/Q50)+SIGN(R50)*SQRT((1/R50-1/Q50)*(1/R50-1/Q50) + 4*AP50/((AP50+1)*(AP50+1))*(2*1/R50*1/Q50-1/Q50*1/Q50)))</f>
        <v>0</v>
      </c>
      <c r="Q50">
        <f>IF(LEFT(AQ50,1)&lt;&gt;"0",IF(LEFT(AQ50,1)="1",3.0,AR50),$D$5+$E$5*(BH50*BA50/($K$5*1000))+$F$5*(BH50*BA50/($K$5*1000))*MAX(MIN(AO50,$J$5),$I$5)*MAX(MIN(AO50,$J$5),$I$5)+$G$5*MAX(MIN(AO50,$J$5),$I$5)*(BH50*BA50/($K$5*1000))+$H$5*(BH50*BA50/($K$5*1000))*(BH50*BA50/($K$5*1000)))</f>
        <v>0</v>
      </c>
      <c r="R50">
        <f>I50*(1000-(1000*0.61365*exp(17.502*V50/(240.97+V50))/(BA50+BB50)+AV50)/2)/(1000*0.61365*exp(17.502*V50/(240.97+V50))/(BA50+BB50)-AV50)</f>
        <v>0</v>
      </c>
      <c r="S50">
        <f>1/((AP50+1)/(P50/1.6)+1/(Q50/1.37)) + AP50/((AP50+1)/(P50/1.6) + AP50/(Q50/1.37))</f>
        <v>0</v>
      </c>
      <c r="T50">
        <f>(AK50*AN50)</f>
        <v>0</v>
      </c>
      <c r="U50">
        <f>(BC50+(T50+2*0.95*5.67E-8*(((BC50+$B$7)+273)^4-(BC50+273)^4)-44100*I50)/(1.84*29.3*Q50+8*0.95*5.67E-8*(BC50+273)^3))</f>
        <v>0</v>
      </c>
      <c r="V50">
        <f>($C$7*BD50+$D$7*BE50+$E$7*U50)</f>
        <v>0</v>
      </c>
      <c r="W50">
        <f>0.61365*exp(17.502*V50/(240.97+V50))</f>
        <v>0</v>
      </c>
      <c r="X50">
        <f>(Y50/Z50*100)</f>
        <v>0</v>
      </c>
      <c r="Y50">
        <f>AV50*(BA50+BB50)/1000</f>
        <v>0</v>
      </c>
      <c r="Z50">
        <f>0.61365*exp(17.502*BC50/(240.97+BC50))</f>
        <v>0</v>
      </c>
      <c r="AA50">
        <f>(W50-AV50*(BA50+BB50)/1000)</f>
        <v>0</v>
      </c>
      <c r="AB50">
        <f>(-I50*44100)</f>
        <v>0</v>
      </c>
      <c r="AC50">
        <f>2*29.3*Q50*0.92*(BC50-V50)</f>
        <v>0</v>
      </c>
      <c r="AD50">
        <f>2*0.95*5.67E-8*(((BC50+$B$7)+273)^4-(V50+273)^4)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MAX(0,($B$13+$C$13*BH50)/(1+$D$13*BH50)*BA50/(BC50+273)*$E$13)</f>
        <v>0</v>
      </c>
      <c r="AK50">
        <f>$B$11*BI50+$C$11*BJ50+$F$11*BU50*(1-BX50)</f>
        <v>0</v>
      </c>
      <c r="AL50">
        <f>AK50*AM50</f>
        <v>0</v>
      </c>
      <c r="AM50">
        <f>($B$11*$D$9+$C$11*$D$9+$F$11*((CH50+BZ50)/MAX(CH50+BZ50+CI50, 0.1)*$I$9+CI50/MAX(CH50+BZ50+CI50, 0.1)*$J$9))/($B$11+$C$11+$F$11)</f>
        <v>0</v>
      </c>
      <c r="AN50">
        <f>($B$11*$K$9+$C$11*$K$9+$F$11*((CH50+BZ50)/MAX(CH50+BZ50+CI50, 0.1)*$P$9+CI50/MAX(CH50+BZ50+CI50, 0.1)*$Q$9))/($B$11+$C$11+$F$11)</f>
        <v>0</v>
      </c>
      <c r="AO50">
        <v>6</v>
      </c>
      <c r="AP50">
        <v>0.5</v>
      </c>
      <c r="AQ50" t="s">
        <v>341</v>
      </c>
      <c r="AR50">
        <v>2</v>
      </c>
      <c r="AS50">
        <v>1695823977.1</v>
      </c>
      <c r="AT50">
        <v>406.586</v>
      </c>
      <c r="AU50">
        <v>419.983</v>
      </c>
      <c r="AV50">
        <v>12.5104</v>
      </c>
      <c r="AW50">
        <v>8.262460000000001</v>
      </c>
      <c r="AX50">
        <v>404.709</v>
      </c>
      <c r="AY50">
        <v>12.4465</v>
      </c>
      <c r="AZ50">
        <v>499.736</v>
      </c>
      <c r="BA50">
        <v>100.467</v>
      </c>
      <c r="BB50">
        <v>0.0332289</v>
      </c>
      <c r="BC50">
        <v>21.396</v>
      </c>
      <c r="BD50">
        <v>999.9</v>
      </c>
      <c r="BE50">
        <v>999.9</v>
      </c>
      <c r="BF50">
        <v>0</v>
      </c>
      <c r="BG50">
        <v>0</v>
      </c>
      <c r="BH50">
        <v>9961.25</v>
      </c>
      <c r="BI50">
        <v>0</v>
      </c>
      <c r="BJ50">
        <v>45.3954</v>
      </c>
      <c r="BK50">
        <v>-13.3961</v>
      </c>
      <c r="BL50">
        <v>411.737</v>
      </c>
      <c r="BM50">
        <v>423.482</v>
      </c>
      <c r="BN50">
        <v>4.24792</v>
      </c>
      <c r="BO50">
        <v>419.983</v>
      </c>
      <c r="BP50">
        <v>8.262460000000001</v>
      </c>
      <c r="BQ50">
        <v>1.25688</v>
      </c>
      <c r="BR50">
        <v>0.830107</v>
      </c>
      <c r="BS50">
        <v>10.2929</v>
      </c>
      <c r="BT50">
        <v>4.23283</v>
      </c>
      <c r="BU50">
        <v>2500</v>
      </c>
      <c r="BV50">
        <v>0.9</v>
      </c>
      <c r="BW50">
        <v>0.0999997</v>
      </c>
      <c r="BX50">
        <v>0</v>
      </c>
      <c r="BY50">
        <v>2.3876</v>
      </c>
      <c r="BZ50">
        <v>0</v>
      </c>
      <c r="CA50">
        <v>27756.3</v>
      </c>
      <c r="CB50">
        <v>22323.7</v>
      </c>
      <c r="CC50">
        <v>38.5</v>
      </c>
      <c r="CD50">
        <v>37.375</v>
      </c>
      <c r="CE50">
        <v>37.937</v>
      </c>
      <c r="CF50">
        <v>35.75</v>
      </c>
      <c r="CG50">
        <v>37.25</v>
      </c>
      <c r="CH50">
        <v>2250</v>
      </c>
      <c r="CI50">
        <v>250</v>
      </c>
      <c r="CJ50">
        <v>0</v>
      </c>
      <c r="CK50">
        <v>1695823966.8</v>
      </c>
      <c r="CL50">
        <v>0</v>
      </c>
      <c r="CM50">
        <v>1695823450</v>
      </c>
      <c r="CN50" t="s">
        <v>406</v>
      </c>
      <c r="CO50">
        <v>1695823448</v>
      </c>
      <c r="CP50">
        <v>1695823450</v>
      </c>
      <c r="CQ50">
        <v>2</v>
      </c>
      <c r="CR50">
        <v>0.451</v>
      </c>
      <c r="CS50">
        <v>-0.002</v>
      </c>
      <c r="CT50">
        <v>1.907</v>
      </c>
      <c r="CU50">
        <v>0.054</v>
      </c>
      <c r="CV50">
        <v>420</v>
      </c>
      <c r="CW50">
        <v>11</v>
      </c>
      <c r="CX50">
        <v>0.5600000000000001</v>
      </c>
      <c r="CY50">
        <v>0.05</v>
      </c>
      <c r="CZ50">
        <v>9.67334323945895</v>
      </c>
      <c r="DA50">
        <v>0.0445611189374232</v>
      </c>
      <c r="DB50">
        <v>0.02664242673997188</v>
      </c>
      <c r="DC50">
        <v>1</v>
      </c>
      <c r="DD50">
        <v>0.003546136488676161</v>
      </c>
      <c r="DE50">
        <v>0.0002695287715183604</v>
      </c>
      <c r="DF50">
        <v>2.171296130792555E-05</v>
      </c>
      <c r="DG50">
        <v>1</v>
      </c>
      <c r="DH50">
        <v>0.2336701618712449</v>
      </c>
      <c r="DI50">
        <v>0.03304096607803786</v>
      </c>
      <c r="DJ50">
        <v>0.002475519808488422</v>
      </c>
      <c r="DK50">
        <v>1</v>
      </c>
      <c r="DL50">
        <v>3</v>
      </c>
      <c r="DM50">
        <v>3</v>
      </c>
      <c r="DN50" t="s">
        <v>343</v>
      </c>
      <c r="DO50">
        <v>3.102</v>
      </c>
      <c r="DP50">
        <v>2.66652</v>
      </c>
      <c r="DQ50">
        <v>0.0991964</v>
      </c>
      <c r="DR50">
        <v>0.102739</v>
      </c>
      <c r="DS50">
        <v>0.06619999999999999</v>
      </c>
      <c r="DT50">
        <v>0.0493612</v>
      </c>
      <c r="DU50">
        <v>26431</v>
      </c>
      <c r="DV50">
        <v>28724.7</v>
      </c>
      <c r="DW50">
        <v>27758.8</v>
      </c>
      <c r="DX50">
        <v>30075</v>
      </c>
      <c r="DY50">
        <v>32487.3</v>
      </c>
      <c r="DZ50">
        <v>35322.3</v>
      </c>
      <c r="EA50">
        <v>38104.3</v>
      </c>
      <c r="EB50">
        <v>41290.2</v>
      </c>
      <c r="EC50">
        <v>2.23942</v>
      </c>
      <c r="ED50">
        <v>2.30002</v>
      </c>
      <c r="EE50">
        <v>0</v>
      </c>
      <c r="EF50">
        <v>0</v>
      </c>
      <c r="EG50">
        <v>18.0427</v>
      </c>
      <c r="EH50">
        <v>999.9</v>
      </c>
      <c r="EI50">
        <v>60.4</v>
      </c>
      <c r="EJ50">
        <v>20.6</v>
      </c>
      <c r="EK50">
        <v>14.6408</v>
      </c>
      <c r="EL50">
        <v>64.19280000000001</v>
      </c>
      <c r="EM50">
        <v>8.80209</v>
      </c>
      <c r="EN50">
        <v>1</v>
      </c>
      <c r="EO50">
        <v>-0.595884</v>
      </c>
      <c r="EP50">
        <v>-0.763135</v>
      </c>
      <c r="EQ50">
        <v>20.203</v>
      </c>
      <c r="ER50">
        <v>5.25907</v>
      </c>
      <c r="ES50">
        <v>12.0519</v>
      </c>
      <c r="ET50">
        <v>4.9731</v>
      </c>
      <c r="EU50">
        <v>3.293</v>
      </c>
      <c r="EV50">
        <v>9999</v>
      </c>
      <c r="EW50">
        <v>9999</v>
      </c>
      <c r="EX50">
        <v>9999</v>
      </c>
      <c r="EY50">
        <v>198.7</v>
      </c>
      <c r="EZ50">
        <v>4.97178</v>
      </c>
      <c r="FA50">
        <v>1.87012</v>
      </c>
      <c r="FB50">
        <v>1.87637</v>
      </c>
      <c r="FC50">
        <v>1.86948</v>
      </c>
      <c r="FD50">
        <v>1.87271</v>
      </c>
      <c r="FE50">
        <v>1.87432</v>
      </c>
      <c r="FF50">
        <v>1.87363</v>
      </c>
      <c r="FG50">
        <v>1.87515</v>
      </c>
      <c r="FH50">
        <v>0</v>
      </c>
      <c r="FI50">
        <v>0</v>
      </c>
      <c r="FJ50">
        <v>0</v>
      </c>
      <c r="FK50">
        <v>0</v>
      </c>
      <c r="FL50" t="s">
        <v>344</v>
      </c>
      <c r="FM50" t="s">
        <v>345</v>
      </c>
      <c r="FN50" t="s">
        <v>346</v>
      </c>
      <c r="FO50" t="s">
        <v>346</v>
      </c>
      <c r="FP50" t="s">
        <v>346</v>
      </c>
      <c r="FQ50" t="s">
        <v>346</v>
      </c>
      <c r="FR50">
        <v>0</v>
      </c>
      <c r="FS50">
        <v>100</v>
      </c>
      <c r="FT50">
        <v>100</v>
      </c>
      <c r="FU50">
        <v>1.877</v>
      </c>
      <c r="FV50">
        <v>0.0639</v>
      </c>
      <c r="FW50">
        <v>0.8915606082004045</v>
      </c>
      <c r="FX50">
        <v>0.002616612134532941</v>
      </c>
      <c r="FY50">
        <v>-4.519413631873513E-07</v>
      </c>
      <c r="FZ50">
        <v>9.831233035137328E-12</v>
      </c>
      <c r="GA50">
        <v>-0.02597678455945578</v>
      </c>
      <c r="GB50">
        <v>0.01128715920374445</v>
      </c>
      <c r="GC50">
        <v>-0.0004913425133041084</v>
      </c>
      <c r="GD50">
        <v>1.320148971478439E-05</v>
      </c>
      <c r="GE50">
        <v>-1</v>
      </c>
      <c r="GF50">
        <v>2093</v>
      </c>
      <c r="GG50">
        <v>1</v>
      </c>
      <c r="GH50">
        <v>22</v>
      </c>
      <c r="GI50">
        <v>8.800000000000001</v>
      </c>
      <c r="GJ50">
        <v>8.800000000000001</v>
      </c>
      <c r="GK50">
        <v>1.06812</v>
      </c>
      <c r="GL50">
        <v>2.46704</v>
      </c>
      <c r="GM50">
        <v>1.39893</v>
      </c>
      <c r="GN50">
        <v>2.31201</v>
      </c>
      <c r="GO50">
        <v>1.44897</v>
      </c>
      <c r="GP50">
        <v>2.40723</v>
      </c>
      <c r="GQ50">
        <v>24.4698</v>
      </c>
      <c r="GR50">
        <v>15.2353</v>
      </c>
      <c r="GS50">
        <v>18</v>
      </c>
      <c r="GT50">
        <v>460.291</v>
      </c>
      <c r="GU50">
        <v>570.102</v>
      </c>
      <c r="GV50">
        <v>19.9999</v>
      </c>
      <c r="GW50">
        <v>19.053</v>
      </c>
      <c r="GX50">
        <v>30</v>
      </c>
      <c r="GY50">
        <v>19.0572</v>
      </c>
      <c r="GZ50">
        <v>19.0185</v>
      </c>
      <c r="HA50">
        <v>21.3411</v>
      </c>
      <c r="HB50">
        <v>41.6781</v>
      </c>
      <c r="HC50">
        <v>42.6101</v>
      </c>
      <c r="HD50">
        <v>20</v>
      </c>
      <c r="HE50">
        <v>420</v>
      </c>
      <c r="HF50">
        <v>8.326750000000001</v>
      </c>
      <c r="HG50">
        <v>102.761</v>
      </c>
      <c r="HH50">
        <v>103.139</v>
      </c>
    </row>
    <row r="51" spans="1:216">
      <c r="A51">
        <v>35</v>
      </c>
      <c r="B51">
        <v>1695824146.6</v>
      </c>
      <c r="C51">
        <v>3799</v>
      </c>
      <c r="D51" t="s">
        <v>415</v>
      </c>
      <c r="E51" t="s">
        <v>416</v>
      </c>
      <c r="F51" t="s">
        <v>340</v>
      </c>
      <c r="H51">
        <v>1695824146.6</v>
      </c>
      <c r="I51">
        <f>(J51)/1000</f>
        <v>0</v>
      </c>
      <c r="J51">
        <f>1000*AZ51*AH51*(AV51-AW51)/(100*AO51*(1000-AH51*AV51))</f>
        <v>0</v>
      </c>
      <c r="K51">
        <f>AZ51*AH51*(AU51-AT51*(1000-AH51*AW51)/(1000-AH51*AV51))/(100*AO51)</f>
        <v>0</v>
      </c>
      <c r="L51">
        <f>AT51 - IF(AH51&gt;1, K51*AO51*100.0/(AJ51*BH51), 0)</f>
        <v>0</v>
      </c>
      <c r="M51">
        <f>((S51-I51/2)*L51-K51)/(S51+I51/2)</f>
        <v>0</v>
      </c>
      <c r="N51">
        <f>M51*(BA51+BB51)/1000.0</f>
        <v>0</v>
      </c>
      <c r="O51">
        <f>(AT51 - IF(AH51&gt;1, K51*AO51*100.0/(AJ51*BH51), 0))*(BA51+BB51)/1000.0</f>
        <v>0</v>
      </c>
      <c r="P51">
        <f>2.0/((1/R51-1/Q51)+SIGN(R51)*SQRT((1/R51-1/Q51)*(1/R51-1/Q51) + 4*AP51/((AP51+1)*(AP51+1))*(2*1/R51*1/Q51-1/Q51*1/Q51)))</f>
        <v>0</v>
      </c>
      <c r="Q51">
        <f>IF(LEFT(AQ51,1)&lt;&gt;"0",IF(LEFT(AQ51,1)="1",3.0,AR51),$D$5+$E$5*(BH51*BA51/($K$5*1000))+$F$5*(BH51*BA51/($K$5*1000))*MAX(MIN(AO51,$J$5),$I$5)*MAX(MIN(AO51,$J$5),$I$5)+$G$5*MAX(MIN(AO51,$J$5),$I$5)*(BH51*BA51/($K$5*1000))+$H$5*(BH51*BA51/($K$5*1000))*(BH51*BA51/($K$5*1000)))</f>
        <v>0</v>
      </c>
      <c r="R51">
        <f>I51*(1000-(1000*0.61365*exp(17.502*V51/(240.97+V51))/(BA51+BB51)+AV51)/2)/(1000*0.61365*exp(17.502*V51/(240.97+V51))/(BA51+BB51)-AV51)</f>
        <v>0</v>
      </c>
      <c r="S51">
        <f>1/((AP51+1)/(P51/1.6)+1/(Q51/1.37)) + AP51/((AP51+1)/(P51/1.6) + AP51/(Q51/1.37))</f>
        <v>0</v>
      </c>
      <c r="T51">
        <f>(AK51*AN51)</f>
        <v>0</v>
      </c>
      <c r="U51">
        <f>(BC51+(T51+2*0.95*5.67E-8*(((BC51+$B$7)+273)^4-(BC51+273)^4)-44100*I51)/(1.84*29.3*Q51+8*0.95*5.67E-8*(BC51+273)^3))</f>
        <v>0</v>
      </c>
      <c r="V51">
        <f>($C$7*BD51+$D$7*BE51+$E$7*U51)</f>
        <v>0</v>
      </c>
      <c r="W51">
        <f>0.61365*exp(17.502*V51/(240.97+V51))</f>
        <v>0</v>
      </c>
      <c r="X51">
        <f>(Y51/Z51*100)</f>
        <v>0</v>
      </c>
      <c r="Y51">
        <f>AV51*(BA51+BB51)/1000</f>
        <v>0</v>
      </c>
      <c r="Z51">
        <f>0.61365*exp(17.502*BC51/(240.97+BC51))</f>
        <v>0</v>
      </c>
      <c r="AA51">
        <f>(W51-AV51*(BA51+BB51)/1000)</f>
        <v>0</v>
      </c>
      <c r="AB51">
        <f>(-I51*44100)</f>
        <v>0</v>
      </c>
      <c r="AC51">
        <f>2*29.3*Q51*0.92*(BC51-V51)</f>
        <v>0</v>
      </c>
      <c r="AD51">
        <f>2*0.95*5.67E-8*(((BC51+$B$7)+273)^4-(V51+273)^4)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MAX(0,($B$13+$C$13*BH51)/(1+$D$13*BH51)*BA51/(BC51+273)*$E$13)</f>
        <v>0</v>
      </c>
      <c r="AK51">
        <f>$B$11*BI51+$C$11*BJ51+$F$11*BU51*(1-BX51)</f>
        <v>0</v>
      </c>
      <c r="AL51">
        <f>AK51*AM51</f>
        <v>0</v>
      </c>
      <c r="AM51">
        <f>($B$11*$D$9+$C$11*$D$9+$F$11*((CH51+BZ51)/MAX(CH51+BZ51+CI51, 0.1)*$I$9+CI51/MAX(CH51+BZ51+CI51, 0.1)*$J$9))/($B$11+$C$11+$F$11)</f>
        <v>0</v>
      </c>
      <c r="AN51">
        <f>($B$11*$K$9+$C$11*$K$9+$F$11*((CH51+BZ51)/MAX(CH51+BZ51+CI51, 0.1)*$P$9+CI51/MAX(CH51+BZ51+CI51, 0.1)*$Q$9))/($B$11+$C$11+$F$11)</f>
        <v>0</v>
      </c>
      <c r="AO51">
        <v>6</v>
      </c>
      <c r="AP51">
        <v>0.5</v>
      </c>
      <c r="AQ51" t="s">
        <v>341</v>
      </c>
      <c r="AR51">
        <v>2</v>
      </c>
      <c r="AS51">
        <v>1695824146.6</v>
      </c>
      <c r="AT51">
        <v>395.702</v>
      </c>
      <c r="AU51">
        <v>419.994</v>
      </c>
      <c r="AV51">
        <v>12.7027</v>
      </c>
      <c r="AW51">
        <v>8.95401</v>
      </c>
      <c r="AX51">
        <v>393.85</v>
      </c>
      <c r="AY51">
        <v>12.6379</v>
      </c>
      <c r="AZ51">
        <v>500.056</v>
      </c>
      <c r="BA51">
        <v>100.475</v>
      </c>
      <c r="BB51">
        <v>0.0337264</v>
      </c>
      <c r="BC51">
        <v>21.4879</v>
      </c>
      <c r="BD51">
        <v>999.9</v>
      </c>
      <c r="BE51">
        <v>999.9</v>
      </c>
      <c r="BF51">
        <v>0</v>
      </c>
      <c r="BG51">
        <v>0</v>
      </c>
      <c r="BH51">
        <v>9994.379999999999</v>
      </c>
      <c r="BI51">
        <v>0</v>
      </c>
      <c r="BJ51">
        <v>37.3811</v>
      </c>
      <c r="BK51">
        <v>-24.2917</v>
      </c>
      <c r="BL51">
        <v>400.793</v>
      </c>
      <c r="BM51">
        <v>423.788</v>
      </c>
      <c r="BN51">
        <v>3.74871</v>
      </c>
      <c r="BO51">
        <v>419.994</v>
      </c>
      <c r="BP51">
        <v>8.95401</v>
      </c>
      <c r="BQ51">
        <v>1.27631</v>
      </c>
      <c r="BR51">
        <v>0.899658</v>
      </c>
      <c r="BS51">
        <v>10.5228</v>
      </c>
      <c r="BT51">
        <v>5.38527</v>
      </c>
      <c r="BU51">
        <v>2500.01</v>
      </c>
      <c r="BV51">
        <v>0.9</v>
      </c>
      <c r="BW51">
        <v>0.1</v>
      </c>
      <c r="BX51">
        <v>0</v>
      </c>
      <c r="BY51">
        <v>2.6305</v>
      </c>
      <c r="BZ51">
        <v>0</v>
      </c>
      <c r="CA51">
        <v>33011.4</v>
      </c>
      <c r="CB51">
        <v>22323.8</v>
      </c>
      <c r="CC51">
        <v>41.5</v>
      </c>
      <c r="CD51">
        <v>39.375</v>
      </c>
      <c r="CE51">
        <v>40.312</v>
      </c>
      <c r="CF51">
        <v>38.75</v>
      </c>
      <c r="CG51">
        <v>39.75</v>
      </c>
      <c r="CH51">
        <v>2250.01</v>
      </c>
      <c r="CI51">
        <v>250</v>
      </c>
      <c r="CJ51">
        <v>0</v>
      </c>
      <c r="CK51">
        <v>1695824136.6</v>
      </c>
      <c r="CL51">
        <v>0</v>
      </c>
      <c r="CM51">
        <v>1695823450</v>
      </c>
      <c r="CN51" t="s">
        <v>406</v>
      </c>
      <c r="CO51">
        <v>1695823448</v>
      </c>
      <c r="CP51">
        <v>1695823450</v>
      </c>
      <c r="CQ51">
        <v>2</v>
      </c>
      <c r="CR51">
        <v>0.451</v>
      </c>
      <c r="CS51">
        <v>-0.002</v>
      </c>
      <c r="CT51">
        <v>1.907</v>
      </c>
      <c r="CU51">
        <v>0.054</v>
      </c>
      <c r="CV51">
        <v>420</v>
      </c>
      <c r="CW51">
        <v>11</v>
      </c>
      <c r="CX51">
        <v>0.5600000000000001</v>
      </c>
      <c r="CY51">
        <v>0.05</v>
      </c>
      <c r="CZ51">
        <v>18.89050509278351</v>
      </c>
      <c r="DA51">
        <v>1.057319098893531</v>
      </c>
      <c r="DB51">
        <v>0.08181402527096662</v>
      </c>
      <c r="DC51">
        <v>0</v>
      </c>
      <c r="DD51">
        <v>0.003162899512945183</v>
      </c>
      <c r="DE51">
        <v>3.914228618712132E-05</v>
      </c>
      <c r="DF51">
        <v>5.888625822219156E-06</v>
      </c>
      <c r="DG51">
        <v>1</v>
      </c>
      <c r="DH51">
        <v>0.2071492570008188</v>
      </c>
      <c r="DI51">
        <v>0.003418884568982327</v>
      </c>
      <c r="DJ51">
        <v>0.0004014538155541367</v>
      </c>
      <c r="DK51">
        <v>1</v>
      </c>
      <c r="DL51">
        <v>2</v>
      </c>
      <c r="DM51">
        <v>3</v>
      </c>
      <c r="DN51" t="s">
        <v>371</v>
      </c>
      <c r="DO51">
        <v>3.10253</v>
      </c>
      <c r="DP51">
        <v>2.66732</v>
      </c>
      <c r="DQ51">
        <v>0.09716760000000001</v>
      </c>
      <c r="DR51">
        <v>0.102751</v>
      </c>
      <c r="DS51">
        <v>0.0669767</v>
      </c>
      <c r="DT51">
        <v>0.0526125</v>
      </c>
      <c r="DU51">
        <v>26488.3</v>
      </c>
      <c r="DV51">
        <v>28723.6</v>
      </c>
      <c r="DW51">
        <v>27756.5</v>
      </c>
      <c r="DX51">
        <v>30074.3</v>
      </c>
      <c r="DY51">
        <v>32458.6</v>
      </c>
      <c r="DZ51">
        <v>35201.1</v>
      </c>
      <c r="EA51">
        <v>38102.5</v>
      </c>
      <c r="EB51">
        <v>41289.3</v>
      </c>
      <c r="EC51">
        <v>2.24468</v>
      </c>
      <c r="ED51">
        <v>2.30085</v>
      </c>
      <c r="EE51">
        <v>0</v>
      </c>
      <c r="EF51">
        <v>0</v>
      </c>
      <c r="EG51">
        <v>17.9258</v>
      </c>
      <c r="EH51">
        <v>999.9</v>
      </c>
      <c r="EI51">
        <v>59.1</v>
      </c>
      <c r="EJ51">
        <v>20.7</v>
      </c>
      <c r="EK51">
        <v>14.4121</v>
      </c>
      <c r="EL51">
        <v>64.0929</v>
      </c>
      <c r="EM51">
        <v>8.317310000000001</v>
      </c>
      <c r="EN51">
        <v>1</v>
      </c>
      <c r="EO51">
        <v>-0.595445</v>
      </c>
      <c r="EP51">
        <v>-0.798775</v>
      </c>
      <c r="EQ51">
        <v>20.2026</v>
      </c>
      <c r="ER51">
        <v>5.25952</v>
      </c>
      <c r="ES51">
        <v>12.0519</v>
      </c>
      <c r="ET51">
        <v>4.9737</v>
      </c>
      <c r="EU51">
        <v>3.293</v>
      </c>
      <c r="EV51">
        <v>9999</v>
      </c>
      <c r="EW51">
        <v>9999</v>
      </c>
      <c r="EX51">
        <v>9999</v>
      </c>
      <c r="EY51">
        <v>198.7</v>
      </c>
      <c r="EZ51">
        <v>4.9718</v>
      </c>
      <c r="FA51">
        <v>1.87012</v>
      </c>
      <c r="FB51">
        <v>1.87637</v>
      </c>
      <c r="FC51">
        <v>1.86947</v>
      </c>
      <c r="FD51">
        <v>1.87271</v>
      </c>
      <c r="FE51">
        <v>1.87435</v>
      </c>
      <c r="FF51">
        <v>1.87363</v>
      </c>
      <c r="FG51">
        <v>1.87515</v>
      </c>
      <c r="FH51">
        <v>0</v>
      </c>
      <c r="FI51">
        <v>0</v>
      </c>
      <c r="FJ51">
        <v>0</v>
      </c>
      <c r="FK51">
        <v>0</v>
      </c>
      <c r="FL51" t="s">
        <v>344</v>
      </c>
      <c r="FM51" t="s">
        <v>345</v>
      </c>
      <c r="FN51" t="s">
        <v>346</v>
      </c>
      <c r="FO51" t="s">
        <v>346</v>
      </c>
      <c r="FP51" t="s">
        <v>346</v>
      </c>
      <c r="FQ51" t="s">
        <v>346</v>
      </c>
      <c r="FR51">
        <v>0</v>
      </c>
      <c r="FS51">
        <v>100</v>
      </c>
      <c r="FT51">
        <v>100</v>
      </c>
      <c r="FU51">
        <v>1.852</v>
      </c>
      <c r="FV51">
        <v>0.0648</v>
      </c>
      <c r="FW51">
        <v>0.8915606082004045</v>
      </c>
      <c r="FX51">
        <v>0.002616612134532941</v>
      </c>
      <c r="FY51">
        <v>-4.519413631873513E-07</v>
      </c>
      <c r="FZ51">
        <v>9.831233035137328E-12</v>
      </c>
      <c r="GA51">
        <v>-0.02597678455945578</v>
      </c>
      <c r="GB51">
        <v>0.01128715920374445</v>
      </c>
      <c r="GC51">
        <v>-0.0004913425133041084</v>
      </c>
      <c r="GD51">
        <v>1.320148971478439E-05</v>
      </c>
      <c r="GE51">
        <v>-1</v>
      </c>
      <c r="GF51">
        <v>2093</v>
      </c>
      <c r="GG51">
        <v>1</v>
      </c>
      <c r="GH51">
        <v>22</v>
      </c>
      <c r="GI51">
        <v>11.6</v>
      </c>
      <c r="GJ51">
        <v>11.6</v>
      </c>
      <c r="GK51">
        <v>1.06934</v>
      </c>
      <c r="GL51">
        <v>2.48047</v>
      </c>
      <c r="GM51">
        <v>1.39893</v>
      </c>
      <c r="GN51">
        <v>2.30713</v>
      </c>
      <c r="GO51">
        <v>1.44897</v>
      </c>
      <c r="GP51">
        <v>2.48901</v>
      </c>
      <c r="GQ51">
        <v>24.4902</v>
      </c>
      <c r="GR51">
        <v>15.2003</v>
      </c>
      <c r="GS51">
        <v>18</v>
      </c>
      <c r="GT51">
        <v>463.516</v>
      </c>
      <c r="GU51">
        <v>570.986</v>
      </c>
      <c r="GV51">
        <v>20</v>
      </c>
      <c r="GW51">
        <v>19.0664</v>
      </c>
      <c r="GX51">
        <v>30.0001</v>
      </c>
      <c r="GY51">
        <v>19.0769</v>
      </c>
      <c r="GZ51">
        <v>19.0403</v>
      </c>
      <c r="HA51">
        <v>21.3538</v>
      </c>
      <c r="HB51">
        <v>36.1921</v>
      </c>
      <c r="HC51">
        <v>39.2281</v>
      </c>
      <c r="HD51">
        <v>20</v>
      </c>
      <c r="HE51">
        <v>420</v>
      </c>
      <c r="HF51">
        <v>9.023070000000001</v>
      </c>
      <c r="HG51">
        <v>102.755</v>
      </c>
      <c r="HH51">
        <v>103.137</v>
      </c>
    </row>
    <row r="52" spans="1:216">
      <c r="A52">
        <v>36</v>
      </c>
      <c r="B52">
        <v>1695824294.6</v>
      </c>
      <c r="C52">
        <v>3947</v>
      </c>
      <c r="D52" t="s">
        <v>417</v>
      </c>
      <c r="E52" t="s">
        <v>418</v>
      </c>
      <c r="F52" t="s">
        <v>340</v>
      </c>
      <c r="H52">
        <v>1695824294.6</v>
      </c>
      <c r="I52">
        <f>(J52)/1000</f>
        <v>0</v>
      </c>
      <c r="J52">
        <f>1000*AZ52*AH52*(AV52-AW52)/(100*AO52*(1000-AH52*AV52))</f>
        <v>0</v>
      </c>
      <c r="K52">
        <f>AZ52*AH52*(AU52-AT52*(1000-AH52*AW52)/(1000-AH52*AV52))/(100*AO52)</f>
        <v>0</v>
      </c>
      <c r="L52">
        <f>AT52 - IF(AH52&gt;1, K52*AO52*100.0/(AJ52*BH52), 0)</f>
        <v>0</v>
      </c>
      <c r="M52">
        <f>((S52-I52/2)*L52-K52)/(S52+I52/2)</f>
        <v>0</v>
      </c>
      <c r="N52">
        <f>M52*(BA52+BB52)/1000.0</f>
        <v>0</v>
      </c>
      <c r="O52">
        <f>(AT52 - IF(AH52&gt;1, K52*AO52*100.0/(AJ52*BH52), 0))*(BA52+BB52)/1000.0</f>
        <v>0</v>
      </c>
      <c r="P52">
        <f>2.0/((1/R52-1/Q52)+SIGN(R52)*SQRT((1/R52-1/Q52)*(1/R52-1/Q52) + 4*AP52/((AP52+1)*(AP52+1))*(2*1/R52*1/Q52-1/Q52*1/Q52)))</f>
        <v>0</v>
      </c>
      <c r="Q52">
        <f>IF(LEFT(AQ52,1)&lt;&gt;"0",IF(LEFT(AQ52,1)="1",3.0,AR52),$D$5+$E$5*(BH52*BA52/($K$5*1000))+$F$5*(BH52*BA52/($K$5*1000))*MAX(MIN(AO52,$J$5),$I$5)*MAX(MIN(AO52,$J$5),$I$5)+$G$5*MAX(MIN(AO52,$J$5),$I$5)*(BH52*BA52/($K$5*1000))+$H$5*(BH52*BA52/($K$5*1000))*(BH52*BA52/($K$5*1000)))</f>
        <v>0</v>
      </c>
      <c r="R52">
        <f>I52*(1000-(1000*0.61365*exp(17.502*V52/(240.97+V52))/(BA52+BB52)+AV52)/2)/(1000*0.61365*exp(17.502*V52/(240.97+V52))/(BA52+BB52)-AV52)</f>
        <v>0</v>
      </c>
      <c r="S52">
        <f>1/((AP52+1)/(P52/1.6)+1/(Q52/1.37)) + AP52/((AP52+1)/(P52/1.6) + AP52/(Q52/1.37))</f>
        <v>0</v>
      </c>
      <c r="T52">
        <f>(AK52*AN52)</f>
        <v>0</v>
      </c>
      <c r="U52">
        <f>(BC52+(T52+2*0.95*5.67E-8*(((BC52+$B$7)+273)^4-(BC52+273)^4)-44100*I52)/(1.84*29.3*Q52+8*0.95*5.67E-8*(BC52+273)^3))</f>
        <v>0</v>
      </c>
      <c r="V52">
        <f>($C$7*BD52+$D$7*BE52+$E$7*U52)</f>
        <v>0</v>
      </c>
      <c r="W52">
        <f>0.61365*exp(17.502*V52/(240.97+V52))</f>
        <v>0</v>
      </c>
      <c r="X52">
        <f>(Y52/Z52*100)</f>
        <v>0</v>
      </c>
      <c r="Y52">
        <f>AV52*(BA52+BB52)/1000</f>
        <v>0</v>
      </c>
      <c r="Z52">
        <f>0.61365*exp(17.502*BC52/(240.97+BC52))</f>
        <v>0</v>
      </c>
      <c r="AA52">
        <f>(W52-AV52*(BA52+BB52)/1000)</f>
        <v>0</v>
      </c>
      <c r="AB52">
        <f>(-I52*44100)</f>
        <v>0</v>
      </c>
      <c r="AC52">
        <f>2*29.3*Q52*0.92*(BC52-V52)</f>
        <v>0</v>
      </c>
      <c r="AD52">
        <f>2*0.95*5.67E-8*(((BC52+$B$7)+273)^4-(V52+273)^4)</f>
        <v>0</v>
      </c>
      <c r="AE52">
        <f>T52+AD52+AB52+AC52</f>
        <v>0</v>
      </c>
      <c r="AF52">
        <v>8</v>
      </c>
      <c r="AG52">
        <v>2</v>
      </c>
      <c r="AH52">
        <f>IF(AF52*$H$13&gt;=AJ52,1.0,(AJ52/(AJ52-AF52*$H$13)))</f>
        <v>0</v>
      </c>
      <c r="AI52">
        <f>(AH52-1)*100</f>
        <v>0</v>
      </c>
      <c r="AJ52">
        <f>MAX(0,($B$13+$C$13*BH52)/(1+$D$13*BH52)*BA52/(BC52+273)*$E$13)</f>
        <v>0</v>
      </c>
      <c r="AK52">
        <f>$B$11*BI52+$C$11*BJ52+$F$11*BU52*(1-BX52)</f>
        <v>0</v>
      </c>
      <c r="AL52">
        <f>AK52*AM52</f>
        <v>0</v>
      </c>
      <c r="AM52">
        <f>($B$11*$D$9+$C$11*$D$9+$F$11*((CH52+BZ52)/MAX(CH52+BZ52+CI52, 0.1)*$I$9+CI52/MAX(CH52+BZ52+CI52, 0.1)*$J$9))/($B$11+$C$11+$F$11)</f>
        <v>0</v>
      </c>
      <c r="AN52">
        <f>($B$11*$K$9+$C$11*$K$9+$F$11*((CH52+BZ52)/MAX(CH52+BZ52+CI52, 0.1)*$P$9+CI52/MAX(CH52+BZ52+CI52, 0.1)*$Q$9))/($B$11+$C$11+$F$11)</f>
        <v>0</v>
      </c>
      <c r="AO52">
        <v>6</v>
      </c>
      <c r="AP52">
        <v>0.5</v>
      </c>
      <c r="AQ52" t="s">
        <v>341</v>
      </c>
      <c r="AR52">
        <v>2</v>
      </c>
      <c r="AS52">
        <v>1695824294.6</v>
      </c>
      <c r="AT52">
        <v>400.629</v>
      </c>
      <c r="AU52">
        <v>419.983</v>
      </c>
      <c r="AV52">
        <v>12.9295</v>
      </c>
      <c r="AW52">
        <v>8.30447</v>
      </c>
      <c r="AX52">
        <v>398.766</v>
      </c>
      <c r="AY52">
        <v>12.8635</v>
      </c>
      <c r="AZ52">
        <v>500.157</v>
      </c>
      <c r="BA52">
        <v>100.474</v>
      </c>
      <c r="BB52">
        <v>0.0320353</v>
      </c>
      <c r="BC52">
        <v>21.5748</v>
      </c>
      <c r="BD52">
        <v>999.9</v>
      </c>
      <c r="BE52">
        <v>999.9</v>
      </c>
      <c r="BF52">
        <v>0</v>
      </c>
      <c r="BG52">
        <v>0</v>
      </c>
      <c r="BH52">
        <v>9995</v>
      </c>
      <c r="BI52">
        <v>0</v>
      </c>
      <c r="BJ52">
        <v>34.6171</v>
      </c>
      <c r="BK52">
        <v>-19.3537</v>
      </c>
      <c r="BL52">
        <v>405.877</v>
      </c>
      <c r="BM52">
        <v>423.5</v>
      </c>
      <c r="BN52">
        <v>4.62505</v>
      </c>
      <c r="BO52">
        <v>419.983</v>
      </c>
      <c r="BP52">
        <v>8.30447</v>
      </c>
      <c r="BQ52">
        <v>1.29908</v>
      </c>
      <c r="BR52">
        <v>0.83438</v>
      </c>
      <c r="BS52">
        <v>10.7882</v>
      </c>
      <c r="BT52">
        <v>4.30605</v>
      </c>
      <c r="BU52">
        <v>2500.02</v>
      </c>
      <c r="BV52">
        <v>0.899992</v>
      </c>
      <c r="BW52">
        <v>0.100008</v>
      </c>
      <c r="BX52">
        <v>0</v>
      </c>
      <c r="BY52">
        <v>2.6235</v>
      </c>
      <c r="BZ52">
        <v>0</v>
      </c>
      <c r="CA52">
        <v>40743.6</v>
      </c>
      <c r="CB52">
        <v>22323.8</v>
      </c>
      <c r="CC52">
        <v>38.437</v>
      </c>
      <c r="CD52">
        <v>36.812</v>
      </c>
      <c r="CE52">
        <v>38</v>
      </c>
      <c r="CF52">
        <v>35.312</v>
      </c>
      <c r="CG52">
        <v>37.062</v>
      </c>
      <c r="CH52">
        <v>2250</v>
      </c>
      <c r="CI52">
        <v>250.02</v>
      </c>
      <c r="CJ52">
        <v>0</v>
      </c>
      <c r="CK52">
        <v>1695824284.2</v>
      </c>
      <c r="CL52">
        <v>0</v>
      </c>
      <c r="CM52">
        <v>1695823450</v>
      </c>
      <c r="CN52" t="s">
        <v>406</v>
      </c>
      <c r="CO52">
        <v>1695823448</v>
      </c>
      <c r="CP52">
        <v>1695823450</v>
      </c>
      <c r="CQ52">
        <v>2</v>
      </c>
      <c r="CR52">
        <v>0.451</v>
      </c>
      <c r="CS52">
        <v>-0.002</v>
      </c>
      <c r="CT52">
        <v>1.907</v>
      </c>
      <c r="CU52">
        <v>0.054</v>
      </c>
      <c r="CV52">
        <v>420</v>
      </c>
      <c r="CW52">
        <v>11</v>
      </c>
      <c r="CX52">
        <v>0.5600000000000001</v>
      </c>
      <c r="CY52">
        <v>0.05</v>
      </c>
      <c r="CZ52">
        <v>14.54330633603228</v>
      </c>
      <c r="DA52">
        <v>0.1510505511313736</v>
      </c>
      <c r="DB52">
        <v>0.02088430309293056</v>
      </c>
      <c r="DC52">
        <v>1</v>
      </c>
      <c r="DD52">
        <v>0.003875965250143876</v>
      </c>
      <c r="DE52">
        <v>0.0001480974736824752</v>
      </c>
      <c r="DF52">
        <v>1.181804840565196E-05</v>
      </c>
      <c r="DG52">
        <v>1</v>
      </c>
      <c r="DH52">
        <v>0.2635562368106689</v>
      </c>
      <c r="DI52">
        <v>0.009216558624321684</v>
      </c>
      <c r="DJ52">
        <v>0.0007845241971238445</v>
      </c>
      <c r="DK52">
        <v>1</v>
      </c>
      <c r="DL52">
        <v>3</v>
      </c>
      <c r="DM52">
        <v>3</v>
      </c>
      <c r="DN52" t="s">
        <v>343</v>
      </c>
      <c r="DO52">
        <v>3.10249</v>
      </c>
      <c r="DP52">
        <v>2.66563</v>
      </c>
      <c r="DQ52">
        <v>0.0980891</v>
      </c>
      <c r="DR52">
        <v>0.102737</v>
      </c>
      <c r="DS52">
        <v>0.067882</v>
      </c>
      <c r="DT52">
        <v>0.0495597</v>
      </c>
      <c r="DU52">
        <v>26458</v>
      </c>
      <c r="DV52">
        <v>28722.1</v>
      </c>
      <c r="DW52">
        <v>27753</v>
      </c>
      <c r="DX52">
        <v>30072.3</v>
      </c>
      <c r="DY52">
        <v>32422.5</v>
      </c>
      <c r="DZ52">
        <v>35311.7</v>
      </c>
      <c r="EA52">
        <v>38096.9</v>
      </c>
      <c r="EB52">
        <v>41286.4</v>
      </c>
      <c r="EC52">
        <v>2.21898</v>
      </c>
      <c r="ED52">
        <v>2.2991</v>
      </c>
      <c r="EE52">
        <v>0</v>
      </c>
      <c r="EF52">
        <v>0</v>
      </c>
      <c r="EG52">
        <v>18.0418</v>
      </c>
      <c r="EH52">
        <v>999.9</v>
      </c>
      <c r="EI52">
        <v>58.1</v>
      </c>
      <c r="EJ52">
        <v>20.8</v>
      </c>
      <c r="EK52">
        <v>14.2554</v>
      </c>
      <c r="EL52">
        <v>63.8129</v>
      </c>
      <c r="EM52">
        <v>8.569710000000001</v>
      </c>
      <c r="EN52">
        <v>1</v>
      </c>
      <c r="EO52">
        <v>-0.595434</v>
      </c>
      <c r="EP52">
        <v>-0.732568</v>
      </c>
      <c r="EQ52">
        <v>20.2022</v>
      </c>
      <c r="ER52">
        <v>5.25967</v>
      </c>
      <c r="ES52">
        <v>12.0519</v>
      </c>
      <c r="ET52">
        <v>4.97355</v>
      </c>
      <c r="EU52">
        <v>3.293</v>
      </c>
      <c r="EV52">
        <v>9999</v>
      </c>
      <c r="EW52">
        <v>9999</v>
      </c>
      <c r="EX52">
        <v>9999</v>
      </c>
      <c r="EY52">
        <v>198.8</v>
      </c>
      <c r="EZ52">
        <v>4.97178</v>
      </c>
      <c r="FA52">
        <v>1.87012</v>
      </c>
      <c r="FB52">
        <v>1.87637</v>
      </c>
      <c r="FC52">
        <v>1.86948</v>
      </c>
      <c r="FD52">
        <v>1.87271</v>
      </c>
      <c r="FE52">
        <v>1.87432</v>
      </c>
      <c r="FF52">
        <v>1.87363</v>
      </c>
      <c r="FG52">
        <v>1.87515</v>
      </c>
      <c r="FH52">
        <v>0</v>
      </c>
      <c r="FI52">
        <v>0</v>
      </c>
      <c r="FJ52">
        <v>0</v>
      </c>
      <c r="FK52">
        <v>0</v>
      </c>
      <c r="FL52" t="s">
        <v>344</v>
      </c>
      <c r="FM52" t="s">
        <v>345</v>
      </c>
      <c r="FN52" t="s">
        <v>346</v>
      </c>
      <c r="FO52" t="s">
        <v>346</v>
      </c>
      <c r="FP52" t="s">
        <v>346</v>
      </c>
      <c r="FQ52" t="s">
        <v>346</v>
      </c>
      <c r="FR52">
        <v>0</v>
      </c>
      <c r="FS52">
        <v>100</v>
      </c>
      <c r="FT52">
        <v>100</v>
      </c>
      <c r="FU52">
        <v>1.863</v>
      </c>
      <c r="FV52">
        <v>0.066</v>
      </c>
      <c r="FW52">
        <v>0.8915606082004045</v>
      </c>
      <c r="FX52">
        <v>0.002616612134532941</v>
      </c>
      <c r="FY52">
        <v>-4.519413631873513E-07</v>
      </c>
      <c r="FZ52">
        <v>9.831233035137328E-12</v>
      </c>
      <c r="GA52">
        <v>-0.02597678455945578</v>
      </c>
      <c r="GB52">
        <v>0.01128715920374445</v>
      </c>
      <c r="GC52">
        <v>-0.0004913425133041084</v>
      </c>
      <c r="GD52">
        <v>1.320148971478439E-05</v>
      </c>
      <c r="GE52">
        <v>-1</v>
      </c>
      <c r="GF52">
        <v>2093</v>
      </c>
      <c r="GG52">
        <v>1</v>
      </c>
      <c r="GH52">
        <v>22</v>
      </c>
      <c r="GI52">
        <v>14.1</v>
      </c>
      <c r="GJ52">
        <v>14.1</v>
      </c>
      <c r="GK52">
        <v>1.06812</v>
      </c>
      <c r="GL52">
        <v>2.46704</v>
      </c>
      <c r="GM52">
        <v>1.39893</v>
      </c>
      <c r="GN52">
        <v>2.31201</v>
      </c>
      <c r="GO52">
        <v>1.44897</v>
      </c>
      <c r="GP52">
        <v>2.47192</v>
      </c>
      <c r="GQ52">
        <v>24.5513</v>
      </c>
      <c r="GR52">
        <v>15.1827</v>
      </c>
      <c r="GS52">
        <v>18</v>
      </c>
      <c r="GT52">
        <v>448.982</v>
      </c>
      <c r="GU52">
        <v>569.8579999999999</v>
      </c>
      <c r="GV52">
        <v>20.0015</v>
      </c>
      <c r="GW52">
        <v>19.0709</v>
      </c>
      <c r="GX52">
        <v>30.0001</v>
      </c>
      <c r="GY52">
        <v>19.0867</v>
      </c>
      <c r="GZ52">
        <v>19.0517</v>
      </c>
      <c r="HA52">
        <v>21.342</v>
      </c>
      <c r="HB52">
        <v>40.1408</v>
      </c>
      <c r="HC52">
        <v>36.2174</v>
      </c>
      <c r="HD52">
        <v>20</v>
      </c>
      <c r="HE52">
        <v>420</v>
      </c>
      <c r="HF52">
        <v>8.22339</v>
      </c>
      <c r="HG52">
        <v>102.741</v>
      </c>
      <c r="HH52">
        <v>103.13</v>
      </c>
    </row>
    <row r="53" spans="1:216">
      <c r="A53">
        <v>37</v>
      </c>
      <c r="B53">
        <v>1695824447.6</v>
      </c>
      <c r="C53">
        <v>4100</v>
      </c>
      <c r="D53" t="s">
        <v>419</v>
      </c>
      <c r="E53" t="s">
        <v>420</v>
      </c>
      <c r="F53" t="s">
        <v>340</v>
      </c>
      <c r="H53">
        <v>1695824447.6</v>
      </c>
      <c r="I53">
        <f>(J53)/1000</f>
        <v>0</v>
      </c>
      <c r="J53">
        <f>1000*AZ53*AH53*(AV53-AW53)/(100*AO53*(1000-AH53*AV53))</f>
        <v>0</v>
      </c>
      <c r="K53">
        <f>AZ53*AH53*(AU53-AT53*(1000-AH53*AW53)/(1000-AH53*AV53))/(100*AO53)</f>
        <v>0</v>
      </c>
      <c r="L53">
        <f>AT53 - IF(AH53&gt;1, K53*AO53*100.0/(AJ53*BH53), 0)</f>
        <v>0</v>
      </c>
      <c r="M53">
        <f>((S53-I53/2)*L53-K53)/(S53+I53/2)</f>
        <v>0</v>
      </c>
      <c r="N53">
        <f>M53*(BA53+BB53)/1000.0</f>
        <v>0</v>
      </c>
      <c r="O53">
        <f>(AT53 - IF(AH53&gt;1, K53*AO53*100.0/(AJ53*BH53), 0))*(BA53+BB53)/1000.0</f>
        <v>0</v>
      </c>
      <c r="P53">
        <f>2.0/((1/R53-1/Q53)+SIGN(R53)*SQRT((1/R53-1/Q53)*(1/R53-1/Q53) + 4*AP53/((AP53+1)*(AP53+1))*(2*1/R53*1/Q53-1/Q53*1/Q53)))</f>
        <v>0</v>
      </c>
      <c r="Q53">
        <f>IF(LEFT(AQ53,1)&lt;&gt;"0",IF(LEFT(AQ53,1)="1",3.0,AR53),$D$5+$E$5*(BH53*BA53/($K$5*1000))+$F$5*(BH53*BA53/($K$5*1000))*MAX(MIN(AO53,$J$5),$I$5)*MAX(MIN(AO53,$J$5),$I$5)+$G$5*MAX(MIN(AO53,$J$5),$I$5)*(BH53*BA53/($K$5*1000))+$H$5*(BH53*BA53/($K$5*1000))*(BH53*BA53/($K$5*1000)))</f>
        <v>0</v>
      </c>
      <c r="R53">
        <f>I53*(1000-(1000*0.61365*exp(17.502*V53/(240.97+V53))/(BA53+BB53)+AV53)/2)/(1000*0.61365*exp(17.502*V53/(240.97+V53))/(BA53+BB53)-AV53)</f>
        <v>0</v>
      </c>
      <c r="S53">
        <f>1/((AP53+1)/(P53/1.6)+1/(Q53/1.37)) + AP53/((AP53+1)/(P53/1.6) + AP53/(Q53/1.37))</f>
        <v>0</v>
      </c>
      <c r="T53">
        <f>(AK53*AN53)</f>
        <v>0</v>
      </c>
      <c r="U53">
        <f>(BC53+(T53+2*0.95*5.67E-8*(((BC53+$B$7)+273)^4-(BC53+273)^4)-44100*I53)/(1.84*29.3*Q53+8*0.95*5.67E-8*(BC53+273)^3))</f>
        <v>0</v>
      </c>
      <c r="V53">
        <f>($C$7*BD53+$D$7*BE53+$E$7*U53)</f>
        <v>0</v>
      </c>
      <c r="W53">
        <f>0.61365*exp(17.502*V53/(240.97+V53))</f>
        <v>0</v>
      </c>
      <c r="X53">
        <f>(Y53/Z53*100)</f>
        <v>0</v>
      </c>
      <c r="Y53">
        <f>AV53*(BA53+BB53)/1000</f>
        <v>0</v>
      </c>
      <c r="Z53">
        <f>0.61365*exp(17.502*BC53/(240.97+BC53))</f>
        <v>0</v>
      </c>
      <c r="AA53">
        <f>(W53-AV53*(BA53+BB53)/1000)</f>
        <v>0</v>
      </c>
      <c r="AB53">
        <f>(-I53*44100)</f>
        <v>0</v>
      </c>
      <c r="AC53">
        <f>2*29.3*Q53*0.92*(BC53-V53)</f>
        <v>0</v>
      </c>
      <c r="AD53">
        <f>2*0.95*5.67E-8*(((BC53+$B$7)+273)^4-(V53+273)^4)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MAX(0,($B$13+$C$13*BH53)/(1+$D$13*BH53)*BA53/(BC53+273)*$E$13)</f>
        <v>0</v>
      </c>
      <c r="AK53">
        <f>$B$11*BI53+$C$11*BJ53+$F$11*BU53*(1-BX53)</f>
        <v>0</v>
      </c>
      <c r="AL53">
        <f>AK53*AM53</f>
        <v>0</v>
      </c>
      <c r="AM53">
        <f>($B$11*$D$9+$C$11*$D$9+$F$11*((CH53+BZ53)/MAX(CH53+BZ53+CI53, 0.1)*$I$9+CI53/MAX(CH53+BZ53+CI53, 0.1)*$J$9))/($B$11+$C$11+$F$11)</f>
        <v>0</v>
      </c>
      <c r="AN53">
        <f>($B$11*$K$9+$C$11*$K$9+$F$11*((CH53+BZ53)/MAX(CH53+BZ53+CI53, 0.1)*$P$9+CI53/MAX(CH53+BZ53+CI53, 0.1)*$Q$9))/($B$11+$C$11+$F$11)</f>
        <v>0</v>
      </c>
      <c r="AO53">
        <v>6</v>
      </c>
      <c r="AP53">
        <v>0.5</v>
      </c>
      <c r="AQ53" t="s">
        <v>341</v>
      </c>
      <c r="AR53">
        <v>2</v>
      </c>
      <c r="AS53">
        <v>1695824447.6</v>
      </c>
      <c r="AT53">
        <v>399.456</v>
      </c>
      <c r="AU53">
        <v>419.966</v>
      </c>
      <c r="AV53">
        <v>12.9843</v>
      </c>
      <c r="AW53">
        <v>8.37313</v>
      </c>
      <c r="AX53">
        <v>397.595</v>
      </c>
      <c r="AY53">
        <v>12.918</v>
      </c>
      <c r="AZ53">
        <v>499.83</v>
      </c>
      <c r="BA53">
        <v>100.481</v>
      </c>
      <c r="BB53">
        <v>0.0329506</v>
      </c>
      <c r="BC53">
        <v>21.7213</v>
      </c>
      <c r="BD53">
        <v>999.9</v>
      </c>
      <c r="BE53">
        <v>999.9</v>
      </c>
      <c r="BF53">
        <v>0</v>
      </c>
      <c r="BG53">
        <v>0</v>
      </c>
      <c r="BH53">
        <v>9993.120000000001</v>
      </c>
      <c r="BI53">
        <v>0</v>
      </c>
      <c r="BJ53">
        <v>38.8844</v>
      </c>
      <c r="BK53">
        <v>-20.5094</v>
      </c>
      <c r="BL53">
        <v>404.711</v>
      </c>
      <c r="BM53">
        <v>423.512</v>
      </c>
      <c r="BN53">
        <v>4.61115</v>
      </c>
      <c r="BO53">
        <v>419.966</v>
      </c>
      <c r="BP53">
        <v>8.37313</v>
      </c>
      <c r="BQ53">
        <v>1.30468</v>
      </c>
      <c r="BR53">
        <v>0.841342</v>
      </c>
      <c r="BS53">
        <v>10.8528</v>
      </c>
      <c r="BT53">
        <v>4.42465</v>
      </c>
      <c r="BU53">
        <v>2499.86</v>
      </c>
      <c r="BV53">
        <v>0.899999</v>
      </c>
      <c r="BW53">
        <v>0.100001</v>
      </c>
      <c r="BX53">
        <v>0</v>
      </c>
      <c r="BY53">
        <v>2.7387</v>
      </c>
      <c r="BZ53">
        <v>0</v>
      </c>
      <c r="CA53">
        <v>40247.2</v>
      </c>
      <c r="CB53">
        <v>22322.4</v>
      </c>
      <c r="CC53">
        <v>40.687</v>
      </c>
      <c r="CD53">
        <v>38.812</v>
      </c>
      <c r="CE53">
        <v>39.687</v>
      </c>
      <c r="CF53">
        <v>37.812</v>
      </c>
      <c r="CG53">
        <v>39.062</v>
      </c>
      <c r="CH53">
        <v>2249.87</v>
      </c>
      <c r="CI53">
        <v>249.99</v>
      </c>
      <c r="CJ53">
        <v>0</v>
      </c>
      <c r="CK53">
        <v>1695824437.2</v>
      </c>
      <c r="CL53">
        <v>0</v>
      </c>
      <c r="CM53">
        <v>1695823450</v>
      </c>
      <c r="CN53" t="s">
        <v>406</v>
      </c>
      <c r="CO53">
        <v>1695823448</v>
      </c>
      <c r="CP53">
        <v>1695823450</v>
      </c>
      <c r="CQ53">
        <v>2</v>
      </c>
      <c r="CR53">
        <v>0.451</v>
      </c>
      <c r="CS53">
        <v>-0.002</v>
      </c>
      <c r="CT53">
        <v>1.907</v>
      </c>
      <c r="CU53">
        <v>0.054</v>
      </c>
      <c r="CV53">
        <v>420</v>
      </c>
      <c r="CW53">
        <v>11</v>
      </c>
      <c r="CX53">
        <v>0.5600000000000001</v>
      </c>
      <c r="CY53">
        <v>0.05</v>
      </c>
      <c r="CZ53">
        <v>15.48116702347024</v>
      </c>
      <c r="DA53">
        <v>0.6500185570471845</v>
      </c>
      <c r="DB53">
        <v>0.0551730933176529</v>
      </c>
      <c r="DC53">
        <v>1</v>
      </c>
      <c r="DD53">
        <v>0.003888828180214825</v>
      </c>
      <c r="DE53">
        <v>4.489199830960232E-05</v>
      </c>
      <c r="DF53">
        <v>3.780086758539798E-06</v>
      </c>
      <c r="DG53">
        <v>1</v>
      </c>
      <c r="DH53">
        <v>0.2612010279323206</v>
      </c>
      <c r="DI53">
        <v>-0.001249724013859886</v>
      </c>
      <c r="DJ53">
        <v>0.0001583695856596145</v>
      </c>
      <c r="DK53">
        <v>1</v>
      </c>
      <c r="DL53">
        <v>3</v>
      </c>
      <c r="DM53">
        <v>3</v>
      </c>
      <c r="DN53" t="s">
        <v>343</v>
      </c>
      <c r="DO53">
        <v>3.10213</v>
      </c>
      <c r="DP53">
        <v>2.66653</v>
      </c>
      <c r="DQ53">
        <v>0.0978716</v>
      </c>
      <c r="DR53">
        <v>0.102736</v>
      </c>
      <c r="DS53">
        <v>0.06810140000000001</v>
      </c>
      <c r="DT53">
        <v>0.0498864</v>
      </c>
      <c r="DU53">
        <v>26462.5</v>
      </c>
      <c r="DV53">
        <v>28721.8</v>
      </c>
      <c r="DW53">
        <v>27751.2</v>
      </c>
      <c r="DX53">
        <v>30072</v>
      </c>
      <c r="DY53">
        <v>32413.2</v>
      </c>
      <c r="DZ53">
        <v>35300</v>
      </c>
      <c r="EA53">
        <v>38095.1</v>
      </c>
      <c r="EB53">
        <v>41287</v>
      </c>
      <c r="EC53">
        <v>2.24565</v>
      </c>
      <c r="ED53">
        <v>2.29938</v>
      </c>
      <c r="EE53">
        <v>0</v>
      </c>
      <c r="EF53">
        <v>0</v>
      </c>
      <c r="EG53">
        <v>18.3507</v>
      </c>
      <c r="EH53">
        <v>999.9</v>
      </c>
      <c r="EI53">
        <v>57.3</v>
      </c>
      <c r="EJ53">
        <v>20.9</v>
      </c>
      <c r="EK53">
        <v>14.1454</v>
      </c>
      <c r="EL53">
        <v>63.4229</v>
      </c>
      <c r="EM53">
        <v>8.389419999999999</v>
      </c>
      <c r="EN53">
        <v>1</v>
      </c>
      <c r="EO53">
        <v>-0.594151</v>
      </c>
      <c r="EP53">
        <v>-0.642252</v>
      </c>
      <c r="EQ53">
        <v>20.2039</v>
      </c>
      <c r="ER53">
        <v>5.25967</v>
      </c>
      <c r="ES53">
        <v>12.0519</v>
      </c>
      <c r="ET53">
        <v>4.97375</v>
      </c>
      <c r="EU53">
        <v>3.293</v>
      </c>
      <c r="EV53">
        <v>9999</v>
      </c>
      <c r="EW53">
        <v>9999</v>
      </c>
      <c r="EX53">
        <v>9999</v>
      </c>
      <c r="EY53">
        <v>198.8</v>
      </c>
      <c r="EZ53">
        <v>4.97178</v>
      </c>
      <c r="FA53">
        <v>1.87014</v>
      </c>
      <c r="FB53">
        <v>1.87638</v>
      </c>
      <c r="FC53">
        <v>1.86949</v>
      </c>
      <c r="FD53">
        <v>1.87271</v>
      </c>
      <c r="FE53">
        <v>1.87433</v>
      </c>
      <c r="FF53">
        <v>1.87363</v>
      </c>
      <c r="FG53">
        <v>1.87515</v>
      </c>
      <c r="FH53">
        <v>0</v>
      </c>
      <c r="FI53">
        <v>0</v>
      </c>
      <c r="FJ53">
        <v>0</v>
      </c>
      <c r="FK53">
        <v>0</v>
      </c>
      <c r="FL53" t="s">
        <v>344</v>
      </c>
      <c r="FM53" t="s">
        <v>345</v>
      </c>
      <c r="FN53" t="s">
        <v>346</v>
      </c>
      <c r="FO53" t="s">
        <v>346</v>
      </c>
      <c r="FP53" t="s">
        <v>346</v>
      </c>
      <c r="FQ53" t="s">
        <v>346</v>
      </c>
      <c r="FR53">
        <v>0</v>
      </c>
      <c r="FS53">
        <v>100</v>
      </c>
      <c r="FT53">
        <v>100</v>
      </c>
      <c r="FU53">
        <v>1.861</v>
      </c>
      <c r="FV53">
        <v>0.0663</v>
      </c>
      <c r="FW53">
        <v>0.8915606082004045</v>
      </c>
      <c r="FX53">
        <v>0.002616612134532941</v>
      </c>
      <c r="FY53">
        <v>-4.519413631873513E-07</v>
      </c>
      <c r="FZ53">
        <v>9.831233035137328E-12</v>
      </c>
      <c r="GA53">
        <v>-0.02597678455945578</v>
      </c>
      <c r="GB53">
        <v>0.01128715920374445</v>
      </c>
      <c r="GC53">
        <v>-0.0004913425133041084</v>
      </c>
      <c r="GD53">
        <v>1.320148971478439E-05</v>
      </c>
      <c r="GE53">
        <v>-1</v>
      </c>
      <c r="GF53">
        <v>2093</v>
      </c>
      <c r="GG53">
        <v>1</v>
      </c>
      <c r="GH53">
        <v>22</v>
      </c>
      <c r="GI53">
        <v>16.7</v>
      </c>
      <c r="GJ53">
        <v>16.6</v>
      </c>
      <c r="GK53">
        <v>1.06812</v>
      </c>
      <c r="GL53">
        <v>2.48291</v>
      </c>
      <c r="GM53">
        <v>1.39893</v>
      </c>
      <c r="GN53">
        <v>2.31201</v>
      </c>
      <c r="GO53">
        <v>1.44897</v>
      </c>
      <c r="GP53">
        <v>2.45361</v>
      </c>
      <c r="GQ53">
        <v>24.6532</v>
      </c>
      <c r="GR53">
        <v>15.1477</v>
      </c>
      <c r="GS53">
        <v>18</v>
      </c>
      <c r="GT53">
        <v>464.419</v>
      </c>
      <c r="GU53">
        <v>570.343</v>
      </c>
      <c r="GV53">
        <v>20.0009</v>
      </c>
      <c r="GW53">
        <v>19.101</v>
      </c>
      <c r="GX53">
        <v>30.0001</v>
      </c>
      <c r="GY53">
        <v>19.1097</v>
      </c>
      <c r="GZ53">
        <v>19.0739</v>
      </c>
      <c r="HA53">
        <v>21.347</v>
      </c>
      <c r="HB53">
        <v>38.871</v>
      </c>
      <c r="HC53">
        <v>32.8388</v>
      </c>
      <c r="HD53">
        <v>20</v>
      </c>
      <c r="HE53">
        <v>420</v>
      </c>
      <c r="HF53">
        <v>8.35126</v>
      </c>
      <c r="HG53">
        <v>102.735</v>
      </c>
      <c r="HH53">
        <v>103.13</v>
      </c>
    </row>
    <row r="54" spans="1:216">
      <c r="A54">
        <v>38</v>
      </c>
      <c r="B54">
        <v>1695824581.6</v>
      </c>
      <c r="C54">
        <v>4234</v>
      </c>
      <c r="D54" t="s">
        <v>421</v>
      </c>
      <c r="E54" t="s">
        <v>422</v>
      </c>
      <c r="F54" t="s">
        <v>340</v>
      </c>
      <c r="H54">
        <v>1695824581.6</v>
      </c>
      <c r="I54">
        <f>(J54)/1000</f>
        <v>0</v>
      </c>
      <c r="J54">
        <f>1000*AZ54*AH54*(AV54-AW54)/(100*AO54*(1000-AH54*AV54))</f>
        <v>0</v>
      </c>
      <c r="K54">
        <f>AZ54*AH54*(AU54-AT54*(1000-AH54*AW54)/(1000-AH54*AV54))/(100*AO54)</f>
        <v>0</v>
      </c>
      <c r="L54">
        <f>AT54 - IF(AH54&gt;1, K54*AO54*100.0/(AJ54*BH54), 0)</f>
        <v>0</v>
      </c>
      <c r="M54">
        <f>((S54-I54/2)*L54-K54)/(S54+I54/2)</f>
        <v>0</v>
      </c>
      <c r="N54">
        <f>M54*(BA54+BB54)/1000.0</f>
        <v>0</v>
      </c>
      <c r="O54">
        <f>(AT54 - IF(AH54&gt;1, K54*AO54*100.0/(AJ54*BH54), 0))*(BA54+BB54)/1000.0</f>
        <v>0</v>
      </c>
      <c r="P54">
        <f>2.0/((1/R54-1/Q54)+SIGN(R54)*SQRT((1/R54-1/Q54)*(1/R54-1/Q54) + 4*AP54/((AP54+1)*(AP54+1))*(2*1/R54*1/Q54-1/Q54*1/Q54)))</f>
        <v>0</v>
      </c>
      <c r="Q54">
        <f>IF(LEFT(AQ54,1)&lt;&gt;"0",IF(LEFT(AQ54,1)="1",3.0,AR54),$D$5+$E$5*(BH54*BA54/($K$5*1000))+$F$5*(BH54*BA54/($K$5*1000))*MAX(MIN(AO54,$J$5),$I$5)*MAX(MIN(AO54,$J$5),$I$5)+$G$5*MAX(MIN(AO54,$J$5),$I$5)*(BH54*BA54/($K$5*1000))+$H$5*(BH54*BA54/($K$5*1000))*(BH54*BA54/($K$5*1000)))</f>
        <v>0</v>
      </c>
      <c r="R54">
        <f>I54*(1000-(1000*0.61365*exp(17.502*V54/(240.97+V54))/(BA54+BB54)+AV54)/2)/(1000*0.61365*exp(17.502*V54/(240.97+V54))/(BA54+BB54)-AV54)</f>
        <v>0</v>
      </c>
      <c r="S54">
        <f>1/((AP54+1)/(P54/1.6)+1/(Q54/1.37)) + AP54/((AP54+1)/(P54/1.6) + AP54/(Q54/1.37))</f>
        <v>0</v>
      </c>
      <c r="T54">
        <f>(AK54*AN54)</f>
        <v>0</v>
      </c>
      <c r="U54">
        <f>(BC54+(T54+2*0.95*5.67E-8*(((BC54+$B$7)+273)^4-(BC54+273)^4)-44100*I54)/(1.84*29.3*Q54+8*0.95*5.67E-8*(BC54+273)^3))</f>
        <v>0</v>
      </c>
      <c r="V54">
        <f>($C$7*BD54+$D$7*BE54+$E$7*U54)</f>
        <v>0</v>
      </c>
      <c r="W54">
        <f>0.61365*exp(17.502*V54/(240.97+V54))</f>
        <v>0</v>
      </c>
      <c r="X54">
        <f>(Y54/Z54*100)</f>
        <v>0</v>
      </c>
      <c r="Y54">
        <f>AV54*(BA54+BB54)/1000</f>
        <v>0</v>
      </c>
      <c r="Z54">
        <f>0.61365*exp(17.502*BC54/(240.97+BC54))</f>
        <v>0</v>
      </c>
      <c r="AA54">
        <f>(W54-AV54*(BA54+BB54)/1000)</f>
        <v>0</v>
      </c>
      <c r="AB54">
        <f>(-I54*44100)</f>
        <v>0</v>
      </c>
      <c r="AC54">
        <f>2*29.3*Q54*0.92*(BC54-V54)</f>
        <v>0</v>
      </c>
      <c r="AD54">
        <f>2*0.95*5.67E-8*(((BC54+$B$7)+273)^4-(V54+273)^4)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MAX(0,($B$13+$C$13*BH54)/(1+$D$13*BH54)*BA54/(BC54+273)*$E$13)</f>
        <v>0</v>
      </c>
      <c r="AK54">
        <f>$B$11*BI54+$C$11*BJ54+$F$11*BU54*(1-BX54)</f>
        <v>0</v>
      </c>
      <c r="AL54">
        <f>AK54*AM54</f>
        <v>0</v>
      </c>
      <c r="AM54">
        <f>($B$11*$D$9+$C$11*$D$9+$F$11*((CH54+BZ54)/MAX(CH54+BZ54+CI54, 0.1)*$I$9+CI54/MAX(CH54+BZ54+CI54, 0.1)*$J$9))/($B$11+$C$11+$F$11)</f>
        <v>0</v>
      </c>
      <c r="AN54">
        <f>($B$11*$K$9+$C$11*$K$9+$F$11*((CH54+BZ54)/MAX(CH54+BZ54+CI54, 0.1)*$P$9+CI54/MAX(CH54+BZ54+CI54, 0.1)*$Q$9))/($B$11+$C$11+$F$11)</f>
        <v>0</v>
      </c>
      <c r="AO54">
        <v>6</v>
      </c>
      <c r="AP54">
        <v>0.5</v>
      </c>
      <c r="AQ54" t="s">
        <v>341</v>
      </c>
      <c r="AR54">
        <v>2</v>
      </c>
      <c r="AS54">
        <v>1695824581.6</v>
      </c>
      <c r="AT54">
        <v>396.801</v>
      </c>
      <c r="AU54">
        <v>420.064</v>
      </c>
      <c r="AV54">
        <v>13.0309</v>
      </c>
      <c r="AW54">
        <v>7.56</v>
      </c>
      <c r="AX54">
        <v>394.946</v>
      </c>
      <c r="AY54">
        <v>12.9643</v>
      </c>
      <c r="AZ54">
        <v>499.989</v>
      </c>
      <c r="BA54">
        <v>100.484</v>
      </c>
      <c r="BB54">
        <v>0.0317878</v>
      </c>
      <c r="BC54">
        <v>21.6197</v>
      </c>
      <c r="BD54">
        <v>999.9</v>
      </c>
      <c r="BE54">
        <v>999.9</v>
      </c>
      <c r="BF54">
        <v>0</v>
      </c>
      <c r="BG54">
        <v>0</v>
      </c>
      <c r="BH54">
        <v>10006.2</v>
      </c>
      <c r="BI54">
        <v>0</v>
      </c>
      <c r="BJ54">
        <v>43.533</v>
      </c>
      <c r="BK54">
        <v>-23.263</v>
      </c>
      <c r="BL54">
        <v>402.04</v>
      </c>
      <c r="BM54">
        <v>423.264</v>
      </c>
      <c r="BN54">
        <v>5.47087</v>
      </c>
      <c r="BO54">
        <v>420.064</v>
      </c>
      <c r="BP54">
        <v>7.56</v>
      </c>
      <c r="BQ54">
        <v>1.3094</v>
      </c>
      <c r="BR54">
        <v>0.75966</v>
      </c>
      <c r="BS54">
        <v>10.9071</v>
      </c>
      <c r="BT54">
        <v>2.97504</v>
      </c>
      <c r="BU54">
        <v>2500.23</v>
      </c>
      <c r="BV54">
        <v>0.9000089999999999</v>
      </c>
      <c r="BW54">
        <v>0.09999139999999999</v>
      </c>
      <c r="BX54">
        <v>0</v>
      </c>
      <c r="BY54">
        <v>2.2328</v>
      </c>
      <c r="BZ54">
        <v>0</v>
      </c>
      <c r="CA54">
        <v>27643.3</v>
      </c>
      <c r="CB54">
        <v>22325.9</v>
      </c>
      <c r="CC54">
        <v>40.375</v>
      </c>
      <c r="CD54">
        <v>38.312</v>
      </c>
      <c r="CE54">
        <v>39.687</v>
      </c>
      <c r="CF54">
        <v>37.125</v>
      </c>
      <c r="CG54">
        <v>38.75</v>
      </c>
      <c r="CH54">
        <v>2250.23</v>
      </c>
      <c r="CI54">
        <v>250</v>
      </c>
      <c r="CJ54">
        <v>0</v>
      </c>
      <c r="CK54">
        <v>1695824571.6</v>
      </c>
      <c r="CL54">
        <v>0</v>
      </c>
      <c r="CM54">
        <v>1695823450</v>
      </c>
      <c r="CN54" t="s">
        <v>406</v>
      </c>
      <c r="CO54">
        <v>1695823448</v>
      </c>
      <c r="CP54">
        <v>1695823450</v>
      </c>
      <c r="CQ54">
        <v>2</v>
      </c>
      <c r="CR54">
        <v>0.451</v>
      </c>
      <c r="CS54">
        <v>-0.002</v>
      </c>
      <c r="CT54">
        <v>1.907</v>
      </c>
      <c r="CU54">
        <v>0.054</v>
      </c>
      <c r="CV54">
        <v>420</v>
      </c>
      <c r="CW54">
        <v>11</v>
      </c>
      <c r="CX54">
        <v>0.5600000000000001</v>
      </c>
      <c r="CY54">
        <v>0.05</v>
      </c>
      <c r="CZ54">
        <v>17.33809485869789</v>
      </c>
      <c r="DA54">
        <v>0.8043859118427124</v>
      </c>
      <c r="DB54">
        <v>0.06381520889103076</v>
      </c>
      <c r="DC54">
        <v>1</v>
      </c>
      <c r="DD54">
        <v>0.004559036438549438</v>
      </c>
      <c r="DE54">
        <v>0.0002253516521151413</v>
      </c>
      <c r="DF54">
        <v>1.712719150563228E-05</v>
      </c>
      <c r="DG54">
        <v>1</v>
      </c>
      <c r="DH54">
        <v>0.3202207840348888</v>
      </c>
      <c r="DI54">
        <v>0.01741287140996268</v>
      </c>
      <c r="DJ54">
        <v>0.001330937214921095</v>
      </c>
      <c r="DK54">
        <v>1</v>
      </c>
      <c r="DL54">
        <v>3</v>
      </c>
      <c r="DM54">
        <v>3</v>
      </c>
      <c r="DN54" t="s">
        <v>343</v>
      </c>
      <c r="DO54">
        <v>3.10212</v>
      </c>
      <c r="DP54">
        <v>2.66549</v>
      </c>
      <c r="DQ54">
        <v>0.0973692</v>
      </c>
      <c r="DR54">
        <v>0.102741</v>
      </c>
      <c r="DS54">
        <v>0.0682835</v>
      </c>
      <c r="DT54">
        <v>0.0459661</v>
      </c>
      <c r="DU54">
        <v>26474.8</v>
      </c>
      <c r="DV54">
        <v>28719.3</v>
      </c>
      <c r="DW54">
        <v>27748.8</v>
      </c>
      <c r="DX54">
        <v>30069.6</v>
      </c>
      <c r="DY54">
        <v>32404.3</v>
      </c>
      <c r="DZ54">
        <v>35442.5</v>
      </c>
      <c r="EA54">
        <v>38092.1</v>
      </c>
      <c r="EB54">
        <v>41283.8</v>
      </c>
      <c r="EC54">
        <v>2.243</v>
      </c>
      <c r="ED54">
        <v>2.2954</v>
      </c>
      <c r="EE54">
        <v>0</v>
      </c>
      <c r="EF54">
        <v>0</v>
      </c>
      <c r="EG54">
        <v>18.6606</v>
      </c>
      <c r="EH54">
        <v>999.9</v>
      </c>
      <c r="EI54">
        <v>56.4</v>
      </c>
      <c r="EJ54">
        <v>21</v>
      </c>
      <c r="EK54">
        <v>14.0079</v>
      </c>
      <c r="EL54">
        <v>63.4629</v>
      </c>
      <c r="EM54">
        <v>8.5016</v>
      </c>
      <c r="EN54">
        <v>1</v>
      </c>
      <c r="EO54">
        <v>-0.591799</v>
      </c>
      <c r="EP54">
        <v>-0.587432</v>
      </c>
      <c r="EQ54">
        <v>20.2027</v>
      </c>
      <c r="ER54">
        <v>5.25922</v>
      </c>
      <c r="ES54">
        <v>12.0519</v>
      </c>
      <c r="ET54">
        <v>4.97365</v>
      </c>
      <c r="EU54">
        <v>3.293</v>
      </c>
      <c r="EV54">
        <v>9999</v>
      </c>
      <c r="EW54">
        <v>9999</v>
      </c>
      <c r="EX54">
        <v>9999</v>
      </c>
      <c r="EY54">
        <v>198.9</v>
      </c>
      <c r="EZ54">
        <v>4.97177</v>
      </c>
      <c r="FA54">
        <v>1.87012</v>
      </c>
      <c r="FB54">
        <v>1.87638</v>
      </c>
      <c r="FC54">
        <v>1.86947</v>
      </c>
      <c r="FD54">
        <v>1.87271</v>
      </c>
      <c r="FE54">
        <v>1.8743</v>
      </c>
      <c r="FF54">
        <v>1.87363</v>
      </c>
      <c r="FG54">
        <v>1.87515</v>
      </c>
      <c r="FH54">
        <v>0</v>
      </c>
      <c r="FI54">
        <v>0</v>
      </c>
      <c r="FJ54">
        <v>0</v>
      </c>
      <c r="FK54">
        <v>0</v>
      </c>
      <c r="FL54" t="s">
        <v>344</v>
      </c>
      <c r="FM54" t="s">
        <v>345</v>
      </c>
      <c r="FN54" t="s">
        <v>346</v>
      </c>
      <c r="FO54" t="s">
        <v>346</v>
      </c>
      <c r="FP54" t="s">
        <v>346</v>
      </c>
      <c r="FQ54" t="s">
        <v>346</v>
      </c>
      <c r="FR54">
        <v>0</v>
      </c>
      <c r="FS54">
        <v>100</v>
      </c>
      <c r="FT54">
        <v>100</v>
      </c>
      <c r="FU54">
        <v>1.855</v>
      </c>
      <c r="FV54">
        <v>0.06660000000000001</v>
      </c>
      <c r="FW54">
        <v>0.8915606082004045</v>
      </c>
      <c r="FX54">
        <v>0.002616612134532941</v>
      </c>
      <c r="FY54">
        <v>-4.519413631873513E-07</v>
      </c>
      <c r="FZ54">
        <v>9.831233035137328E-12</v>
      </c>
      <c r="GA54">
        <v>-0.02597678455945578</v>
      </c>
      <c r="GB54">
        <v>0.01128715920374445</v>
      </c>
      <c r="GC54">
        <v>-0.0004913425133041084</v>
      </c>
      <c r="GD54">
        <v>1.320148971478439E-05</v>
      </c>
      <c r="GE54">
        <v>-1</v>
      </c>
      <c r="GF54">
        <v>2093</v>
      </c>
      <c r="GG54">
        <v>1</v>
      </c>
      <c r="GH54">
        <v>22</v>
      </c>
      <c r="GI54">
        <v>18.9</v>
      </c>
      <c r="GJ54">
        <v>18.9</v>
      </c>
      <c r="GK54">
        <v>1.06689</v>
      </c>
      <c r="GL54">
        <v>2.48779</v>
      </c>
      <c r="GM54">
        <v>1.39893</v>
      </c>
      <c r="GN54">
        <v>2.31201</v>
      </c>
      <c r="GO54">
        <v>1.44897</v>
      </c>
      <c r="GP54">
        <v>2.37061</v>
      </c>
      <c r="GQ54">
        <v>24.7755</v>
      </c>
      <c r="GR54">
        <v>15.1215</v>
      </c>
      <c r="GS54">
        <v>18</v>
      </c>
      <c r="GT54">
        <v>463.209</v>
      </c>
      <c r="GU54">
        <v>567.827</v>
      </c>
      <c r="GV54">
        <v>20.0005</v>
      </c>
      <c r="GW54">
        <v>19.1413</v>
      </c>
      <c r="GX54">
        <v>30.0002</v>
      </c>
      <c r="GY54">
        <v>19.1405</v>
      </c>
      <c r="GZ54">
        <v>19.1033</v>
      </c>
      <c r="HA54">
        <v>21.3285</v>
      </c>
      <c r="HB54">
        <v>43.18</v>
      </c>
      <c r="HC54">
        <v>29.8172</v>
      </c>
      <c r="HD54">
        <v>20</v>
      </c>
      <c r="HE54">
        <v>420</v>
      </c>
      <c r="HF54">
        <v>7.49865</v>
      </c>
      <c r="HG54">
        <v>102.727</v>
      </c>
      <c r="HH54">
        <v>103.122</v>
      </c>
    </row>
    <row r="55" spans="1:216">
      <c r="A55">
        <v>39</v>
      </c>
      <c r="B55">
        <v>1695824779.6</v>
      </c>
      <c r="C55">
        <v>4432</v>
      </c>
      <c r="D55" t="s">
        <v>423</v>
      </c>
      <c r="E55" t="s">
        <v>424</v>
      </c>
      <c r="F55" t="s">
        <v>340</v>
      </c>
      <c r="H55">
        <v>1695824779.6</v>
      </c>
      <c r="I55">
        <f>(J55)/1000</f>
        <v>0</v>
      </c>
      <c r="J55">
        <f>1000*AZ55*AH55*(AV55-AW55)/(100*AO55*(1000-AH55*AV55))</f>
        <v>0</v>
      </c>
      <c r="K55">
        <f>AZ55*AH55*(AU55-AT55*(1000-AH55*AW55)/(1000-AH55*AV55))/(100*AO55)</f>
        <v>0</v>
      </c>
      <c r="L55">
        <f>AT55 - IF(AH55&gt;1, K55*AO55*100.0/(AJ55*BH55), 0)</f>
        <v>0</v>
      </c>
      <c r="M55">
        <f>((S55-I55/2)*L55-K55)/(S55+I55/2)</f>
        <v>0</v>
      </c>
      <c r="N55">
        <f>M55*(BA55+BB55)/1000.0</f>
        <v>0</v>
      </c>
      <c r="O55">
        <f>(AT55 - IF(AH55&gt;1, K55*AO55*100.0/(AJ55*BH55), 0))*(BA55+BB55)/1000.0</f>
        <v>0</v>
      </c>
      <c r="P55">
        <f>2.0/((1/R55-1/Q55)+SIGN(R55)*SQRT((1/R55-1/Q55)*(1/R55-1/Q55) + 4*AP55/((AP55+1)*(AP55+1))*(2*1/R55*1/Q55-1/Q55*1/Q55)))</f>
        <v>0</v>
      </c>
      <c r="Q55">
        <f>IF(LEFT(AQ55,1)&lt;&gt;"0",IF(LEFT(AQ55,1)="1",3.0,AR55),$D$5+$E$5*(BH55*BA55/($K$5*1000))+$F$5*(BH55*BA55/($K$5*1000))*MAX(MIN(AO55,$J$5),$I$5)*MAX(MIN(AO55,$J$5),$I$5)+$G$5*MAX(MIN(AO55,$J$5),$I$5)*(BH55*BA55/($K$5*1000))+$H$5*(BH55*BA55/($K$5*1000))*(BH55*BA55/($K$5*1000)))</f>
        <v>0</v>
      </c>
      <c r="R55">
        <f>I55*(1000-(1000*0.61365*exp(17.502*V55/(240.97+V55))/(BA55+BB55)+AV55)/2)/(1000*0.61365*exp(17.502*V55/(240.97+V55))/(BA55+BB55)-AV55)</f>
        <v>0</v>
      </c>
      <c r="S55">
        <f>1/((AP55+1)/(P55/1.6)+1/(Q55/1.37)) + AP55/((AP55+1)/(P55/1.6) + AP55/(Q55/1.37))</f>
        <v>0</v>
      </c>
      <c r="T55">
        <f>(AK55*AN55)</f>
        <v>0</v>
      </c>
      <c r="U55">
        <f>(BC55+(T55+2*0.95*5.67E-8*(((BC55+$B$7)+273)^4-(BC55+273)^4)-44100*I55)/(1.84*29.3*Q55+8*0.95*5.67E-8*(BC55+273)^3))</f>
        <v>0</v>
      </c>
      <c r="V55">
        <f>($C$7*BD55+$D$7*BE55+$E$7*U55)</f>
        <v>0</v>
      </c>
      <c r="W55">
        <f>0.61365*exp(17.502*V55/(240.97+V55))</f>
        <v>0</v>
      </c>
      <c r="X55">
        <f>(Y55/Z55*100)</f>
        <v>0</v>
      </c>
      <c r="Y55">
        <f>AV55*(BA55+BB55)/1000</f>
        <v>0</v>
      </c>
      <c r="Z55">
        <f>0.61365*exp(17.502*BC55/(240.97+BC55))</f>
        <v>0</v>
      </c>
      <c r="AA55">
        <f>(W55-AV55*(BA55+BB55)/1000)</f>
        <v>0</v>
      </c>
      <c r="AB55">
        <f>(-I55*44100)</f>
        <v>0</v>
      </c>
      <c r="AC55">
        <f>2*29.3*Q55*0.92*(BC55-V55)</f>
        <v>0</v>
      </c>
      <c r="AD55">
        <f>2*0.95*5.67E-8*(((BC55+$B$7)+273)^4-(V55+273)^4)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MAX(0,($B$13+$C$13*BH55)/(1+$D$13*BH55)*BA55/(BC55+273)*$E$13)</f>
        <v>0</v>
      </c>
      <c r="AK55">
        <f>$B$11*BI55+$C$11*BJ55+$F$11*BU55*(1-BX55)</f>
        <v>0</v>
      </c>
      <c r="AL55">
        <f>AK55*AM55</f>
        <v>0</v>
      </c>
      <c r="AM55">
        <f>($B$11*$D$9+$C$11*$D$9+$F$11*((CH55+BZ55)/MAX(CH55+BZ55+CI55, 0.1)*$I$9+CI55/MAX(CH55+BZ55+CI55, 0.1)*$J$9))/($B$11+$C$11+$F$11)</f>
        <v>0</v>
      </c>
      <c r="AN55">
        <f>($B$11*$K$9+$C$11*$K$9+$F$11*((CH55+BZ55)/MAX(CH55+BZ55+CI55, 0.1)*$P$9+CI55/MAX(CH55+BZ55+CI55, 0.1)*$Q$9))/($B$11+$C$11+$F$11)</f>
        <v>0</v>
      </c>
      <c r="AO55">
        <v>6</v>
      </c>
      <c r="AP55">
        <v>0.5</v>
      </c>
      <c r="AQ55" t="s">
        <v>341</v>
      </c>
      <c r="AR55">
        <v>2</v>
      </c>
      <c r="AS55">
        <v>1695824779.6</v>
      </c>
      <c r="AT55">
        <v>389.168</v>
      </c>
      <c r="AU55">
        <v>419.993</v>
      </c>
      <c r="AV55">
        <v>12.972</v>
      </c>
      <c r="AW55">
        <v>6.93511</v>
      </c>
      <c r="AX55">
        <v>387.33</v>
      </c>
      <c r="AY55">
        <v>12.9058</v>
      </c>
      <c r="AZ55">
        <v>500.091</v>
      </c>
      <c r="BA55">
        <v>100.482</v>
      </c>
      <c r="BB55">
        <v>0.0303515</v>
      </c>
      <c r="BC55">
        <v>21.6734</v>
      </c>
      <c r="BD55">
        <v>999.9</v>
      </c>
      <c r="BE55">
        <v>999.9</v>
      </c>
      <c r="BF55">
        <v>0</v>
      </c>
      <c r="BG55">
        <v>0</v>
      </c>
      <c r="BH55">
        <v>9976.879999999999</v>
      </c>
      <c r="BI55">
        <v>0</v>
      </c>
      <c r="BJ55">
        <v>40.8488</v>
      </c>
      <c r="BK55">
        <v>-30.8257</v>
      </c>
      <c r="BL55">
        <v>394.282</v>
      </c>
      <c r="BM55">
        <v>422.926</v>
      </c>
      <c r="BN55">
        <v>6.03694</v>
      </c>
      <c r="BO55">
        <v>419.993</v>
      </c>
      <c r="BP55">
        <v>6.93511</v>
      </c>
      <c r="BQ55">
        <v>1.30345</v>
      </c>
      <c r="BR55">
        <v>0.69685</v>
      </c>
      <c r="BS55">
        <v>10.8387</v>
      </c>
      <c r="BT55">
        <v>1.76337</v>
      </c>
      <c r="BU55">
        <v>2500.1</v>
      </c>
      <c r="BV55">
        <v>0.900003</v>
      </c>
      <c r="BW55">
        <v>0.09999710000000001</v>
      </c>
      <c r="BX55">
        <v>0</v>
      </c>
      <c r="BY55">
        <v>2.771</v>
      </c>
      <c r="BZ55">
        <v>0</v>
      </c>
      <c r="CA55">
        <v>27444.1</v>
      </c>
      <c r="CB55">
        <v>22324.7</v>
      </c>
      <c r="CC55">
        <v>40.125</v>
      </c>
      <c r="CD55">
        <v>38.687</v>
      </c>
      <c r="CE55">
        <v>39.312</v>
      </c>
      <c r="CF55">
        <v>37.375</v>
      </c>
      <c r="CG55">
        <v>38.562</v>
      </c>
      <c r="CH55">
        <v>2250.1</v>
      </c>
      <c r="CI55">
        <v>250</v>
      </c>
      <c r="CJ55">
        <v>0</v>
      </c>
      <c r="CK55">
        <v>1695824769.6</v>
      </c>
      <c r="CL55">
        <v>0</v>
      </c>
      <c r="CM55">
        <v>1695823450</v>
      </c>
      <c r="CN55" t="s">
        <v>406</v>
      </c>
      <c r="CO55">
        <v>1695823448</v>
      </c>
      <c r="CP55">
        <v>1695823450</v>
      </c>
      <c r="CQ55">
        <v>2</v>
      </c>
      <c r="CR55">
        <v>0.451</v>
      </c>
      <c r="CS55">
        <v>-0.002</v>
      </c>
      <c r="CT55">
        <v>1.907</v>
      </c>
      <c r="CU55">
        <v>0.054</v>
      </c>
      <c r="CV55">
        <v>420</v>
      </c>
      <c r="CW55">
        <v>11</v>
      </c>
      <c r="CX55">
        <v>0.5600000000000001</v>
      </c>
      <c r="CY55">
        <v>0.05</v>
      </c>
      <c r="CZ55">
        <v>23.59599410229103</v>
      </c>
      <c r="DA55">
        <v>0.8291075588071193</v>
      </c>
      <c r="DB55">
        <v>0.06598961147864281</v>
      </c>
      <c r="DC55">
        <v>1</v>
      </c>
      <c r="DD55">
        <v>0.005084043018435907</v>
      </c>
      <c r="DE55">
        <v>0.0001043480737252857</v>
      </c>
      <c r="DF55">
        <v>9.733858890892419E-06</v>
      </c>
      <c r="DG55">
        <v>1</v>
      </c>
      <c r="DH55">
        <v>0.3620716156698675</v>
      </c>
      <c r="DI55">
        <v>0.002023109096382101</v>
      </c>
      <c r="DJ55">
        <v>0.0005923569471919809</v>
      </c>
      <c r="DK55">
        <v>1</v>
      </c>
      <c r="DL55">
        <v>3</v>
      </c>
      <c r="DM55">
        <v>3</v>
      </c>
      <c r="DN55" t="s">
        <v>343</v>
      </c>
      <c r="DO55">
        <v>3.10208</v>
      </c>
      <c r="DP55">
        <v>2.6638</v>
      </c>
      <c r="DQ55">
        <v>0.0959161</v>
      </c>
      <c r="DR55">
        <v>0.102708</v>
      </c>
      <c r="DS55">
        <v>0.0680399</v>
      </c>
      <c r="DT55">
        <v>0.0428596</v>
      </c>
      <c r="DU55">
        <v>26513.7</v>
      </c>
      <c r="DV55">
        <v>28716.9</v>
      </c>
      <c r="DW55">
        <v>27745.2</v>
      </c>
      <c r="DX55">
        <v>30066.3</v>
      </c>
      <c r="DY55">
        <v>32407.1</v>
      </c>
      <c r="DZ55">
        <v>35553.6</v>
      </c>
      <c r="EA55">
        <v>38085.8</v>
      </c>
      <c r="EB55">
        <v>41279.3</v>
      </c>
      <c r="EC55">
        <v>2.23708</v>
      </c>
      <c r="ED55">
        <v>2.29165</v>
      </c>
      <c r="EE55">
        <v>0</v>
      </c>
      <c r="EF55">
        <v>0</v>
      </c>
      <c r="EG55">
        <v>18.495</v>
      </c>
      <c r="EH55">
        <v>999.9</v>
      </c>
      <c r="EI55">
        <v>54.9</v>
      </c>
      <c r="EJ55">
        <v>21.1</v>
      </c>
      <c r="EK55">
        <v>13.72</v>
      </c>
      <c r="EL55">
        <v>63.4329</v>
      </c>
      <c r="EM55">
        <v>8.71795</v>
      </c>
      <c r="EN55">
        <v>1</v>
      </c>
      <c r="EO55">
        <v>-0.588275</v>
      </c>
      <c r="EP55">
        <v>-0.568224</v>
      </c>
      <c r="EQ55">
        <v>20.2042</v>
      </c>
      <c r="ER55">
        <v>5.25922</v>
      </c>
      <c r="ES55">
        <v>12.0519</v>
      </c>
      <c r="ET55">
        <v>4.97375</v>
      </c>
      <c r="EU55">
        <v>3.293</v>
      </c>
      <c r="EV55">
        <v>9999</v>
      </c>
      <c r="EW55">
        <v>9999</v>
      </c>
      <c r="EX55">
        <v>9999</v>
      </c>
      <c r="EY55">
        <v>198.9</v>
      </c>
      <c r="EZ55">
        <v>4.97181</v>
      </c>
      <c r="FA55">
        <v>1.87013</v>
      </c>
      <c r="FB55">
        <v>1.87639</v>
      </c>
      <c r="FC55">
        <v>1.8695</v>
      </c>
      <c r="FD55">
        <v>1.87271</v>
      </c>
      <c r="FE55">
        <v>1.87432</v>
      </c>
      <c r="FF55">
        <v>1.87363</v>
      </c>
      <c r="FG55">
        <v>1.87515</v>
      </c>
      <c r="FH55">
        <v>0</v>
      </c>
      <c r="FI55">
        <v>0</v>
      </c>
      <c r="FJ55">
        <v>0</v>
      </c>
      <c r="FK55">
        <v>0</v>
      </c>
      <c r="FL55" t="s">
        <v>344</v>
      </c>
      <c r="FM55" t="s">
        <v>345</v>
      </c>
      <c r="FN55" t="s">
        <v>346</v>
      </c>
      <c r="FO55" t="s">
        <v>346</v>
      </c>
      <c r="FP55" t="s">
        <v>346</v>
      </c>
      <c r="FQ55" t="s">
        <v>346</v>
      </c>
      <c r="FR55">
        <v>0</v>
      </c>
      <c r="FS55">
        <v>100</v>
      </c>
      <c r="FT55">
        <v>100</v>
      </c>
      <c r="FU55">
        <v>1.838</v>
      </c>
      <c r="FV55">
        <v>0.06619999999999999</v>
      </c>
      <c r="FW55">
        <v>0.8915606082004045</v>
      </c>
      <c r="FX55">
        <v>0.002616612134532941</v>
      </c>
      <c r="FY55">
        <v>-4.519413631873513E-07</v>
      </c>
      <c r="FZ55">
        <v>9.831233035137328E-12</v>
      </c>
      <c r="GA55">
        <v>-0.02597678455945578</v>
      </c>
      <c r="GB55">
        <v>0.01128715920374445</v>
      </c>
      <c r="GC55">
        <v>-0.0004913425133041084</v>
      </c>
      <c r="GD55">
        <v>1.320148971478439E-05</v>
      </c>
      <c r="GE55">
        <v>-1</v>
      </c>
      <c r="GF55">
        <v>2093</v>
      </c>
      <c r="GG55">
        <v>1</v>
      </c>
      <c r="GH55">
        <v>22</v>
      </c>
      <c r="GI55">
        <v>22.2</v>
      </c>
      <c r="GJ55">
        <v>22.2</v>
      </c>
      <c r="GK55">
        <v>1.06689</v>
      </c>
      <c r="GL55">
        <v>2.48535</v>
      </c>
      <c r="GM55">
        <v>1.39893</v>
      </c>
      <c r="GN55">
        <v>2.31201</v>
      </c>
      <c r="GO55">
        <v>1.44897</v>
      </c>
      <c r="GP55">
        <v>2.33398</v>
      </c>
      <c r="GQ55">
        <v>24.8775</v>
      </c>
      <c r="GR55">
        <v>15.0864</v>
      </c>
      <c r="GS55">
        <v>18</v>
      </c>
      <c r="GT55">
        <v>460.237</v>
      </c>
      <c r="GU55">
        <v>565.63</v>
      </c>
      <c r="GV55">
        <v>20.0011</v>
      </c>
      <c r="GW55">
        <v>19.1891</v>
      </c>
      <c r="GX55">
        <v>30.0001</v>
      </c>
      <c r="GY55">
        <v>19.1828</v>
      </c>
      <c r="GZ55">
        <v>19.1444</v>
      </c>
      <c r="HA55">
        <v>21.317</v>
      </c>
      <c r="HB55">
        <v>45.6358</v>
      </c>
      <c r="HC55">
        <v>24.187</v>
      </c>
      <c r="HD55">
        <v>20</v>
      </c>
      <c r="HE55">
        <v>420</v>
      </c>
      <c r="HF55">
        <v>6.88463</v>
      </c>
      <c r="HG55">
        <v>102.711</v>
      </c>
      <c r="HH55">
        <v>103.111</v>
      </c>
    </row>
    <row r="56" spans="1:216">
      <c r="A56">
        <v>40</v>
      </c>
      <c r="B56">
        <v>1695824933.1</v>
      </c>
      <c r="C56">
        <v>4585.5</v>
      </c>
      <c r="D56" t="s">
        <v>425</v>
      </c>
      <c r="E56" t="s">
        <v>426</v>
      </c>
      <c r="F56" t="s">
        <v>340</v>
      </c>
      <c r="H56">
        <v>1695824933.1</v>
      </c>
      <c r="I56">
        <f>(J56)/1000</f>
        <v>0</v>
      </c>
      <c r="J56">
        <f>1000*AZ56*AH56*(AV56-AW56)/(100*AO56*(1000-AH56*AV56))</f>
        <v>0</v>
      </c>
      <c r="K56">
        <f>AZ56*AH56*(AU56-AT56*(1000-AH56*AW56)/(1000-AH56*AV56))/(100*AO56)</f>
        <v>0</v>
      </c>
      <c r="L56">
        <f>AT56 - IF(AH56&gt;1, K56*AO56*100.0/(AJ56*BH56), 0)</f>
        <v>0</v>
      </c>
      <c r="M56">
        <f>((S56-I56/2)*L56-K56)/(S56+I56/2)</f>
        <v>0</v>
      </c>
      <c r="N56">
        <f>M56*(BA56+BB56)/1000.0</f>
        <v>0</v>
      </c>
      <c r="O56">
        <f>(AT56 - IF(AH56&gt;1, K56*AO56*100.0/(AJ56*BH56), 0))*(BA56+BB56)/1000.0</f>
        <v>0</v>
      </c>
      <c r="P56">
        <f>2.0/((1/R56-1/Q56)+SIGN(R56)*SQRT((1/R56-1/Q56)*(1/R56-1/Q56) + 4*AP56/((AP56+1)*(AP56+1))*(2*1/R56*1/Q56-1/Q56*1/Q56)))</f>
        <v>0</v>
      </c>
      <c r="Q56">
        <f>IF(LEFT(AQ56,1)&lt;&gt;"0",IF(LEFT(AQ56,1)="1",3.0,AR56),$D$5+$E$5*(BH56*BA56/($K$5*1000))+$F$5*(BH56*BA56/($K$5*1000))*MAX(MIN(AO56,$J$5),$I$5)*MAX(MIN(AO56,$J$5),$I$5)+$G$5*MAX(MIN(AO56,$J$5),$I$5)*(BH56*BA56/($K$5*1000))+$H$5*(BH56*BA56/($K$5*1000))*(BH56*BA56/($K$5*1000)))</f>
        <v>0</v>
      </c>
      <c r="R56">
        <f>I56*(1000-(1000*0.61365*exp(17.502*V56/(240.97+V56))/(BA56+BB56)+AV56)/2)/(1000*0.61365*exp(17.502*V56/(240.97+V56))/(BA56+BB56)-AV56)</f>
        <v>0</v>
      </c>
      <c r="S56">
        <f>1/((AP56+1)/(P56/1.6)+1/(Q56/1.37)) + AP56/((AP56+1)/(P56/1.6) + AP56/(Q56/1.37))</f>
        <v>0</v>
      </c>
      <c r="T56">
        <f>(AK56*AN56)</f>
        <v>0</v>
      </c>
      <c r="U56">
        <f>(BC56+(T56+2*0.95*5.67E-8*(((BC56+$B$7)+273)^4-(BC56+273)^4)-44100*I56)/(1.84*29.3*Q56+8*0.95*5.67E-8*(BC56+273)^3))</f>
        <v>0</v>
      </c>
      <c r="V56">
        <f>($C$7*BD56+$D$7*BE56+$E$7*U56)</f>
        <v>0</v>
      </c>
      <c r="W56">
        <f>0.61365*exp(17.502*V56/(240.97+V56))</f>
        <v>0</v>
      </c>
      <c r="X56">
        <f>(Y56/Z56*100)</f>
        <v>0</v>
      </c>
      <c r="Y56">
        <f>AV56*(BA56+BB56)/1000</f>
        <v>0</v>
      </c>
      <c r="Z56">
        <f>0.61365*exp(17.502*BC56/(240.97+BC56))</f>
        <v>0</v>
      </c>
      <c r="AA56">
        <f>(W56-AV56*(BA56+BB56)/1000)</f>
        <v>0</v>
      </c>
      <c r="AB56">
        <f>(-I56*44100)</f>
        <v>0</v>
      </c>
      <c r="AC56">
        <f>2*29.3*Q56*0.92*(BC56-V56)</f>
        <v>0</v>
      </c>
      <c r="AD56">
        <f>2*0.95*5.67E-8*(((BC56+$B$7)+273)^4-(V56+273)^4)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MAX(0,($B$13+$C$13*BH56)/(1+$D$13*BH56)*BA56/(BC56+273)*$E$13)</f>
        <v>0</v>
      </c>
      <c r="AK56">
        <f>$B$11*BI56+$C$11*BJ56+$F$11*BU56*(1-BX56)</f>
        <v>0</v>
      </c>
      <c r="AL56">
        <f>AK56*AM56</f>
        <v>0</v>
      </c>
      <c r="AM56">
        <f>($B$11*$D$9+$C$11*$D$9+$F$11*((CH56+BZ56)/MAX(CH56+BZ56+CI56, 0.1)*$I$9+CI56/MAX(CH56+BZ56+CI56, 0.1)*$J$9))/($B$11+$C$11+$F$11)</f>
        <v>0</v>
      </c>
      <c r="AN56">
        <f>($B$11*$K$9+$C$11*$K$9+$F$11*((CH56+BZ56)/MAX(CH56+BZ56+CI56, 0.1)*$P$9+CI56/MAX(CH56+BZ56+CI56, 0.1)*$Q$9))/($B$11+$C$11+$F$11)</f>
        <v>0</v>
      </c>
      <c r="AO56">
        <v>6</v>
      </c>
      <c r="AP56">
        <v>0.5</v>
      </c>
      <c r="AQ56" t="s">
        <v>341</v>
      </c>
      <c r="AR56">
        <v>2</v>
      </c>
      <c r="AS56">
        <v>1695824933.1</v>
      </c>
      <c r="AT56">
        <v>397.399</v>
      </c>
      <c r="AU56">
        <v>420.007</v>
      </c>
      <c r="AV56">
        <v>13.0697</v>
      </c>
      <c r="AW56">
        <v>6.66982</v>
      </c>
      <c r="AX56">
        <v>395.542</v>
      </c>
      <c r="AY56">
        <v>13.003</v>
      </c>
      <c r="AZ56">
        <v>500.24</v>
      </c>
      <c r="BA56">
        <v>100.473</v>
      </c>
      <c r="BB56">
        <v>0.0313976</v>
      </c>
      <c r="BC56">
        <v>21.8458</v>
      </c>
      <c r="BD56">
        <v>999.9</v>
      </c>
      <c r="BE56">
        <v>999.9</v>
      </c>
      <c r="BF56">
        <v>0</v>
      </c>
      <c r="BG56">
        <v>0</v>
      </c>
      <c r="BH56">
        <v>9991.25</v>
      </c>
      <c r="BI56">
        <v>0</v>
      </c>
      <c r="BJ56">
        <v>50.2997</v>
      </c>
      <c r="BK56">
        <v>-22.6086</v>
      </c>
      <c r="BL56">
        <v>402.662</v>
      </c>
      <c r="BM56">
        <v>422.828</v>
      </c>
      <c r="BN56">
        <v>6.39988</v>
      </c>
      <c r="BO56">
        <v>420.007</v>
      </c>
      <c r="BP56">
        <v>6.66982</v>
      </c>
      <c r="BQ56">
        <v>1.31315</v>
      </c>
      <c r="BR56">
        <v>0.670136</v>
      </c>
      <c r="BS56">
        <v>10.9502</v>
      </c>
      <c r="BT56">
        <v>1.2185</v>
      </c>
      <c r="BU56">
        <v>2500.09</v>
      </c>
      <c r="BV56">
        <v>0.900007</v>
      </c>
      <c r="BW56">
        <v>0.0999931</v>
      </c>
      <c r="BX56">
        <v>0</v>
      </c>
      <c r="BY56">
        <v>2.9372</v>
      </c>
      <c r="BZ56">
        <v>0</v>
      </c>
      <c r="CA56">
        <v>43219.3</v>
      </c>
      <c r="CB56">
        <v>22324.6</v>
      </c>
      <c r="CC56">
        <v>40.687</v>
      </c>
      <c r="CD56">
        <v>38.562</v>
      </c>
      <c r="CE56">
        <v>39.937</v>
      </c>
      <c r="CF56">
        <v>37.437</v>
      </c>
      <c r="CG56">
        <v>38.937</v>
      </c>
      <c r="CH56">
        <v>2250.1</v>
      </c>
      <c r="CI56">
        <v>249.99</v>
      </c>
      <c r="CJ56">
        <v>0</v>
      </c>
      <c r="CK56">
        <v>1695824923.2</v>
      </c>
      <c r="CL56">
        <v>0</v>
      </c>
      <c r="CM56">
        <v>1695823450</v>
      </c>
      <c r="CN56" t="s">
        <v>406</v>
      </c>
      <c r="CO56">
        <v>1695823448</v>
      </c>
      <c r="CP56">
        <v>1695823450</v>
      </c>
      <c r="CQ56">
        <v>2</v>
      </c>
      <c r="CR56">
        <v>0.451</v>
      </c>
      <c r="CS56">
        <v>-0.002</v>
      </c>
      <c r="CT56">
        <v>1.907</v>
      </c>
      <c r="CU56">
        <v>0.054</v>
      </c>
      <c r="CV56">
        <v>420</v>
      </c>
      <c r="CW56">
        <v>11</v>
      </c>
      <c r="CX56">
        <v>0.5600000000000001</v>
      </c>
      <c r="CY56">
        <v>0.05</v>
      </c>
      <c r="CZ56">
        <v>16.51568656330221</v>
      </c>
      <c r="DA56">
        <v>0.9506245629341107</v>
      </c>
      <c r="DB56">
        <v>0.07614068840519982</v>
      </c>
      <c r="DC56">
        <v>1</v>
      </c>
      <c r="DD56">
        <v>0.005391204845876458</v>
      </c>
      <c r="DE56">
        <v>0.000104388385658763</v>
      </c>
      <c r="DF56">
        <v>8.575161835447809E-06</v>
      </c>
      <c r="DG56">
        <v>1</v>
      </c>
      <c r="DH56">
        <v>0.383662247849219</v>
      </c>
      <c r="DI56">
        <v>0.004032879878553862</v>
      </c>
      <c r="DJ56">
        <v>0.0005215885794919041</v>
      </c>
      <c r="DK56">
        <v>1</v>
      </c>
      <c r="DL56">
        <v>3</v>
      </c>
      <c r="DM56">
        <v>3</v>
      </c>
      <c r="DN56" t="s">
        <v>343</v>
      </c>
      <c r="DO56">
        <v>3.10218</v>
      </c>
      <c r="DP56">
        <v>2.66496</v>
      </c>
      <c r="DQ56">
        <v>0.0974467</v>
      </c>
      <c r="DR56">
        <v>0.102685</v>
      </c>
      <c r="DS56">
        <v>0.0684134</v>
      </c>
      <c r="DT56">
        <v>0.0415085</v>
      </c>
      <c r="DU56">
        <v>26465.5</v>
      </c>
      <c r="DV56">
        <v>28713.6</v>
      </c>
      <c r="DW56">
        <v>27741.9</v>
      </c>
      <c r="DX56">
        <v>30062.2</v>
      </c>
      <c r="DY56">
        <v>32390.7</v>
      </c>
      <c r="DZ56">
        <v>35599.2</v>
      </c>
      <c r="EA56">
        <v>38081.7</v>
      </c>
      <c r="EB56">
        <v>41274.2</v>
      </c>
      <c r="EC56">
        <v>2.2373</v>
      </c>
      <c r="ED56">
        <v>2.28848</v>
      </c>
      <c r="EE56">
        <v>0</v>
      </c>
      <c r="EF56">
        <v>0</v>
      </c>
      <c r="EG56">
        <v>18.548</v>
      </c>
      <c r="EH56">
        <v>999.9</v>
      </c>
      <c r="EI56">
        <v>54</v>
      </c>
      <c r="EJ56">
        <v>21.1</v>
      </c>
      <c r="EK56">
        <v>13.498</v>
      </c>
      <c r="EL56">
        <v>63.1529</v>
      </c>
      <c r="EM56">
        <v>8.4375</v>
      </c>
      <c r="EN56">
        <v>1</v>
      </c>
      <c r="EO56">
        <v>-0.584908</v>
      </c>
      <c r="EP56">
        <v>-0.508096</v>
      </c>
      <c r="EQ56">
        <v>20.2029</v>
      </c>
      <c r="ER56">
        <v>5.25922</v>
      </c>
      <c r="ES56">
        <v>12.0519</v>
      </c>
      <c r="ET56">
        <v>4.97355</v>
      </c>
      <c r="EU56">
        <v>3.293</v>
      </c>
      <c r="EV56">
        <v>9999</v>
      </c>
      <c r="EW56">
        <v>9999</v>
      </c>
      <c r="EX56">
        <v>9999</v>
      </c>
      <c r="EY56">
        <v>199</v>
      </c>
      <c r="EZ56">
        <v>4.97183</v>
      </c>
      <c r="FA56">
        <v>1.87013</v>
      </c>
      <c r="FB56">
        <v>1.87637</v>
      </c>
      <c r="FC56">
        <v>1.86951</v>
      </c>
      <c r="FD56">
        <v>1.87271</v>
      </c>
      <c r="FE56">
        <v>1.87429</v>
      </c>
      <c r="FF56">
        <v>1.87363</v>
      </c>
      <c r="FG56">
        <v>1.87516</v>
      </c>
      <c r="FH56">
        <v>0</v>
      </c>
      <c r="FI56">
        <v>0</v>
      </c>
      <c r="FJ56">
        <v>0</v>
      </c>
      <c r="FK56">
        <v>0</v>
      </c>
      <c r="FL56" t="s">
        <v>344</v>
      </c>
      <c r="FM56" t="s">
        <v>345</v>
      </c>
      <c r="FN56" t="s">
        <v>346</v>
      </c>
      <c r="FO56" t="s">
        <v>346</v>
      </c>
      <c r="FP56" t="s">
        <v>346</v>
      </c>
      <c r="FQ56" t="s">
        <v>346</v>
      </c>
      <c r="FR56">
        <v>0</v>
      </c>
      <c r="FS56">
        <v>100</v>
      </c>
      <c r="FT56">
        <v>100</v>
      </c>
      <c r="FU56">
        <v>1.857</v>
      </c>
      <c r="FV56">
        <v>0.0667</v>
      </c>
      <c r="FW56">
        <v>0.8915606082004045</v>
      </c>
      <c r="FX56">
        <v>0.002616612134532941</v>
      </c>
      <c r="FY56">
        <v>-4.519413631873513E-07</v>
      </c>
      <c r="FZ56">
        <v>9.831233035137328E-12</v>
      </c>
      <c r="GA56">
        <v>-0.02597678455945578</v>
      </c>
      <c r="GB56">
        <v>0.01128715920374445</v>
      </c>
      <c r="GC56">
        <v>-0.0004913425133041084</v>
      </c>
      <c r="GD56">
        <v>1.320148971478439E-05</v>
      </c>
      <c r="GE56">
        <v>-1</v>
      </c>
      <c r="GF56">
        <v>2093</v>
      </c>
      <c r="GG56">
        <v>1</v>
      </c>
      <c r="GH56">
        <v>22</v>
      </c>
      <c r="GI56">
        <v>24.8</v>
      </c>
      <c r="GJ56">
        <v>24.7</v>
      </c>
      <c r="GK56">
        <v>1.06689</v>
      </c>
      <c r="GL56">
        <v>2.48047</v>
      </c>
      <c r="GM56">
        <v>1.39893</v>
      </c>
      <c r="GN56">
        <v>2.31201</v>
      </c>
      <c r="GO56">
        <v>1.44897</v>
      </c>
      <c r="GP56">
        <v>2.47681</v>
      </c>
      <c r="GQ56">
        <v>24.9592</v>
      </c>
      <c r="GR56">
        <v>15.0602</v>
      </c>
      <c r="GS56">
        <v>18</v>
      </c>
      <c r="GT56">
        <v>460.92</v>
      </c>
      <c r="GU56">
        <v>564.0069999999999</v>
      </c>
      <c r="GV56">
        <v>20.0011</v>
      </c>
      <c r="GW56">
        <v>19.2497</v>
      </c>
      <c r="GX56">
        <v>30.0003</v>
      </c>
      <c r="GY56">
        <v>19.2366</v>
      </c>
      <c r="GZ56">
        <v>19.1975</v>
      </c>
      <c r="HA56">
        <v>21.31</v>
      </c>
      <c r="HB56">
        <v>46.4673</v>
      </c>
      <c r="HC56">
        <v>19.6754</v>
      </c>
      <c r="HD56">
        <v>20</v>
      </c>
      <c r="HE56">
        <v>420</v>
      </c>
      <c r="HF56">
        <v>6.64247</v>
      </c>
      <c r="HG56">
        <v>102.7</v>
      </c>
      <c r="HH56">
        <v>103.097</v>
      </c>
    </row>
    <row r="57" spans="1:216">
      <c r="A57">
        <v>41</v>
      </c>
      <c r="B57">
        <v>1695825014.6</v>
      </c>
      <c r="C57">
        <v>4667</v>
      </c>
      <c r="D57" t="s">
        <v>427</v>
      </c>
      <c r="E57" t="s">
        <v>428</v>
      </c>
      <c r="F57" t="s">
        <v>340</v>
      </c>
      <c r="H57">
        <v>1695825014.6</v>
      </c>
      <c r="I57">
        <f>(J57)/1000</f>
        <v>0</v>
      </c>
      <c r="J57">
        <f>1000*AZ57*AH57*(AV57-AW57)/(100*AO57*(1000-AH57*AV57))</f>
        <v>0</v>
      </c>
      <c r="K57">
        <f>AZ57*AH57*(AU57-AT57*(1000-AH57*AW57)/(1000-AH57*AV57))/(100*AO57)</f>
        <v>0</v>
      </c>
      <c r="L57">
        <f>AT57 - IF(AH57&gt;1, K57*AO57*100.0/(AJ57*BH57), 0)</f>
        <v>0</v>
      </c>
      <c r="M57">
        <f>((S57-I57/2)*L57-K57)/(S57+I57/2)</f>
        <v>0</v>
      </c>
      <c r="N57">
        <f>M57*(BA57+BB57)/1000.0</f>
        <v>0</v>
      </c>
      <c r="O57">
        <f>(AT57 - IF(AH57&gt;1, K57*AO57*100.0/(AJ57*BH57), 0))*(BA57+BB57)/1000.0</f>
        <v>0</v>
      </c>
      <c r="P57">
        <f>2.0/((1/R57-1/Q57)+SIGN(R57)*SQRT((1/R57-1/Q57)*(1/R57-1/Q57) + 4*AP57/((AP57+1)*(AP57+1))*(2*1/R57*1/Q57-1/Q57*1/Q57)))</f>
        <v>0</v>
      </c>
      <c r="Q57">
        <f>IF(LEFT(AQ57,1)&lt;&gt;"0",IF(LEFT(AQ57,1)="1",3.0,AR57),$D$5+$E$5*(BH57*BA57/($K$5*1000))+$F$5*(BH57*BA57/($K$5*1000))*MAX(MIN(AO57,$J$5),$I$5)*MAX(MIN(AO57,$J$5),$I$5)+$G$5*MAX(MIN(AO57,$J$5),$I$5)*(BH57*BA57/($K$5*1000))+$H$5*(BH57*BA57/($K$5*1000))*(BH57*BA57/($K$5*1000)))</f>
        <v>0</v>
      </c>
      <c r="R57">
        <f>I57*(1000-(1000*0.61365*exp(17.502*V57/(240.97+V57))/(BA57+BB57)+AV57)/2)/(1000*0.61365*exp(17.502*V57/(240.97+V57))/(BA57+BB57)-AV57)</f>
        <v>0</v>
      </c>
      <c r="S57">
        <f>1/((AP57+1)/(P57/1.6)+1/(Q57/1.37)) + AP57/((AP57+1)/(P57/1.6) + AP57/(Q57/1.37))</f>
        <v>0</v>
      </c>
      <c r="T57">
        <f>(AK57*AN57)</f>
        <v>0</v>
      </c>
      <c r="U57">
        <f>(BC57+(T57+2*0.95*5.67E-8*(((BC57+$B$7)+273)^4-(BC57+273)^4)-44100*I57)/(1.84*29.3*Q57+8*0.95*5.67E-8*(BC57+273)^3))</f>
        <v>0</v>
      </c>
      <c r="V57">
        <f>($C$7*BD57+$D$7*BE57+$E$7*U57)</f>
        <v>0</v>
      </c>
      <c r="W57">
        <f>0.61365*exp(17.502*V57/(240.97+V57))</f>
        <v>0</v>
      </c>
      <c r="X57">
        <f>(Y57/Z57*100)</f>
        <v>0</v>
      </c>
      <c r="Y57">
        <f>AV57*(BA57+BB57)/1000</f>
        <v>0</v>
      </c>
      <c r="Z57">
        <f>0.61365*exp(17.502*BC57/(240.97+BC57))</f>
        <v>0</v>
      </c>
      <c r="AA57">
        <f>(W57-AV57*(BA57+BB57)/1000)</f>
        <v>0</v>
      </c>
      <c r="AB57">
        <f>(-I57*44100)</f>
        <v>0</v>
      </c>
      <c r="AC57">
        <f>2*29.3*Q57*0.92*(BC57-V57)</f>
        <v>0</v>
      </c>
      <c r="AD57">
        <f>2*0.95*5.67E-8*(((BC57+$B$7)+273)^4-(V57+273)^4)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MAX(0,($B$13+$C$13*BH57)/(1+$D$13*BH57)*BA57/(BC57+273)*$E$13)</f>
        <v>0</v>
      </c>
      <c r="AK57">
        <f>$B$11*BI57+$C$11*BJ57+$F$11*BU57*(1-BX57)</f>
        <v>0</v>
      </c>
      <c r="AL57">
        <f>AK57*AM57</f>
        <v>0</v>
      </c>
      <c r="AM57">
        <f>($B$11*$D$9+$C$11*$D$9+$F$11*((CH57+BZ57)/MAX(CH57+BZ57+CI57, 0.1)*$I$9+CI57/MAX(CH57+BZ57+CI57, 0.1)*$J$9))/($B$11+$C$11+$F$11)</f>
        <v>0</v>
      </c>
      <c r="AN57">
        <f>($B$11*$K$9+$C$11*$K$9+$F$11*((CH57+BZ57)/MAX(CH57+BZ57+CI57, 0.1)*$P$9+CI57/MAX(CH57+BZ57+CI57, 0.1)*$Q$9))/($B$11+$C$11+$F$11)</f>
        <v>0</v>
      </c>
      <c r="AO57">
        <v>6</v>
      </c>
      <c r="AP57">
        <v>0.5</v>
      </c>
      <c r="AQ57" t="s">
        <v>341</v>
      </c>
      <c r="AR57">
        <v>2</v>
      </c>
      <c r="AS57">
        <v>1695825014.6</v>
      </c>
      <c r="AT57">
        <v>401.797</v>
      </c>
      <c r="AU57">
        <v>420.02</v>
      </c>
      <c r="AV57">
        <v>12.7786</v>
      </c>
      <c r="AW57">
        <v>8.02759</v>
      </c>
      <c r="AX57">
        <v>399.93</v>
      </c>
      <c r="AY57">
        <v>12.7134</v>
      </c>
      <c r="AZ57">
        <v>499.975</v>
      </c>
      <c r="BA57">
        <v>100.474</v>
      </c>
      <c r="BB57">
        <v>0.0329848</v>
      </c>
      <c r="BC57">
        <v>21.6078</v>
      </c>
      <c r="BD57">
        <v>999.9</v>
      </c>
      <c r="BE57">
        <v>999.9</v>
      </c>
      <c r="BF57">
        <v>0</v>
      </c>
      <c r="BG57">
        <v>0</v>
      </c>
      <c r="BH57">
        <v>10016.2</v>
      </c>
      <c r="BI57">
        <v>0</v>
      </c>
      <c r="BJ57">
        <v>58.178</v>
      </c>
      <c r="BK57">
        <v>-18.2238</v>
      </c>
      <c r="BL57">
        <v>406.997</v>
      </c>
      <c r="BM57">
        <v>423.419</v>
      </c>
      <c r="BN57">
        <v>4.75105</v>
      </c>
      <c r="BO57">
        <v>420.02</v>
      </c>
      <c r="BP57">
        <v>8.02759</v>
      </c>
      <c r="BQ57">
        <v>1.28392</v>
      </c>
      <c r="BR57">
        <v>0.806566</v>
      </c>
      <c r="BS57">
        <v>10.612</v>
      </c>
      <c r="BT57">
        <v>3.82339</v>
      </c>
      <c r="BU57">
        <v>2500.19</v>
      </c>
      <c r="BV57">
        <v>0.900008</v>
      </c>
      <c r="BW57">
        <v>0.0999916</v>
      </c>
      <c r="BX57">
        <v>0</v>
      </c>
      <c r="BY57">
        <v>2.6635</v>
      </c>
      <c r="BZ57">
        <v>0</v>
      </c>
      <c r="CA57">
        <v>37873.4</v>
      </c>
      <c r="CB57">
        <v>22325.5</v>
      </c>
      <c r="CC57">
        <v>38.25</v>
      </c>
      <c r="CD57">
        <v>37</v>
      </c>
      <c r="CE57">
        <v>37.937</v>
      </c>
      <c r="CF57">
        <v>35.25</v>
      </c>
      <c r="CG57">
        <v>37</v>
      </c>
      <c r="CH57">
        <v>2250.19</v>
      </c>
      <c r="CI57">
        <v>250</v>
      </c>
      <c r="CJ57">
        <v>0</v>
      </c>
      <c r="CK57">
        <v>1695825004.2</v>
      </c>
      <c r="CL57">
        <v>0</v>
      </c>
      <c r="CM57">
        <v>1695823450</v>
      </c>
      <c r="CN57" t="s">
        <v>406</v>
      </c>
      <c r="CO57">
        <v>1695823448</v>
      </c>
      <c r="CP57">
        <v>1695823450</v>
      </c>
      <c r="CQ57">
        <v>2</v>
      </c>
      <c r="CR57">
        <v>0.451</v>
      </c>
      <c r="CS57">
        <v>-0.002</v>
      </c>
      <c r="CT57">
        <v>1.907</v>
      </c>
      <c r="CU57">
        <v>0.054</v>
      </c>
      <c r="CV57">
        <v>420</v>
      </c>
      <c r="CW57">
        <v>11</v>
      </c>
      <c r="CX57">
        <v>0.5600000000000001</v>
      </c>
      <c r="CY57">
        <v>0.05</v>
      </c>
      <c r="CZ57">
        <v>13.52571731647111</v>
      </c>
      <c r="DA57">
        <v>0.3543737058165552</v>
      </c>
      <c r="DB57">
        <v>0.03549769226580436</v>
      </c>
      <c r="DC57">
        <v>1</v>
      </c>
      <c r="DD57">
        <v>0.00401265778738914</v>
      </c>
      <c r="DE57">
        <v>-4.929589242470017E-05</v>
      </c>
      <c r="DF57">
        <v>5.614935169216531E-06</v>
      </c>
      <c r="DG57">
        <v>1</v>
      </c>
      <c r="DH57">
        <v>0.2673073065087859</v>
      </c>
      <c r="DI57">
        <v>0.020255722922172</v>
      </c>
      <c r="DJ57">
        <v>0.001475828570322282</v>
      </c>
      <c r="DK57">
        <v>1</v>
      </c>
      <c r="DL57">
        <v>3</v>
      </c>
      <c r="DM57">
        <v>3</v>
      </c>
      <c r="DN57" t="s">
        <v>343</v>
      </c>
      <c r="DO57">
        <v>3.10219</v>
      </c>
      <c r="DP57">
        <v>2.66676</v>
      </c>
      <c r="DQ57">
        <v>0.09825929999999999</v>
      </c>
      <c r="DR57">
        <v>0.102694</v>
      </c>
      <c r="DS57">
        <v>0.06724670000000001</v>
      </c>
      <c r="DT57">
        <v>0.0482127</v>
      </c>
      <c r="DU57">
        <v>26439.2</v>
      </c>
      <c r="DV57">
        <v>28710.2</v>
      </c>
      <c r="DW57">
        <v>27739.4</v>
      </c>
      <c r="DX57">
        <v>30058.9</v>
      </c>
      <c r="DY57">
        <v>32427.7</v>
      </c>
      <c r="DZ57">
        <v>35346</v>
      </c>
      <c r="EA57">
        <v>38077.7</v>
      </c>
      <c r="EB57">
        <v>41268.6</v>
      </c>
      <c r="EC57">
        <v>2.24297</v>
      </c>
      <c r="ED57">
        <v>2.29142</v>
      </c>
      <c r="EE57">
        <v>0</v>
      </c>
      <c r="EF57">
        <v>0</v>
      </c>
      <c r="EG57">
        <v>18.5218</v>
      </c>
      <c r="EH57">
        <v>999.9</v>
      </c>
      <c r="EI57">
        <v>53.6</v>
      </c>
      <c r="EJ57">
        <v>21.2</v>
      </c>
      <c r="EK57">
        <v>13.4799</v>
      </c>
      <c r="EL57">
        <v>63.4229</v>
      </c>
      <c r="EM57">
        <v>8.4976</v>
      </c>
      <c r="EN57">
        <v>1</v>
      </c>
      <c r="EO57">
        <v>-0.582497</v>
      </c>
      <c r="EP57">
        <v>-0.545351</v>
      </c>
      <c r="EQ57">
        <v>20.2029</v>
      </c>
      <c r="ER57">
        <v>5.25892</v>
      </c>
      <c r="ES57">
        <v>12.0519</v>
      </c>
      <c r="ET57">
        <v>4.97345</v>
      </c>
      <c r="EU57">
        <v>3.293</v>
      </c>
      <c r="EV57">
        <v>9999</v>
      </c>
      <c r="EW57">
        <v>9999</v>
      </c>
      <c r="EX57">
        <v>9999</v>
      </c>
      <c r="EY57">
        <v>199</v>
      </c>
      <c r="EZ57">
        <v>4.97181</v>
      </c>
      <c r="FA57">
        <v>1.87023</v>
      </c>
      <c r="FB57">
        <v>1.87648</v>
      </c>
      <c r="FC57">
        <v>1.86952</v>
      </c>
      <c r="FD57">
        <v>1.87272</v>
      </c>
      <c r="FE57">
        <v>1.87439</v>
      </c>
      <c r="FF57">
        <v>1.87374</v>
      </c>
      <c r="FG57">
        <v>1.87523</v>
      </c>
      <c r="FH57">
        <v>0</v>
      </c>
      <c r="FI57">
        <v>0</v>
      </c>
      <c r="FJ57">
        <v>0</v>
      </c>
      <c r="FK57">
        <v>0</v>
      </c>
      <c r="FL57" t="s">
        <v>344</v>
      </c>
      <c r="FM57" t="s">
        <v>345</v>
      </c>
      <c r="FN57" t="s">
        <v>346</v>
      </c>
      <c r="FO57" t="s">
        <v>346</v>
      </c>
      <c r="FP57" t="s">
        <v>346</v>
      </c>
      <c r="FQ57" t="s">
        <v>346</v>
      </c>
      <c r="FR57">
        <v>0</v>
      </c>
      <c r="FS57">
        <v>100</v>
      </c>
      <c r="FT57">
        <v>100</v>
      </c>
      <c r="FU57">
        <v>1.867</v>
      </c>
      <c r="FV57">
        <v>0.06519999999999999</v>
      </c>
      <c r="FW57">
        <v>0.8915606082004045</v>
      </c>
      <c r="FX57">
        <v>0.002616612134532941</v>
      </c>
      <c r="FY57">
        <v>-4.519413631873513E-07</v>
      </c>
      <c r="FZ57">
        <v>9.831233035137328E-12</v>
      </c>
      <c r="GA57">
        <v>-0.02597678455945578</v>
      </c>
      <c r="GB57">
        <v>0.01128715920374445</v>
      </c>
      <c r="GC57">
        <v>-0.0004913425133041084</v>
      </c>
      <c r="GD57">
        <v>1.320148971478439E-05</v>
      </c>
      <c r="GE57">
        <v>-1</v>
      </c>
      <c r="GF57">
        <v>2093</v>
      </c>
      <c r="GG57">
        <v>1</v>
      </c>
      <c r="GH57">
        <v>22</v>
      </c>
      <c r="GI57">
        <v>26.1</v>
      </c>
      <c r="GJ57">
        <v>26.1</v>
      </c>
      <c r="GK57">
        <v>1.06812</v>
      </c>
      <c r="GL57">
        <v>2.47681</v>
      </c>
      <c r="GM57">
        <v>1.39893</v>
      </c>
      <c r="GN57">
        <v>2.31201</v>
      </c>
      <c r="GO57">
        <v>1.44897</v>
      </c>
      <c r="GP57">
        <v>2.50122</v>
      </c>
      <c r="GQ57">
        <v>25</v>
      </c>
      <c r="GR57">
        <v>15.0514</v>
      </c>
      <c r="GS57">
        <v>18</v>
      </c>
      <c r="GT57">
        <v>464.541</v>
      </c>
      <c r="GU57">
        <v>566.583</v>
      </c>
      <c r="GV57">
        <v>19.9971</v>
      </c>
      <c r="GW57">
        <v>19.2861</v>
      </c>
      <c r="GX57">
        <v>30.0003</v>
      </c>
      <c r="GY57">
        <v>19.2702</v>
      </c>
      <c r="GZ57">
        <v>19.2317</v>
      </c>
      <c r="HA57">
        <v>21.3299</v>
      </c>
      <c r="HB57">
        <v>37.5237</v>
      </c>
      <c r="HC57">
        <v>18.1626</v>
      </c>
      <c r="HD57">
        <v>20</v>
      </c>
      <c r="HE57">
        <v>420</v>
      </c>
      <c r="HF57">
        <v>8.11148</v>
      </c>
      <c r="HG57">
        <v>102.689</v>
      </c>
      <c r="HH57">
        <v>103.085</v>
      </c>
    </row>
    <row r="58" spans="1:216">
      <c r="A58">
        <v>42</v>
      </c>
      <c r="B58">
        <v>1695825081.1</v>
      </c>
      <c r="C58">
        <v>4733.5</v>
      </c>
      <c r="D58" t="s">
        <v>429</v>
      </c>
      <c r="E58" t="s">
        <v>430</v>
      </c>
      <c r="F58" t="s">
        <v>340</v>
      </c>
      <c r="H58">
        <v>1695825081.1</v>
      </c>
      <c r="I58">
        <f>(J58)/1000</f>
        <v>0</v>
      </c>
      <c r="J58">
        <f>1000*AZ58*AH58*(AV58-AW58)/(100*AO58*(1000-AH58*AV58))</f>
        <v>0</v>
      </c>
      <c r="K58">
        <f>AZ58*AH58*(AU58-AT58*(1000-AH58*AW58)/(1000-AH58*AV58))/(100*AO58)</f>
        <v>0</v>
      </c>
      <c r="L58">
        <f>AT58 - IF(AH58&gt;1, K58*AO58*100.0/(AJ58*BH58), 0)</f>
        <v>0</v>
      </c>
      <c r="M58">
        <f>((S58-I58/2)*L58-K58)/(S58+I58/2)</f>
        <v>0</v>
      </c>
      <c r="N58">
        <f>M58*(BA58+BB58)/1000.0</f>
        <v>0</v>
      </c>
      <c r="O58">
        <f>(AT58 - IF(AH58&gt;1, K58*AO58*100.0/(AJ58*BH58), 0))*(BA58+BB58)/1000.0</f>
        <v>0</v>
      </c>
      <c r="P58">
        <f>2.0/((1/R58-1/Q58)+SIGN(R58)*SQRT((1/R58-1/Q58)*(1/R58-1/Q58) + 4*AP58/((AP58+1)*(AP58+1))*(2*1/R58*1/Q58-1/Q58*1/Q58)))</f>
        <v>0</v>
      </c>
      <c r="Q58">
        <f>IF(LEFT(AQ58,1)&lt;&gt;"0",IF(LEFT(AQ58,1)="1",3.0,AR58),$D$5+$E$5*(BH58*BA58/($K$5*1000))+$F$5*(BH58*BA58/($K$5*1000))*MAX(MIN(AO58,$J$5),$I$5)*MAX(MIN(AO58,$J$5),$I$5)+$G$5*MAX(MIN(AO58,$J$5),$I$5)*(BH58*BA58/($K$5*1000))+$H$5*(BH58*BA58/($K$5*1000))*(BH58*BA58/($K$5*1000)))</f>
        <v>0</v>
      </c>
      <c r="R58">
        <f>I58*(1000-(1000*0.61365*exp(17.502*V58/(240.97+V58))/(BA58+BB58)+AV58)/2)/(1000*0.61365*exp(17.502*V58/(240.97+V58))/(BA58+BB58)-AV58)</f>
        <v>0</v>
      </c>
      <c r="S58">
        <f>1/((AP58+1)/(P58/1.6)+1/(Q58/1.37)) + AP58/((AP58+1)/(P58/1.6) + AP58/(Q58/1.37))</f>
        <v>0</v>
      </c>
      <c r="T58">
        <f>(AK58*AN58)</f>
        <v>0</v>
      </c>
      <c r="U58">
        <f>(BC58+(T58+2*0.95*5.67E-8*(((BC58+$B$7)+273)^4-(BC58+273)^4)-44100*I58)/(1.84*29.3*Q58+8*0.95*5.67E-8*(BC58+273)^3))</f>
        <v>0</v>
      </c>
      <c r="V58">
        <f>($C$7*BD58+$D$7*BE58+$E$7*U58)</f>
        <v>0</v>
      </c>
      <c r="W58">
        <f>0.61365*exp(17.502*V58/(240.97+V58))</f>
        <v>0</v>
      </c>
      <c r="X58">
        <f>(Y58/Z58*100)</f>
        <v>0</v>
      </c>
      <c r="Y58">
        <f>AV58*(BA58+BB58)/1000</f>
        <v>0</v>
      </c>
      <c r="Z58">
        <f>0.61365*exp(17.502*BC58/(240.97+BC58))</f>
        <v>0</v>
      </c>
      <c r="AA58">
        <f>(W58-AV58*(BA58+BB58)/1000)</f>
        <v>0</v>
      </c>
      <c r="AB58">
        <f>(-I58*44100)</f>
        <v>0</v>
      </c>
      <c r="AC58">
        <f>2*29.3*Q58*0.92*(BC58-V58)</f>
        <v>0</v>
      </c>
      <c r="AD58">
        <f>2*0.95*5.67E-8*(((BC58+$B$7)+273)^4-(V58+273)^4)</f>
        <v>0</v>
      </c>
      <c r="AE58">
        <f>T58+AD58+AB58+AC58</f>
        <v>0</v>
      </c>
      <c r="AF58">
        <v>500</v>
      </c>
      <c r="AG58">
        <v>100</v>
      </c>
      <c r="AH58">
        <f>IF(AF58*$H$13&gt;=AJ58,1.0,(AJ58/(AJ58-AF58*$H$13)))</f>
        <v>0</v>
      </c>
      <c r="AI58">
        <f>(AH58-1)*100</f>
        <v>0</v>
      </c>
      <c r="AJ58">
        <f>MAX(0,($B$13+$C$13*BH58)/(1+$D$13*BH58)*BA58/(BC58+273)*$E$13)</f>
        <v>0</v>
      </c>
      <c r="AK58">
        <f>$B$11*BI58+$C$11*BJ58+$F$11*BU58*(1-BX58)</f>
        <v>0</v>
      </c>
      <c r="AL58">
        <f>AK58*AM58</f>
        <v>0</v>
      </c>
      <c r="AM58">
        <f>($B$11*$D$9+$C$11*$D$9+$F$11*((CH58+BZ58)/MAX(CH58+BZ58+CI58, 0.1)*$I$9+CI58/MAX(CH58+BZ58+CI58, 0.1)*$J$9))/($B$11+$C$11+$F$11)</f>
        <v>0</v>
      </c>
      <c r="AN58">
        <f>($B$11*$K$9+$C$11*$K$9+$F$11*((CH58+BZ58)/MAX(CH58+BZ58+CI58, 0.1)*$P$9+CI58/MAX(CH58+BZ58+CI58, 0.1)*$Q$9))/($B$11+$C$11+$F$11)</f>
        <v>0</v>
      </c>
      <c r="AO58">
        <v>6</v>
      </c>
      <c r="AP58">
        <v>0.5</v>
      </c>
      <c r="AQ58" t="s">
        <v>341</v>
      </c>
      <c r="AR58">
        <v>2</v>
      </c>
      <c r="AS58">
        <v>1695825081.1</v>
      </c>
      <c r="AT58">
        <v>422.078</v>
      </c>
      <c r="AU58">
        <v>420.049</v>
      </c>
      <c r="AV58">
        <v>12.431</v>
      </c>
      <c r="AW58">
        <v>8.055999999999999</v>
      </c>
      <c r="AX58">
        <v>420.166</v>
      </c>
      <c r="AY58">
        <v>12.3676</v>
      </c>
      <c r="AZ58">
        <v>499.701</v>
      </c>
      <c r="BA58">
        <v>100.474</v>
      </c>
      <c r="BB58">
        <v>-0.00570216</v>
      </c>
      <c r="BC58">
        <v>19.8955</v>
      </c>
      <c r="BD58">
        <v>999.9</v>
      </c>
      <c r="BE58">
        <v>999.9</v>
      </c>
      <c r="BF58">
        <v>0</v>
      </c>
      <c r="BG58">
        <v>0</v>
      </c>
      <c r="BH58">
        <v>9990.620000000001</v>
      </c>
      <c r="BI58">
        <v>0</v>
      </c>
      <c r="BJ58">
        <v>61.8053</v>
      </c>
      <c r="BK58">
        <v>2.02869</v>
      </c>
      <c r="BL58">
        <v>427.391</v>
      </c>
      <c r="BM58">
        <v>423.46</v>
      </c>
      <c r="BN58">
        <v>4.37504</v>
      </c>
      <c r="BO58">
        <v>420.049</v>
      </c>
      <c r="BP58">
        <v>8.055999999999999</v>
      </c>
      <c r="BQ58">
        <v>1.24899</v>
      </c>
      <c r="BR58">
        <v>0.809416</v>
      </c>
      <c r="BS58">
        <v>10.1987</v>
      </c>
      <c r="BT58">
        <v>3.87351</v>
      </c>
      <c r="BU58">
        <v>2491.34</v>
      </c>
      <c r="BV58">
        <v>0.900003</v>
      </c>
      <c r="BW58">
        <v>0.0999966</v>
      </c>
      <c r="BX58">
        <v>0</v>
      </c>
      <c r="BY58">
        <v>2.1243</v>
      </c>
      <c r="BZ58">
        <v>0</v>
      </c>
      <c r="CA58">
        <v>96927.2</v>
      </c>
      <c r="CB58">
        <v>22246.5</v>
      </c>
      <c r="CC58">
        <v>39.125</v>
      </c>
      <c r="CD58">
        <v>38.062</v>
      </c>
      <c r="CE58">
        <v>38.562</v>
      </c>
      <c r="CF58">
        <v>36.25</v>
      </c>
      <c r="CG58">
        <v>37.75</v>
      </c>
      <c r="CH58">
        <v>2242.21</v>
      </c>
      <c r="CI58">
        <v>249.13</v>
      </c>
      <c r="CJ58">
        <v>0</v>
      </c>
      <c r="CK58">
        <v>1695825070.8</v>
      </c>
      <c r="CL58">
        <v>0</v>
      </c>
      <c r="CM58">
        <v>1695823450</v>
      </c>
      <c r="CN58" t="s">
        <v>406</v>
      </c>
      <c r="CO58">
        <v>1695823448</v>
      </c>
      <c r="CP58">
        <v>1695823450</v>
      </c>
      <c r="CQ58">
        <v>2</v>
      </c>
      <c r="CR58">
        <v>0.451</v>
      </c>
      <c r="CS58">
        <v>-0.002</v>
      </c>
      <c r="CT58">
        <v>1.907</v>
      </c>
      <c r="CU58">
        <v>0.054</v>
      </c>
      <c r="CV58">
        <v>420</v>
      </c>
      <c r="CW58">
        <v>11</v>
      </c>
      <c r="CX58">
        <v>0.5600000000000001</v>
      </c>
      <c r="CY58">
        <v>0.05</v>
      </c>
      <c r="CZ58">
        <v>-0.6965669044080092</v>
      </c>
      <c r="DA58">
        <v>-13.38369778558817</v>
      </c>
      <c r="DB58">
        <v>1.139952682429941</v>
      </c>
      <c r="DC58">
        <v>0</v>
      </c>
      <c r="DD58">
        <v>0.003617834716628014</v>
      </c>
      <c r="DE58">
        <v>0.0006713998555380771</v>
      </c>
      <c r="DF58">
        <v>6.523597960658864E-05</v>
      </c>
      <c r="DG58">
        <v>1</v>
      </c>
      <c r="DH58">
        <v>0.2943532443994684</v>
      </c>
      <c r="DI58">
        <v>0.01853650159250446</v>
      </c>
      <c r="DJ58">
        <v>0.007850141753661393</v>
      </c>
      <c r="DK58">
        <v>1</v>
      </c>
      <c r="DL58">
        <v>2</v>
      </c>
      <c r="DM58">
        <v>3</v>
      </c>
      <c r="DN58" t="s">
        <v>371</v>
      </c>
      <c r="DO58">
        <v>3.10188</v>
      </c>
      <c r="DP58">
        <v>2.62785</v>
      </c>
      <c r="DQ58">
        <v>0.101957</v>
      </c>
      <c r="DR58">
        <v>0.102692</v>
      </c>
      <c r="DS58">
        <v>0.06582109999999999</v>
      </c>
      <c r="DT58">
        <v>0.0483456</v>
      </c>
      <c r="DU58">
        <v>26329.4</v>
      </c>
      <c r="DV58">
        <v>28708.1</v>
      </c>
      <c r="DW58">
        <v>27738</v>
      </c>
      <c r="DX58">
        <v>30056.8</v>
      </c>
      <c r="DY58">
        <v>32477.4</v>
      </c>
      <c r="DZ58">
        <v>35338.7</v>
      </c>
      <c r="EA58">
        <v>38077.8</v>
      </c>
      <c r="EB58">
        <v>41265.9</v>
      </c>
      <c r="EC58">
        <v>0.019</v>
      </c>
      <c r="ED58">
        <v>2.29233</v>
      </c>
      <c r="EE58">
        <v>0</v>
      </c>
      <c r="EF58">
        <v>0</v>
      </c>
      <c r="EG58">
        <v>18.3156</v>
      </c>
      <c r="EH58">
        <v>999.9</v>
      </c>
      <c r="EI58">
        <v>53.3</v>
      </c>
      <c r="EJ58">
        <v>21.2</v>
      </c>
      <c r="EK58">
        <v>13.4049</v>
      </c>
      <c r="EL58">
        <v>63.2329</v>
      </c>
      <c r="EM58">
        <v>2.13141</v>
      </c>
      <c r="EN58">
        <v>1</v>
      </c>
      <c r="EO58">
        <v>-0.580102</v>
      </c>
      <c r="EP58">
        <v>-0.655455</v>
      </c>
      <c r="EQ58">
        <v>20.2041</v>
      </c>
      <c r="ER58">
        <v>5.25578</v>
      </c>
      <c r="ES58">
        <v>12.0519</v>
      </c>
      <c r="ET58">
        <v>4.9728</v>
      </c>
      <c r="EU58">
        <v>3.29225</v>
      </c>
      <c r="EV58">
        <v>9999</v>
      </c>
      <c r="EW58">
        <v>9999</v>
      </c>
      <c r="EX58">
        <v>9999</v>
      </c>
      <c r="EY58">
        <v>199</v>
      </c>
      <c r="EZ58">
        <v>4.97184</v>
      </c>
      <c r="FA58">
        <v>1.87025</v>
      </c>
      <c r="FB58">
        <v>1.87648</v>
      </c>
      <c r="FC58">
        <v>1.86951</v>
      </c>
      <c r="FD58">
        <v>1.87272</v>
      </c>
      <c r="FE58">
        <v>1.87439</v>
      </c>
      <c r="FF58">
        <v>1.87366</v>
      </c>
      <c r="FG58">
        <v>1.87517</v>
      </c>
      <c r="FH58">
        <v>0</v>
      </c>
      <c r="FI58">
        <v>0</v>
      </c>
      <c r="FJ58">
        <v>0</v>
      </c>
      <c r="FK58">
        <v>0</v>
      </c>
      <c r="FL58" t="s">
        <v>344</v>
      </c>
      <c r="FM58" t="s">
        <v>345</v>
      </c>
      <c r="FN58" t="s">
        <v>346</v>
      </c>
      <c r="FO58" t="s">
        <v>346</v>
      </c>
      <c r="FP58" t="s">
        <v>346</v>
      </c>
      <c r="FQ58" t="s">
        <v>346</v>
      </c>
      <c r="FR58">
        <v>0</v>
      </c>
      <c r="FS58">
        <v>100</v>
      </c>
      <c r="FT58">
        <v>100</v>
      </c>
      <c r="FU58">
        <v>1.912</v>
      </c>
      <c r="FV58">
        <v>0.0634</v>
      </c>
      <c r="FW58">
        <v>0.8915606082004045</v>
      </c>
      <c r="FX58">
        <v>0.002616612134532941</v>
      </c>
      <c r="FY58">
        <v>-4.519413631873513E-07</v>
      </c>
      <c r="FZ58">
        <v>9.831233035137328E-12</v>
      </c>
      <c r="GA58">
        <v>-0.02597678455945578</v>
      </c>
      <c r="GB58">
        <v>0.01128715920374445</v>
      </c>
      <c r="GC58">
        <v>-0.0004913425133041084</v>
      </c>
      <c r="GD58">
        <v>1.320148971478439E-05</v>
      </c>
      <c r="GE58">
        <v>-1</v>
      </c>
      <c r="GF58">
        <v>2093</v>
      </c>
      <c r="GG58">
        <v>1</v>
      </c>
      <c r="GH58">
        <v>22</v>
      </c>
      <c r="GI58">
        <v>27.2</v>
      </c>
      <c r="GJ58">
        <v>27.2</v>
      </c>
      <c r="GK58">
        <v>1.06689</v>
      </c>
      <c r="GL58">
        <v>2.46948</v>
      </c>
      <c r="GM58">
        <v>1.39893</v>
      </c>
      <c r="GN58">
        <v>2.31079</v>
      </c>
      <c r="GO58">
        <v>1.44897</v>
      </c>
      <c r="GP58">
        <v>2.49268</v>
      </c>
      <c r="GQ58">
        <v>25.0409</v>
      </c>
      <c r="GR58">
        <v>15.0426</v>
      </c>
      <c r="GS58">
        <v>18</v>
      </c>
      <c r="GT58">
        <v>-24.73</v>
      </c>
      <c r="GU58">
        <v>567.554</v>
      </c>
      <c r="GV58">
        <v>19.9995</v>
      </c>
      <c r="GW58">
        <v>19.3082</v>
      </c>
      <c r="GX58">
        <v>30.0003</v>
      </c>
      <c r="GY58">
        <v>19.4134</v>
      </c>
      <c r="GZ58">
        <v>19.2566</v>
      </c>
      <c r="HA58">
        <v>21.3238</v>
      </c>
      <c r="HB58">
        <v>37.5237</v>
      </c>
      <c r="HC58">
        <v>17.0391</v>
      </c>
      <c r="HD58">
        <v>20</v>
      </c>
      <c r="HE58">
        <v>420</v>
      </c>
      <c r="HF58">
        <v>8.06118</v>
      </c>
      <c r="HG58">
        <v>102.687</v>
      </c>
      <c r="HH58">
        <v>103.077</v>
      </c>
    </row>
    <row r="59" spans="1:216">
      <c r="A59">
        <v>43</v>
      </c>
      <c r="B59">
        <v>1695825197</v>
      </c>
      <c r="C59">
        <v>4849.400000095367</v>
      </c>
      <c r="D59" t="s">
        <v>431</v>
      </c>
      <c r="E59" t="s">
        <v>432</v>
      </c>
      <c r="F59" t="s">
        <v>340</v>
      </c>
      <c r="H59">
        <v>1695825197</v>
      </c>
      <c r="I59">
        <f>(J59)/1000</f>
        <v>0</v>
      </c>
      <c r="J59">
        <f>1000*AZ59*AH59*(AV59-AW59)/(100*AO59*(1000-AH59*AV59))</f>
        <v>0</v>
      </c>
      <c r="K59">
        <f>AZ59*AH59*(AU59-AT59*(1000-AH59*AW59)/(1000-AH59*AV59))/(100*AO59)</f>
        <v>0</v>
      </c>
      <c r="L59">
        <f>AT59 - IF(AH59&gt;1, K59*AO59*100.0/(AJ59*BH59), 0)</f>
        <v>0</v>
      </c>
      <c r="M59">
        <f>((S59-I59/2)*L59-K59)/(S59+I59/2)</f>
        <v>0</v>
      </c>
      <c r="N59">
        <f>M59*(BA59+BB59)/1000.0</f>
        <v>0</v>
      </c>
      <c r="O59">
        <f>(AT59 - IF(AH59&gt;1, K59*AO59*100.0/(AJ59*BH59), 0))*(BA59+BB59)/1000.0</f>
        <v>0</v>
      </c>
      <c r="P59">
        <f>2.0/((1/R59-1/Q59)+SIGN(R59)*SQRT((1/R59-1/Q59)*(1/R59-1/Q59) + 4*AP59/((AP59+1)*(AP59+1))*(2*1/R59*1/Q59-1/Q59*1/Q59)))</f>
        <v>0</v>
      </c>
      <c r="Q59">
        <f>IF(LEFT(AQ59,1)&lt;&gt;"0",IF(LEFT(AQ59,1)="1",3.0,AR59),$D$5+$E$5*(BH59*BA59/($K$5*1000))+$F$5*(BH59*BA59/($K$5*1000))*MAX(MIN(AO59,$J$5),$I$5)*MAX(MIN(AO59,$J$5),$I$5)+$G$5*MAX(MIN(AO59,$J$5),$I$5)*(BH59*BA59/($K$5*1000))+$H$5*(BH59*BA59/($K$5*1000))*(BH59*BA59/($K$5*1000)))</f>
        <v>0</v>
      </c>
      <c r="R59">
        <f>I59*(1000-(1000*0.61365*exp(17.502*V59/(240.97+V59))/(BA59+BB59)+AV59)/2)/(1000*0.61365*exp(17.502*V59/(240.97+V59))/(BA59+BB59)-AV59)</f>
        <v>0</v>
      </c>
      <c r="S59">
        <f>1/((AP59+1)/(P59/1.6)+1/(Q59/1.37)) + AP59/((AP59+1)/(P59/1.6) + AP59/(Q59/1.37))</f>
        <v>0</v>
      </c>
      <c r="T59">
        <f>(AK59*AN59)</f>
        <v>0</v>
      </c>
      <c r="U59">
        <f>(BC59+(T59+2*0.95*5.67E-8*(((BC59+$B$7)+273)^4-(BC59+273)^4)-44100*I59)/(1.84*29.3*Q59+8*0.95*5.67E-8*(BC59+273)^3))</f>
        <v>0</v>
      </c>
      <c r="V59">
        <f>($C$7*BD59+$D$7*BE59+$E$7*U59)</f>
        <v>0</v>
      </c>
      <c r="W59">
        <f>0.61365*exp(17.502*V59/(240.97+V59))</f>
        <v>0</v>
      </c>
      <c r="X59">
        <f>(Y59/Z59*100)</f>
        <v>0</v>
      </c>
      <c r="Y59">
        <f>AV59*(BA59+BB59)/1000</f>
        <v>0</v>
      </c>
      <c r="Z59">
        <f>0.61365*exp(17.502*BC59/(240.97+BC59))</f>
        <v>0</v>
      </c>
      <c r="AA59">
        <f>(W59-AV59*(BA59+BB59)/1000)</f>
        <v>0</v>
      </c>
      <c r="AB59">
        <f>(-I59*44100)</f>
        <v>0</v>
      </c>
      <c r="AC59">
        <f>2*29.3*Q59*0.92*(BC59-V59)</f>
        <v>0</v>
      </c>
      <c r="AD59">
        <f>2*0.95*5.67E-8*(((BC59+$B$7)+273)^4-(V59+273)^4)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MAX(0,($B$13+$C$13*BH59)/(1+$D$13*BH59)*BA59/(BC59+273)*$E$13)</f>
        <v>0</v>
      </c>
      <c r="AK59">
        <f>$B$11*BI59+$C$11*BJ59+$F$11*BU59*(1-BX59)</f>
        <v>0</v>
      </c>
      <c r="AL59">
        <f>AK59*AM59</f>
        <v>0</v>
      </c>
      <c r="AM59">
        <f>($B$11*$D$9+$C$11*$D$9+$F$11*((CH59+BZ59)/MAX(CH59+BZ59+CI59, 0.1)*$I$9+CI59/MAX(CH59+BZ59+CI59, 0.1)*$J$9))/($B$11+$C$11+$F$11)</f>
        <v>0</v>
      </c>
      <c r="AN59">
        <f>($B$11*$K$9+$C$11*$K$9+$F$11*((CH59+BZ59)/MAX(CH59+BZ59+CI59, 0.1)*$P$9+CI59/MAX(CH59+BZ59+CI59, 0.1)*$Q$9))/($B$11+$C$11+$F$11)</f>
        <v>0</v>
      </c>
      <c r="AO59">
        <v>6</v>
      </c>
      <c r="AP59">
        <v>0.5</v>
      </c>
      <c r="AQ59" t="s">
        <v>341</v>
      </c>
      <c r="AR59">
        <v>2</v>
      </c>
      <c r="AS59">
        <v>1695825197</v>
      </c>
      <c r="AT59">
        <v>417.013</v>
      </c>
      <c r="AU59">
        <v>420.01</v>
      </c>
      <c r="AV59">
        <v>12.5657</v>
      </c>
      <c r="AW59">
        <v>11.325</v>
      </c>
      <c r="AX59">
        <v>415.113</v>
      </c>
      <c r="AY59">
        <v>12.5016</v>
      </c>
      <c r="AZ59">
        <v>499.795</v>
      </c>
      <c r="BA59">
        <v>100.472</v>
      </c>
      <c r="BB59">
        <v>0.0325293</v>
      </c>
      <c r="BC59">
        <v>21.3737</v>
      </c>
      <c r="BD59">
        <v>999.9</v>
      </c>
      <c r="BE59">
        <v>999.9</v>
      </c>
      <c r="BF59">
        <v>0</v>
      </c>
      <c r="BG59">
        <v>0</v>
      </c>
      <c r="BH59">
        <v>9968.75</v>
      </c>
      <c r="BI59">
        <v>0</v>
      </c>
      <c r="BJ59">
        <v>50.2317</v>
      </c>
      <c r="BK59">
        <v>-2.99707</v>
      </c>
      <c r="BL59">
        <v>422.32</v>
      </c>
      <c r="BM59">
        <v>424.822</v>
      </c>
      <c r="BN59">
        <v>1.24076</v>
      </c>
      <c r="BO59">
        <v>420.01</v>
      </c>
      <c r="BP59">
        <v>11.325</v>
      </c>
      <c r="BQ59">
        <v>1.2625</v>
      </c>
      <c r="BR59">
        <v>1.13784</v>
      </c>
      <c r="BS59">
        <v>10.3597</v>
      </c>
      <c r="BT59">
        <v>8.81221</v>
      </c>
      <c r="BU59">
        <v>2499.9</v>
      </c>
      <c r="BV59">
        <v>0.899999</v>
      </c>
      <c r="BW59">
        <v>0.100001</v>
      </c>
      <c r="BX59">
        <v>0</v>
      </c>
      <c r="BY59">
        <v>2.5337</v>
      </c>
      <c r="BZ59">
        <v>0</v>
      </c>
      <c r="CA59">
        <v>11097.6</v>
      </c>
      <c r="CB59">
        <v>22322.9</v>
      </c>
      <c r="CC59">
        <v>41.125</v>
      </c>
      <c r="CD59">
        <v>39.5</v>
      </c>
      <c r="CE59">
        <v>40.187</v>
      </c>
      <c r="CF59">
        <v>38.562</v>
      </c>
      <c r="CG59">
        <v>39.5</v>
      </c>
      <c r="CH59">
        <v>2249.91</v>
      </c>
      <c r="CI59">
        <v>249.99</v>
      </c>
      <c r="CJ59">
        <v>0</v>
      </c>
      <c r="CK59">
        <v>1695825187.2</v>
      </c>
      <c r="CL59">
        <v>0</v>
      </c>
      <c r="CM59">
        <v>1695823450</v>
      </c>
      <c r="CN59" t="s">
        <v>406</v>
      </c>
      <c r="CO59">
        <v>1695823448</v>
      </c>
      <c r="CP59">
        <v>1695823450</v>
      </c>
      <c r="CQ59">
        <v>2</v>
      </c>
      <c r="CR59">
        <v>0.451</v>
      </c>
      <c r="CS59">
        <v>-0.002</v>
      </c>
      <c r="CT59">
        <v>1.907</v>
      </c>
      <c r="CU59">
        <v>0.054</v>
      </c>
      <c r="CV59">
        <v>420</v>
      </c>
      <c r="CW59">
        <v>11</v>
      </c>
      <c r="CX59">
        <v>0.5600000000000001</v>
      </c>
      <c r="CY59">
        <v>0.05</v>
      </c>
      <c r="CZ59">
        <v>2.044389480250966</v>
      </c>
      <c r="DA59">
        <v>0.006220977328090019</v>
      </c>
      <c r="DB59">
        <v>0.01698953763929816</v>
      </c>
      <c r="DC59">
        <v>1</v>
      </c>
      <c r="DD59">
        <v>0.001049168791288334</v>
      </c>
      <c r="DE59">
        <v>0.0001782730549031963</v>
      </c>
      <c r="DF59">
        <v>1.66886827665477E-05</v>
      </c>
      <c r="DG59">
        <v>1</v>
      </c>
      <c r="DH59">
        <v>0.06329859058667676</v>
      </c>
      <c r="DI59">
        <v>0.01149701072166729</v>
      </c>
      <c r="DJ59">
        <v>0.001062244494816592</v>
      </c>
      <c r="DK59">
        <v>1</v>
      </c>
      <c r="DL59">
        <v>3</v>
      </c>
      <c r="DM59">
        <v>3</v>
      </c>
      <c r="DN59" t="s">
        <v>343</v>
      </c>
      <c r="DO59">
        <v>3.10276</v>
      </c>
      <c r="DP59">
        <v>2.6659</v>
      </c>
      <c r="DQ59">
        <v>0.101052</v>
      </c>
      <c r="DR59">
        <v>0.102704</v>
      </c>
      <c r="DS59">
        <v>0.06637709999999999</v>
      </c>
      <c r="DT59">
        <v>0.06312619999999999</v>
      </c>
      <c r="DU59">
        <v>26352.3</v>
      </c>
      <c r="DV59">
        <v>28703</v>
      </c>
      <c r="DW59">
        <v>27734.4</v>
      </c>
      <c r="DX59">
        <v>30051.8</v>
      </c>
      <c r="DY59">
        <v>32453.4</v>
      </c>
      <c r="DZ59">
        <v>34785.1</v>
      </c>
      <c r="EA59">
        <v>38072.5</v>
      </c>
      <c r="EB59">
        <v>41258.9</v>
      </c>
      <c r="EC59">
        <v>2.24003</v>
      </c>
      <c r="ED59">
        <v>2.3004</v>
      </c>
      <c r="EE59">
        <v>0</v>
      </c>
      <c r="EF59">
        <v>0</v>
      </c>
      <c r="EG59">
        <v>18.7822</v>
      </c>
      <c r="EH59">
        <v>999.9</v>
      </c>
      <c r="EI59">
        <v>53.1</v>
      </c>
      <c r="EJ59">
        <v>21.3</v>
      </c>
      <c r="EK59">
        <v>13.4365</v>
      </c>
      <c r="EL59">
        <v>63.4529</v>
      </c>
      <c r="EM59">
        <v>8.6258</v>
      </c>
      <c r="EN59">
        <v>1</v>
      </c>
      <c r="EO59">
        <v>-0.577012</v>
      </c>
      <c r="EP59">
        <v>-0.573636</v>
      </c>
      <c r="EQ59">
        <v>20.2045</v>
      </c>
      <c r="ER59">
        <v>5.25922</v>
      </c>
      <c r="ES59">
        <v>12.0519</v>
      </c>
      <c r="ET59">
        <v>4.97335</v>
      </c>
      <c r="EU59">
        <v>3.293</v>
      </c>
      <c r="EV59">
        <v>9999</v>
      </c>
      <c r="EW59">
        <v>9999</v>
      </c>
      <c r="EX59">
        <v>9999</v>
      </c>
      <c r="EY59">
        <v>199</v>
      </c>
      <c r="EZ59">
        <v>4.97184</v>
      </c>
      <c r="FA59">
        <v>1.87026</v>
      </c>
      <c r="FB59">
        <v>1.87652</v>
      </c>
      <c r="FC59">
        <v>1.86952</v>
      </c>
      <c r="FD59">
        <v>1.87271</v>
      </c>
      <c r="FE59">
        <v>1.87439</v>
      </c>
      <c r="FF59">
        <v>1.87368</v>
      </c>
      <c r="FG59">
        <v>1.87522</v>
      </c>
      <c r="FH59">
        <v>0</v>
      </c>
      <c r="FI59">
        <v>0</v>
      </c>
      <c r="FJ59">
        <v>0</v>
      </c>
      <c r="FK59">
        <v>0</v>
      </c>
      <c r="FL59" t="s">
        <v>344</v>
      </c>
      <c r="FM59" t="s">
        <v>345</v>
      </c>
      <c r="FN59" t="s">
        <v>346</v>
      </c>
      <c r="FO59" t="s">
        <v>346</v>
      </c>
      <c r="FP59" t="s">
        <v>346</v>
      </c>
      <c r="FQ59" t="s">
        <v>346</v>
      </c>
      <c r="FR59">
        <v>0</v>
      </c>
      <c r="FS59">
        <v>100</v>
      </c>
      <c r="FT59">
        <v>100</v>
      </c>
      <c r="FU59">
        <v>1.9</v>
      </c>
      <c r="FV59">
        <v>0.0641</v>
      </c>
      <c r="FW59">
        <v>0.8915606082004045</v>
      </c>
      <c r="FX59">
        <v>0.002616612134532941</v>
      </c>
      <c r="FY59">
        <v>-4.519413631873513E-07</v>
      </c>
      <c r="FZ59">
        <v>9.831233035137328E-12</v>
      </c>
      <c r="GA59">
        <v>-0.02597678455945578</v>
      </c>
      <c r="GB59">
        <v>0.01128715920374445</v>
      </c>
      <c r="GC59">
        <v>-0.0004913425133041084</v>
      </c>
      <c r="GD59">
        <v>1.320148971478439E-05</v>
      </c>
      <c r="GE59">
        <v>-1</v>
      </c>
      <c r="GF59">
        <v>2093</v>
      </c>
      <c r="GG59">
        <v>1</v>
      </c>
      <c r="GH59">
        <v>22</v>
      </c>
      <c r="GI59">
        <v>29.1</v>
      </c>
      <c r="GJ59">
        <v>29.1</v>
      </c>
      <c r="GK59">
        <v>1.06934</v>
      </c>
      <c r="GL59">
        <v>2.48657</v>
      </c>
      <c r="GM59">
        <v>1.39893</v>
      </c>
      <c r="GN59">
        <v>2.31201</v>
      </c>
      <c r="GO59">
        <v>1.44897</v>
      </c>
      <c r="GP59">
        <v>2.31201</v>
      </c>
      <c r="GQ59">
        <v>25.0613</v>
      </c>
      <c r="GR59">
        <v>15.0164</v>
      </c>
      <c r="GS59">
        <v>18</v>
      </c>
      <c r="GT59">
        <v>463.573</v>
      </c>
      <c r="GU59">
        <v>574.0940000000001</v>
      </c>
      <c r="GV59">
        <v>20.0004</v>
      </c>
      <c r="GW59">
        <v>19.3535</v>
      </c>
      <c r="GX59">
        <v>30.0002</v>
      </c>
      <c r="GY59">
        <v>19.3416</v>
      </c>
      <c r="GZ59">
        <v>19.3064</v>
      </c>
      <c r="HA59">
        <v>21.374</v>
      </c>
      <c r="HB59">
        <v>14.9674</v>
      </c>
      <c r="HC59">
        <v>18.9622</v>
      </c>
      <c r="HD59">
        <v>20</v>
      </c>
      <c r="HE59">
        <v>420</v>
      </c>
      <c r="HF59">
        <v>11.3714</v>
      </c>
      <c r="HG59">
        <v>102.673</v>
      </c>
      <c r="HH59">
        <v>103.06</v>
      </c>
    </row>
    <row r="60" spans="1:216">
      <c r="A60">
        <v>44</v>
      </c>
      <c r="B60">
        <v>1695825297</v>
      </c>
      <c r="C60">
        <v>4949.400000095367</v>
      </c>
      <c r="D60" t="s">
        <v>433</v>
      </c>
      <c r="E60" t="s">
        <v>434</v>
      </c>
      <c r="F60" t="s">
        <v>340</v>
      </c>
      <c r="H60">
        <v>1695825297</v>
      </c>
      <c r="I60">
        <f>(J60)/1000</f>
        <v>0</v>
      </c>
      <c r="J60">
        <f>1000*AZ60*AH60*(AV60-AW60)/(100*AO60*(1000-AH60*AV60))</f>
        <v>0</v>
      </c>
      <c r="K60">
        <f>AZ60*AH60*(AU60-AT60*(1000-AH60*AW60)/(1000-AH60*AV60))/(100*AO60)</f>
        <v>0</v>
      </c>
      <c r="L60">
        <f>AT60 - IF(AH60&gt;1, K60*AO60*100.0/(AJ60*BH60), 0)</f>
        <v>0</v>
      </c>
      <c r="M60">
        <f>((S60-I60/2)*L60-K60)/(S60+I60/2)</f>
        <v>0</v>
      </c>
      <c r="N60">
        <f>M60*(BA60+BB60)/1000.0</f>
        <v>0</v>
      </c>
      <c r="O60">
        <f>(AT60 - IF(AH60&gt;1, K60*AO60*100.0/(AJ60*BH60), 0))*(BA60+BB60)/1000.0</f>
        <v>0</v>
      </c>
      <c r="P60">
        <f>2.0/((1/R60-1/Q60)+SIGN(R60)*SQRT((1/R60-1/Q60)*(1/R60-1/Q60) + 4*AP60/((AP60+1)*(AP60+1))*(2*1/R60*1/Q60-1/Q60*1/Q60)))</f>
        <v>0</v>
      </c>
      <c r="Q60">
        <f>IF(LEFT(AQ60,1)&lt;&gt;"0",IF(LEFT(AQ60,1)="1",3.0,AR60),$D$5+$E$5*(BH60*BA60/($K$5*1000))+$F$5*(BH60*BA60/($K$5*1000))*MAX(MIN(AO60,$J$5),$I$5)*MAX(MIN(AO60,$J$5),$I$5)+$G$5*MAX(MIN(AO60,$J$5),$I$5)*(BH60*BA60/($K$5*1000))+$H$5*(BH60*BA60/($K$5*1000))*(BH60*BA60/($K$5*1000)))</f>
        <v>0</v>
      </c>
      <c r="R60">
        <f>I60*(1000-(1000*0.61365*exp(17.502*V60/(240.97+V60))/(BA60+BB60)+AV60)/2)/(1000*0.61365*exp(17.502*V60/(240.97+V60))/(BA60+BB60)-AV60)</f>
        <v>0</v>
      </c>
      <c r="S60">
        <f>1/((AP60+1)/(P60/1.6)+1/(Q60/1.37)) + AP60/((AP60+1)/(P60/1.6) + AP60/(Q60/1.37))</f>
        <v>0</v>
      </c>
      <c r="T60">
        <f>(AK60*AN60)</f>
        <v>0</v>
      </c>
      <c r="U60">
        <f>(BC60+(T60+2*0.95*5.67E-8*(((BC60+$B$7)+273)^4-(BC60+273)^4)-44100*I60)/(1.84*29.3*Q60+8*0.95*5.67E-8*(BC60+273)^3))</f>
        <v>0</v>
      </c>
      <c r="V60">
        <f>($C$7*BD60+$D$7*BE60+$E$7*U60)</f>
        <v>0</v>
      </c>
      <c r="W60">
        <f>0.61365*exp(17.502*V60/(240.97+V60))</f>
        <v>0</v>
      </c>
      <c r="X60">
        <f>(Y60/Z60*100)</f>
        <v>0</v>
      </c>
      <c r="Y60">
        <f>AV60*(BA60+BB60)/1000</f>
        <v>0</v>
      </c>
      <c r="Z60">
        <f>0.61365*exp(17.502*BC60/(240.97+BC60))</f>
        <v>0</v>
      </c>
      <c r="AA60">
        <f>(W60-AV60*(BA60+BB60)/1000)</f>
        <v>0</v>
      </c>
      <c r="AB60">
        <f>(-I60*44100)</f>
        <v>0</v>
      </c>
      <c r="AC60">
        <f>2*29.3*Q60*0.92*(BC60-V60)</f>
        <v>0</v>
      </c>
      <c r="AD60">
        <f>2*0.95*5.67E-8*(((BC60+$B$7)+273)^4-(V60+273)^4)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MAX(0,($B$13+$C$13*BH60)/(1+$D$13*BH60)*BA60/(BC60+273)*$E$13)</f>
        <v>0</v>
      </c>
      <c r="AK60">
        <f>$B$11*BI60+$C$11*BJ60+$F$11*BU60*(1-BX60)</f>
        <v>0</v>
      </c>
      <c r="AL60">
        <f>AK60*AM60</f>
        <v>0</v>
      </c>
      <c r="AM60">
        <f>($B$11*$D$9+$C$11*$D$9+$F$11*((CH60+BZ60)/MAX(CH60+BZ60+CI60, 0.1)*$I$9+CI60/MAX(CH60+BZ60+CI60, 0.1)*$J$9))/($B$11+$C$11+$F$11)</f>
        <v>0</v>
      </c>
      <c r="AN60">
        <f>($B$11*$K$9+$C$11*$K$9+$F$11*((CH60+BZ60)/MAX(CH60+BZ60+CI60, 0.1)*$P$9+CI60/MAX(CH60+BZ60+CI60, 0.1)*$Q$9))/($B$11+$C$11+$F$11)</f>
        <v>0</v>
      </c>
      <c r="AO60">
        <v>6</v>
      </c>
      <c r="AP60">
        <v>0.5</v>
      </c>
      <c r="AQ60" t="s">
        <v>341</v>
      </c>
      <c r="AR60">
        <v>2</v>
      </c>
      <c r="AS60">
        <v>1695825297</v>
      </c>
      <c r="AT60">
        <v>398.554</v>
      </c>
      <c r="AU60">
        <v>420.033</v>
      </c>
      <c r="AV60">
        <v>13.0385</v>
      </c>
      <c r="AW60">
        <v>7.58097</v>
      </c>
      <c r="AX60">
        <v>396.695</v>
      </c>
      <c r="AY60">
        <v>12.9719</v>
      </c>
      <c r="AZ60">
        <v>499.925</v>
      </c>
      <c r="BA60">
        <v>100.475</v>
      </c>
      <c r="BB60">
        <v>0.033048</v>
      </c>
      <c r="BC60">
        <v>21.4379</v>
      </c>
      <c r="BD60">
        <v>999.9</v>
      </c>
      <c r="BE60">
        <v>999.9</v>
      </c>
      <c r="BF60">
        <v>0</v>
      </c>
      <c r="BG60">
        <v>0</v>
      </c>
      <c r="BH60">
        <v>10016.2</v>
      </c>
      <c r="BI60">
        <v>0</v>
      </c>
      <c r="BJ60">
        <v>43.6808</v>
      </c>
      <c r="BK60">
        <v>-21.4792</v>
      </c>
      <c r="BL60">
        <v>403.819</v>
      </c>
      <c r="BM60">
        <v>423.242</v>
      </c>
      <c r="BN60">
        <v>5.45755</v>
      </c>
      <c r="BO60">
        <v>420.033</v>
      </c>
      <c r="BP60">
        <v>7.58097</v>
      </c>
      <c r="BQ60">
        <v>1.31004</v>
      </c>
      <c r="BR60">
        <v>0.761698</v>
      </c>
      <c r="BS60">
        <v>10.9146</v>
      </c>
      <c r="BT60">
        <v>3.01284</v>
      </c>
      <c r="BU60">
        <v>2500.27</v>
      </c>
      <c r="BV60">
        <v>0.9000050000000001</v>
      </c>
      <c r="BW60">
        <v>0.09999479999999999</v>
      </c>
      <c r="BX60">
        <v>0</v>
      </c>
      <c r="BY60">
        <v>2.445</v>
      </c>
      <c r="BZ60">
        <v>0</v>
      </c>
      <c r="CA60">
        <v>31224.5</v>
      </c>
      <c r="CB60">
        <v>22326.2</v>
      </c>
      <c r="CC60">
        <v>40.625</v>
      </c>
      <c r="CD60">
        <v>38.625</v>
      </c>
      <c r="CE60">
        <v>39.937</v>
      </c>
      <c r="CF60">
        <v>37.437</v>
      </c>
      <c r="CG60">
        <v>38.937</v>
      </c>
      <c r="CH60">
        <v>2250.26</v>
      </c>
      <c r="CI60">
        <v>250.01</v>
      </c>
      <c r="CJ60">
        <v>0</v>
      </c>
      <c r="CK60">
        <v>1695825286.8</v>
      </c>
      <c r="CL60">
        <v>0</v>
      </c>
      <c r="CM60">
        <v>1695823450</v>
      </c>
      <c r="CN60" t="s">
        <v>406</v>
      </c>
      <c r="CO60">
        <v>1695823448</v>
      </c>
      <c r="CP60">
        <v>1695823450</v>
      </c>
      <c r="CQ60">
        <v>2</v>
      </c>
      <c r="CR60">
        <v>0.451</v>
      </c>
      <c r="CS60">
        <v>-0.002</v>
      </c>
      <c r="CT60">
        <v>1.907</v>
      </c>
      <c r="CU60">
        <v>0.054</v>
      </c>
      <c r="CV60">
        <v>420</v>
      </c>
      <c r="CW60">
        <v>11</v>
      </c>
      <c r="CX60">
        <v>0.5600000000000001</v>
      </c>
      <c r="CY60">
        <v>0.05</v>
      </c>
      <c r="CZ60">
        <v>15.94852305202691</v>
      </c>
      <c r="DA60">
        <v>0.6058044998069917</v>
      </c>
      <c r="DB60">
        <v>0.05386096945113733</v>
      </c>
      <c r="DC60">
        <v>1</v>
      </c>
      <c r="DD60">
        <v>0.004599752353044135</v>
      </c>
      <c r="DE60">
        <v>1.360659563107845E-05</v>
      </c>
      <c r="DF60">
        <v>2.537680266681154E-06</v>
      </c>
      <c r="DG60">
        <v>1</v>
      </c>
      <c r="DH60">
        <v>0.334620914792511</v>
      </c>
      <c r="DI60">
        <v>-0.03135730260902445</v>
      </c>
      <c r="DJ60">
        <v>0.002272177685208886</v>
      </c>
      <c r="DK60">
        <v>1</v>
      </c>
      <c r="DL60">
        <v>3</v>
      </c>
      <c r="DM60">
        <v>3</v>
      </c>
      <c r="DN60" t="s">
        <v>343</v>
      </c>
      <c r="DO60">
        <v>3.10202</v>
      </c>
      <c r="DP60">
        <v>2.66683</v>
      </c>
      <c r="DQ60">
        <v>0.097626</v>
      </c>
      <c r="DR60">
        <v>0.102662</v>
      </c>
      <c r="DS60">
        <v>0.0682637</v>
      </c>
      <c r="DT60">
        <v>0.0460335</v>
      </c>
      <c r="DU60">
        <v>26448.7</v>
      </c>
      <c r="DV60">
        <v>28704.1</v>
      </c>
      <c r="DW60">
        <v>27730.4</v>
      </c>
      <c r="DX60">
        <v>30051.9</v>
      </c>
      <c r="DY60">
        <v>32384.1</v>
      </c>
      <c r="DZ60">
        <v>35419.1</v>
      </c>
      <c r="EA60">
        <v>38068.3</v>
      </c>
      <c r="EB60">
        <v>41260.1</v>
      </c>
      <c r="EC60">
        <v>2.23997</v>
      </c>
      <c r="ED60">
        <v>2.28797</v>
      </c>
      <c r="EE60">
        <v>0</v>
      </c>
      <c r="EF60">
        <v>0</v>
      </c>
      <c r="EG60">
        <v>18.79</v>
      </c>
      <c r="EH60">
        <v>999.9</v>
      </c>
      <c r="EI60">
        <v>53.1</v>
      </c>
      <c r="EJ60">
        <v>21.4</v>
      </c>
      <c r="EK60">
        <v>13.5175</v>
      </c>
      <c r="EL60">
        <v>63.1129</v>
      </c>
      <c r="EM60">
        <v>8.75</v>
      </c>
      <c r="EN60">
        <v>1</v>
      </c>
      <c r="EO60">
        <v>-0.573288</v>
      </c>
      <c r="EP60">
        <v>-0.496201</v>
      </c>
      <c r="EQ60">
        <v>20.2025</v>
      </c>
      <c r="ER60">
        <v>5.25563</v>
      </c>
      <c r="ES60">
        <v>12.0519</v>
      </c>
      <c r="ET60">
        <v>4.9729</v>
      </c>
      <c r="EU60">
        <v>3.29233</v>
      </c>
      <c r="EV60">
        <v>9999</v>
      </c>
      <c r="EW60">
        <v>9999</v>
      </c>
      <c r="EX60">
        <v>9999</v>
      </c>
      <c r="EY60">
        <v>199.1</v>
      </c>
      <c r="EZ60">
        <v>4.97181</v>
      </c>
      <c r="FA60">
        <v>1.87025</v>
      </c>
      <c r="FB60">
        <v>1.87649</v>
      </c>
      <c r="FC60">
        <v>1.86952</v>
      </c>
      <c r="FD60">
        <v>1.87272</v>
      </c>
      <c r="FE60">
        <v>1.87438</v>
      </c>
      <c r="FF60">
        <v>1.87366</v>
      </c>
      <c r="FG60">
        <v>1.87523</v>
      </c>
      <c r="FH60">
        <v>0</v>
      </c>
      <c r="FI60">
        <v>0</v>
      </c>
      <c r="FJ60">
        <v>0</v>
      </c>
      <c r="FK60">
        <v>0</v>
      </c>
      <c r="FL60" t="s">
        <v>344</v>
      </c>
      <c r="FM60" t="s">
        <v>345</v>
      </c>
      <c r="FN60" t="s">
        <v>346</v>
      </c>
      <c r="FO60" t="s">
        <v>346</v>
      </c>
      <c r="FP60" t="s">
        <v>346</v>
      </c>
      <c r="FQ60" t="s">
        <v>346</v>
      </c>
      <c r="FR60">
        <v>0</v>
      </c>
      <c r="FS60">
        <v>100</v>
      </c>
      <c r="FT60">
        <v>100</v>
      </c>
      <c r="FU60">
        <v>1.859</v>
      </c>
      <c r="FV60">
        <v>0.06660000000000001</v>
      </c>
      <c r="FW60">
        <v>0.8915606082004045</v>
      </c>
      <c r="FX60">
        <v>0.002616612134532941</v>
      </c>
      <c r="FY60">
        <v>-4.519413631873513E-07</v>
      </c>
      <c r="FZ60">
        <v>9.831233035137328E-12</v>
      </c>
      <c r="GA60">
        <v>-0.02597678455945578</v>
      </c>
      <c r="GB60">
        <v>0.01128715920374445</v>
      </c>
      <c r="GC60">
        <v>-0.0004913425133041084</v>
      </c>
      <c r="GD60">
        <v>1.320148971478439E-05</v>
      </c>
      <c r="GE60">
        <v>-1</v>
      </c>
      <c r="GF60">
        <v>2093</v>
      </c>
      <c r="GG60">
        <v>1</v>
      </c>
      <c r="GH60">
        <v>22</v>
      </c>
      <c r="GI60">
        <v>30.8</v>
      </c>
      <c r="GJ60">
        <v>30.8</v>
      </c>
      <c r="GK60">
        <v>1.06567</v>
      </c>
      <c r="GL60">
        <v>2.47192</v>
      </c>
      <c r="GM60">
        <v>1.39893</v>
      </c>
      <c r="GN60">
        <v>2.31201</v>
      </c>
      <c r="GO60">
        <v>1.44897</v>
      </c>
      <c r="GP60">
        <v>2.43774</v>
      </c>
      <c r="GQ60">
        <v>25.1022</v>
      </c>
      <c r="GR60">
        <v>14.9989</v>
      </c>
      <c r="GS60">
        <v>18</v>
      </c>
      <c r="GT60">
        <v>464.041</v>
      </c>
      <c r="GU60">
        <v>565.575</v>
      </c>
      <c r="GV60">
        <v>20.0017</v>
      </c>
      <c r="GW60">
        <v>19.4073</v>
      </c>
      <c r="GX60">
        <v>30.0003</v>
      </c>
      <c r="GY60">
        <v>19.3897</v>
      </c>
      <c r="GZ60">
        <v>19.3493</v>
      </c>
      <c r="HA60">
        <v>21.3127</v>
      </c>
      <c r="HB60">
        <v>41.8532</v>
      </c>
      <c r="HC60">
        <v>18.0639</v>
      </c>
      <c r="HD60">
        <v>20</v>
      </c>
      <c r="HE60">
        <v>420</v>
      </c>
      <c r="HF60">
        <v>7.51857</v>
      </c>
      <c r="HG60">
        <v>102.661</v>
      </c>
      <c r="HH60">
        <v>103.062</v>
      </c>
    </row>
    <row r="61" spans="1:216">
      <c r="A61">
        <v>45</v>
      </c>
      <c r="B61">
        <v>1695825403.5</v>
      </c>
      <c r="C61">
        <v>5055.900000095367</v>
      </c>
      <c r="D61" t="s">
        <v>435</v>
      </c>
      <c r="E61" t="s">
        <v>436</v>
      </c>
      <c r="F61" t="s">
        <v>340</v>
      </c>
      <c r="H61">
        <v>1695825403.5</v>
      </c>
      <c r="I61">
        <f>(J61)/1000</f>
        <v>0</v>
      </c>
      <c r="J61">
        <f>1000*AZ61*AH61*(AV61-AW61)/(100*AO61*(1000-AH61*AV61))</f>
        <v>0</v>
      </c>
      <c r="K61">
        <f>AZ61*AH61*(AU61-AT61*(1000-AH61*AW61)/(1000-AH61*AV61))/(100*AO61)</f>
        <v>0</v>
      </c>
      <c r="L61">
        <f>AT61 - IF(AH61&gt;1, K61*AO61*100.0/(AJ61*BH61), 0)</f>
        <v>0</v>
      </c>
      <c r="M61">
        <f>((S61-I61/2)*L61-K61)/(S61+I61/2)</f>
        <v>0</v>
      </c>
      <c r="N61">
        <f>M61*(BA61+BB61)/1000.0</f>
        <v>0</v>
      </c>
      <c r="O61">
        <f>(AT61 - IF(AH61&gt;1, K61*AO61*100.0/(AJ61*BH61), 0))*(BA61+BB61)/1000.0</f>
        <v>0</v>
      </c>
      <c r="P61">
        <f>2.0/((1/R61-1/Q61)+SIGN(R61)*SQRT((1/R61-1/Q61)*(1/R61-1/Q61) + 4*AP61/((AP61+1)*(AP61+1))*(2*1/R61*1/Q61-1/Q61*1/Q61)))</f>
        <v>0</v>
      </c>
      <c r="Q61">
        <f>IF(LEFT(AQ61,1)&lt;&gt;"0",IF(LEFT(AQ61,1)="1",3.0,AR61),$D$5+$E$5*(BH61*BA61/($K$5*1000))+$F$5*(BH61*BA61/($K$5*1000))*MAX(MIN(AO61,$J$5),$I$5)*MAX(MIN(AO61,$J$5),$I$5)+$G$5*MAX(MIN(AO61,$J$5),$I$5)*(BH61*BA61/($K$5*1000))+$H$5*(BH61*BA61/($K$5*1000))*(BH61*BA61/($K$5*1000)))</f>
        <v>0</v>
      </c>
      <c r="R61">
        <f>I61*(1000-(1000*0.61365*exp(17.502*V61/(240.97+V61))/(BA61+BB61)+AV61)/2)/(1000*0.61365*exp(17.502*V61/(240.97+V61))/(BA61+BB61)-AV61)</f>
        <v>0</v>
      </c>
      <c r="S61">
        <f>1/((AP61+1)/(P61/1.6)+1/(Q61/1.37)) + AP61/((AP61+1)/(P61/1.6) + AP61/(Q61/1.37))</f>
        <v>0</v>
      </c>
      <c r="T61">
        <f>(AK61*AN61)</f>
        <v>0</v>
      </c>
      <c r="U61">
        <f>(BC61+(T61+2*0.95*5.67E-8*(((BC61+$B$7)+273)^4-(BC61+273)^4)-44100*I61)/(1.84*29.3*Q61+8*0.95*5.67E-8*(BC61+273)^3))</f>
        <v>0</v>
      </c>
      <c r="V61">
        <f>($C$7*BD61+$D$7*BE61+$E$7*U61)</f>
        <v>0</v>
      </c>
      <c r="W61">
        <f>0.61365*exp(17.502*V61/(240.97+V61))</f>
        <v>0</v>
      </c>
      <c r="X61">
        <f>(Y61/Z61*100)</f>
        <v>0</v>
      </c>
      <c r="Y61">
        <f>AV61*(BA61+BB61)/1000</f>
        <v>0</v>
      </c>
      <c r="Z61">
        <f>0.61365*exp(17.502*BC61/(240.97+BC61))</f>
        <v>0</v>
      </c>
      <c r="AA61">
        <f>(W61-AV61*(BA61+BB61)/1000)</f>
        <v>0</v>
      </c>
      <c r="AB61">
        <f>(-I61*44100)</f>
        <v>0</v>
      </c>
      <c r="AC61">
        <f>2*29.3*Q61*0.92*(BC61-V61)</f>
        <v>0</v>
      </c>
      <c r="AD61">
        <f>2*0.95*5.67E-8*(((BC61+$B$7)+273)^4-(V61+273)^4)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MAX(0,($B$13+$C$13*BH61)/(1+$D$13*BH61)*BA61/(BC61+273)*$E$13)</f>
        <v>0</v>
      </c>
      <c r="AK61">
        <f>$B$11*BI61+$C$11*BJ61+$F$11*BU61*(1-BX61)</f>
        <v>0</v>
      </c>
      <c r="AL61">
        <f>AK61*AM61</f>
        <v>0</v>
      </c>
      <c r="AM61">
        <f>($B$11*$D$9+$C$11*$D$9+$F$11*((CH61+BZ61)/MAX(CH61+BZ61+CI61, 0.1)*$I$9+CI61/MAX(CH61+BZ61+CI61, 0.1)*$J$9))/($B$11+$C$11+$F$11)</f>
        <v>0</v>
      </c>
      <c r="AN61">
        <f>($B$11*$K$9+$C$11*$K$9+$F$11*((CH61+BZ61)/MAX(CH61+BZ61+CI61, 0.1)*$P$9+CI61/MAX(CH61+BZ61+CI61, 0.1)*$Q$9))/($B$11+$C$11+$F$11)</f>
        <v>0</v>
      </c>
      <c r="AO61">
        <v>6</v>
      </c>
      <c r="AP61">
        <v>0.5</v>
      </c>
      <c r="AQ61" t="s">
        <v>341</v>
      </c>
      <c r="AR61">
        <v>2</v>
      </c>
      <c r="AS61">
        <v>1695825403.5</v>
      </c>
      <c r="AT61">
        <v>405.459</v>
      </c>
      <c r="AU61">
        <v>419.993</v>
      </c>
      <c r="AV61">
        <v>12.79</v>
      </c>
      <c r="AW61">
        <v>8.137650000000001</v>
      </c>
      <c r="AX61">
        <v>403.584</v>
      </c>
      <c r="AY61">
        <v>12.7247</v>
      </c>
      <c r="AZ61">
        <v>500.14</v>
      </c>
      <c r="BA61">
        <v>100.476</v>
      </c>
      <c r="BB61">
        <v>0.0334727</v>
      </c>
      <c r="BC61">
        <v>21.5907</v>
      </c>
      <c r="BD61">
        <v>999.9</v>
      </c>
      <c r="BE61">
        <v>999.9</v>
      </c>
      <c r="BF61">
        <v>0</v>
      </c>
      <c r="BG61">
        <v>0</v>
      </c>
      <c r="BH61">
        <v>10028.8</v>
      </c>
      <c r="BI61">
        <v>0</v>
      </c>
      <c r="BJ61">
        <v>50.4239</v>
      </c>
      <c r="BK61">
        <v>-14.5338</v>
      </c>
      <c r="BL61">
        <v>410.712</v>
      </c>
      <c r="BM61">
        <v>423.439</v>
      </c>
      <c r="BN61">
        <v>4.65233</v>
      </c>
      <c r="BO61">
        <v>419.993</v>
      </c>
      <c r="BP61">
        <v>8.137650000000001</v>
      </c>
      <c r="BQ61">
        <v>1.28509</v>
      </c>
      <c r="BR61">
        <v>0.817641</v>
      </c>
      <c r="BS61">
        <v>10.6256</v>
      </c>
      <c r="BT61">
        <v>4.01731</v>
      </c>
      <c r="BU61">
        <v>2499.63</v>
      </c>
      <c r="BV61">
        <v>0.899997</v>
      </c>
      <c r="BW61">
        <v>0.100003</v>
      </c>
      <c r="BX61">
        <v>0</v>
      </c>
      <c r="BY61">
        <v>2.8387</v>
      </c>
      <c r="BZ61">
        <v>0</v>
      </c>
      <c r="CA61">
        <v>41475.2</v>
      </c>
      <c r="CB61">
        <v>22320.4</v>
      </c>
      <c r="CC61">
        <v>37.875</v>
      </c>
      <c r="CD61">
        <v>36.875</v>
      </c>
      <c r="CE61">
        <v>37.687</v>
      </c>
      <c r="CF61">
        <v>35.25</v>
      </c>
      <c r="CG61">
        <v>36.75</v>
      </c>
      <c r="CH61">
        <v>2249.66</v>
      </c>
      <c r="CI61">
        <v>249.97</v>
      </c>
      <c r="CJ61">
        <v>0</v>
      </c>
      <c r="CK61">
        <v>1695825393.6</v>
      </c>
      <c r="CL61">
        <v>0</v>
      </c>
      <c r="CM61">
        <v>1695823450</v>
      </c>
      <c r="CN61" t="s">
        <v>406</v>
      </c>
      <c r="CO61">
        <v>1695823448</v>
      </c>
      <c r="CP61">
        <v>1695823450</v>
      </c>
      <c r="CQ61">
        <v>2</v>
      </c>
      <c r="CR61">
        <v>0.451</v>
      </c>
      <c r="CS61">
        <v>-0.002</v>
      </c>
      <c r="CT61">
        <v>1.907</v>
      </c>
      <c r="CU61">
        <v>0.054</v>
      </c>
      <c r="CV61">
        <v>420</v>
      </c>
      <c r="CW61">
        <v>11</v>
      </c>
      <c r="CX61">
        <v>0.5600000000000001</v>
      </c>
      <c r="CY61">
        <v>0.05</v>
      </c>
      <c r="CZ61">
        <v>10.51877222681909</v>
      </c>
      <c r="DA61">
        <v>0.233162184017263</v>
      </c>
      <c r="DB61">
        <v>0.02376263044044557</v>
      </c>
      <c r="DC61">
        <v>1</v>
      </c>
      <c r="DD61">
        <v>0.003873636404529924</v>
      </c>
      <c r="DE61">
        <v>0.0003577561807941785</v>
      </c>
      <c r="DF61">
        <v>2.685979929488244E-05</v>
      </c>
      <c r="DG61">
        <v>1</v>
      </c>
      <c r="DH61">
        <v>0.2591743613066989</v>
      </c>
      <c r="DI61">
        <v>0.0356360754984483</v>
      </c>
      <c r="DJ61">
        <v>0.002670594778333753</v>
      </c>
      <c r="DK61">
        <v>1</v>
      </c>
      <c r="DL61">
        <v>3</v>
      </c>
      <c r="DM61">
        <v>3</v>
      </c>
      <c r="DN61" t="s">
        <v>343</v>
      </c>
      <c r="DO61">
        <v>3.10239</v>
      </c>
      <c r="DP61">
        <v>2.66736</v>
      </c>
      <c r="DQ61">
        <v>0.09889920000000001</v>
      </c>
      <c r="DR61">
        <v>0.102647</v>
      </c>
      <c r="DS61">
        <v>0.0672633</v>
      </c>
      <c r="DT61">
        <v>0.0487186</v>
      </c>
      <c r="DU61">
        <v>26408.4</v>
      </c>
      <c r="DV61">
        <v>28701.4</v>
      </c>
      <c r="DW61">
        <v>27727.4</v>
      </c>
      <c r="DX61">
        <v>30048.7</v>
      </c>
      <c r="DY61">
        <v>32415.1</v>
      </c>
      <c r="DZ61">
        <v>35315.2</v>
      </c>
      <c r="EA61">
        <v>38063.9</v>
      </c>
      <c r="EB61">
        <v>41255</v>
      </c>
      <c r="EC61">
        <v>2.24183</v>
      </c>
      <c r="ED61">
        <v>2.28595</v>
      </c>
      <c r="EE61">
        <v>0</v>
      </c>
      <c r="EF61">
        <v>0</v>
      </c>
      <c r="EG61">
        <v>18.771</v>
      </c>
      <c r="EH61">
        <v>999.9</v>
      </c>
      <c r="EI61">
        <v>52.6</v>
      </c>
      <c r="EJ61">
        <v>21.4</v>
      </c>
      <c r="EK61">
        <v>13.3916</v>
      </c>
      <c r="EL61">
        <v>63.2529</v>
      </c>
      <c r="EM61">
        <v>8.485580000000001</v>
      </c>
      <c r="EN61">
        <v>1</v>
      </c>
      <c r="EO61">
        <v>-0.569482</v>
      </c>
      <c r="EP61">
        <v>-0.5087469999999999</v>
      </c>
      <c r="EQ61">
        <v>20.2048</v>
      </c>
      <c r="ER61">
        <v>5.25922</v>
      </c>
      <c r="ES61">
        <v>12.0519</v>
      </c>
      <c r="ET61">
        <v>4.97385</v>
      </c>
      <c r="EU61">
        <v>3.293</v>
      </c>
      <c r="EV61">
        <v>9999</v>
      </c>
      <c r="EW61">
        <v>9999</v>
      </c>
      <c r="EX61">
        <v>9999</v>
      </c>
      <c r="EY61">
        <v>199.1</v>
      </c>
      <c r="EZ61">
        <v>4.97183</v>
      </c>
      <c r="FA61">
        <v>1.87021</v>
      </c>
      <c r="FB61">
        <v>1.87648</v>
      </c>
      <c r="FC61">
        <v>1.86951</v>
      </c>
      <c r="FD61">
        <v>1.87271</v>
      </c>
      <c r="FE61">
        <v>1.87437</v>
      </c>
      <c r="FF61">
        <v>1.87363</v>
      </c>
      <c r="FG61">
        <v>1.87519</v>
      </c>
      <c r="FH61">
        <v>0</v>
      </c>
      <c r="FI61">
        <v>0</v>
      </c>
      <c r="FJ61">
        <v>0</v>
      </c>
      <c r="FK61">
        <v>0</v>
      </c>
      <c r="FL61" t="s">
        <v>344</v>
      </c>
      <c r="FM61" t="s">
        <v>345</v>
      </c>
      <c r="FN61" t="s">
        <v>346</v>
      </c>
      <c r="FO61" t="s">
        <v>346</v>
      </c>
      <c r="FP61" t="s">
        <v>346</v>
      </c>
      <c r="FQ61" t="s">
        <v>346</v>
      </c>
      <c r="FR61">
        <v>0</v>
      </c>
      <c r="FS61">
        <v>100</v>
      </c>
      <c r="FT61">
        <v>100</v>
      </c>
      <c r="FU61">
        <v>1.875</v>
      </c>
      <c r="FV61">
        <v>0.0653</v>
      </c>
      <c r="FW61">
        <v>0.8915606082004045</v>
      </c>
      <c r="FX61">
        <v>0.002616612134532941</v>
      </c>
      <c r="FY61">
        <v>-4.519413631873513E-07</v>
      </c>
      <c r="FZ61">
        <v>9.831233035137328E-12</v>
      </c>
      <c r="GA61">
        <v>-0.02597678455945578</v>
      </c>
      <c r="GB61">
        <v>0.01128715920374445</v>
      </c>
      <c r="GC61">
        <v>-0.0004913425133041084</v>
      </c>
      <c r="GD61">
        <v>1.320148971478439E-05</v>
      </c>
      <c r="GE61">
        <v>-1</v>
      </c>
      <c r="GF61">
        <v>2093</v>
      </c>
      <c r="GG61">
        <v>1</v>
      </c>
      <c r="GH61">
        <v>22</v>
      </c>
      <c r="GI61">
        <v>32.6</v>
      </c>
      <c r="GJ61">
        <v>32.6</v>
      </c>
      <c r="GK61">
        <v>1.06689</v>
      </c>
      <c r="GL61">
        <v>2.48413</v>
      </c>
      <c r="GM61">
        <v>1.39893</v>
      </c>
      <c r="GN61">
        <v>2.31201</v>
      </c>
      <c r="GO61">
        <v>1.44897</v>
      </c>
      <c r="GP61">
        <v>2.36694</v>
      </c>
      <c r="GQ61">
        <v>25.1226</v>
      </c>
      <c r="GR61">
        <v>14.9726</v>
      </c>
      <c r="GS61">
        <v>18</v>
      </c>
      <c r="GT61">
        <v>465.657</v>
      </c>
      <c r="GU61">
        <v>564.776</v>
      </c>
      <c r="GV61">
        <v>20.0003</v>
      </c>
      <c r="GW61">
        <v>19.4566</v>
      </c>
      <c r="GX61">
        <v>30.0004</v>
      </c>
      <c r="GY61">
        <v>19.4423</v>
      </c>
      <c r="GZ61">
        <v>19.402</v>
      </c>
      <c r="HA61">
        <v>21.3203</v>
      </c>
      <c r="HB61">
        <v>37.1127</v>
      </c>
      <c r="HC61">
        <v>16.1827</v>
      </c>
      <c r="HD61">
        <v>20</v>
      </c>
      <c r="HE61">
        <v>420</v>
      </c>
      <c r="HF61">
        <v>8.133749999999999</v>
      </c>
      <c r="HG61">
        <v>102.649</v>
      </c>
      <c r="HH61">
        <v>103.05</v>
      </c>
    </row>
    <row r="62" spans="1:216">
      <c r="A62">
        <v>46</v>
      </c>
      <c r="B62">
        <v>1695825595</v>
      </c>
      <c r="C62">
        <v>5247.400000095367</v>
      </c>
      <c r="D62" t="s">
        <v>437</v>
      </c>
      <c r="E62" t="s">
        <v>438</v>
      </c>
      <c r="F62" t="s">
        <v>340</v>
      </c>
      <c r="H62">
        <v>1695825595</v>
      </c>
      <c r="I62">
        <f>(J62)/1000</f>
        <v>0</v>
      </c>
      <c r="J62">
        <f>1000*AZ62*AH62*(AV62-AW62)/(100*AO62*(1000-AH62*AV62))</f>
        <v>0</v>
      </c>
      <c r="K62">
        <f>AZ62*AH62*(AU62-AT62*(1000-AH62*AW62)/(1000-AH62*AV62))/(100*AO62)</f>
        <v>0</v>
      </c>
      <c r="L62">
        <f>AT62 - IF(AH62&gt;1, K62*AO62*100.0/(AJ62*BH62), 0)</f>
        <v>0</v>
      </c>
      <c r="M62">
        <f>((S62-I62/2)*L62-K62)/(S62+I62/2)</f>
        <v>0</v>
      </c>
      <c r="N62">
        <f>M62*(BA62+BB62)/1000.0</f>
        <v>0</v>
      </c>
      <c r="O62">
        <f>(AT62 - IF(AH62&gt;1, K62*AO62*100.0/(AJ62*BH62), 0))*(BA62+BB62)/1000.0</f>
        <v>0</v>
      </c>
      <c r="P62">
        <f>2.0/((1/R62-1/Q62)+SIGN(R62)*SQRT((1/R62-1/Q62)*(1/R62-1/Q62) + 4*AP62/((AP62+1)*(AP62+1))*(2*1/R62*1/Q62-1/Q62*1/Q62)))</f>
        <v>0</v>
      </c>
      <c r="Q62">
        <f>IF(LEFT(AQ62,1)&lt;&gt;"0",IF(LEFT(AQ62,1)="1",3.0,AR62),$D$5+$E$5*(BH62*BA62/($K$5*1000))+$F$5*(BH62*BA62/($K$5*1000))*MAX(MIN(AO62,$J$5),$I$5)*MAX(MIN(AO62,$J$5),$I$5)+$G$5*MAX(MIN(AO62,$J$5),$I$5)*(BH62*BA62/($K$5*1000))+$H$5*(BH62*BA62/($K$5*1000))*(BH62*BA62/($K$5*1000)))</f>
        <v>0</v>
      </c>
      <c r="R62">
        <f>I62*(1000-(1000*0.61365*exp(17.502*V62/(240.97+V62))/(BA62+BB62)+AV62)/2)/(1000*0.61365*exp(17.502*V62/(240.97+V62))/(BA62+BB62)-AV62)</f>
        <v>0</v>
      </c>
      <c r="S62">
        <f>1/((AP62+1)/(P62/1.6)+1/(Q62/1.37)) + AP62/((AP62+1)/(P62/1.6) + AP62/(Q62/1.37))</f>
        <v>0</v>
      </c>
      <c r="T62">
        <f>(AK62*AN62)</f>
        <v>0</v>
      </c>
      <c r="U62">
        <f>(BC62+(T62+2*0.95*5.67E-8*(((BC62+$B$7)+273)^4-(BC62+273)^4)-44100*I62)/(1.84*29.3*Q62+8*0.95*5.67E-8*(BC62+273)^3))</f>
        <v>0</v>
      </c>
      <c r="V62">
        <f>($C$7*BD62+$D$7*BE62+$E$7*U62)</f>
        <v>0</v>
      </c>
      <c r="W62">
        <f>0.61365*exp(17.502*V62/(240.97+V62))</f>
        <v>0</v>
      </c>
      <c r="X62">
        <f>(Y62/Z62*100)</f>
        <v>0</v>
      </c>
      <c r="Y62">
        <f>AV62*(BA62+BB62)/1000</f>
        <v>0</v>
      </c>
      <c r="Z62">
        <f>0.61365*exp(17.502*BC62/(240.97+BC62))</f>
        <v>0</v>
      </c>
      <c r="AA62">
        <f>(W62-AV62*(BA62+BB62)/1000)</f>
        <v>0</v>
      </c>
      <c r="AB62">
        <f>(-I62*44100)</f>
        <v>0</v>
      </c>
      <c r="AC62">
        <f>2*29.3*Q62*0.92*(BC62-V62)</f>
        <v>0</v>
      </c>
      <c r="AD62">
        <f>2*0.95*5.67E-8*(((BC62+$B$7)+273)^4-(V62+273)^4)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MAX(0,($B$13+$C$13*BH62)/(1+$D$13*BH62)*BA62/(BC62+273)*$E$13)</f>
        <v>0</v>
      </c>
      <c r="AK62">
        <f>$B$11*BI62+$C$11*BJ62+$F$11*BU62*(1-BX62)</f>
        <v>0</v>
      </c>
      <c r="AL62">
        <f>AK62*AM62</f>
        <v>0</v>
      </c>
      <c r="AM62">
        <f>($B$11*$D$9+$C$11*$D$9+$F$11*((CH62+BZ62)/MAX(CH62+BZ62+CI62, 0.1)*$I$9+CI62/MAX(CH62+BZ62+CI62, 0.1)*$J$9))/($B$11+$C$11+$F$11)</f>
        <v>0</v>
      </c>
      <c r="AN62">
        <f>($B$11*$K$9+$C$11*$K$9+$F$11*((CH62+BZ62)/MAX(CH62+BZ62+CI62, 0.1)*$P$9+CI62/MAX(CH62+BZ62+CI62, 0.1)*$Q$9))/($B$11+$C$11+$F$11)</f>
        <v>0</v>
      </c>
      <c r="AO62">
        <v>6</v>
      </c>
      <c r="AP62">
        <v>0.5</v>
      </c>
      <c r="AQ62" t="s">
        <v>341</v>
      </c>
      <c r="AR62">
        <v>2</v>
      </c>
      <c r="AS62">
        <v>1695825595</v>
      </c>
      <c r="AT62">
        <v>411.115</v>
      </c>
      <c r="AU62">
        <v>420.001</v>
      </c>
      <c r="AV62">
        <v>12.9001</v>
      </c>
      <c r="AW62">
        <v>9.72635</v>
      </c>
      <c r="AX62">
        <v>409.124</v>
      </c>
      <c r="AY62">
        <v>12.8416</v>
      </c>
      <c r="AZ62">
        <v>500.014</v>
      </c>
      <c r="BA62">
        <v>100.481</v>
      </c>
      <c r="BB62">
        <v>0.0332761</v>
      </c>
      <c r="BC62">
        <v>21.7572</v>
      </c>
      <c r="BD62">
        <v>999.9</v>
      </c>
      <c r="BE62">
        <v>999.9</v>
      </c>
      <c r="BF62">
        <v>0</v>
      </c>
      <c r="BG62">
        <v>0</v>
      </c>
      <c r="BH62">
        <v>9979.379999999999</v>
      </c>
      <c r="BI62">
        <v>0</v>
      </c>
      <c r="BJ62">
        <v>53.2308</v>
      </c>
      <c r="BK62">
        <v>-8.88583</v>
      </c>
      <c r="BL62">
        <v>416.488</v>
      </c>
      <c r="BM62">
        <v>424.126</v>
      </c>
      <c r="BN62">
        <v>3.1737</v>
      </c>
      <c r="BO62">
        <v>420.001</v>
      </c>
      <c r="BP62">
        <v>9.72635</v>
      </c>
      <c r="BQ62">
        <v>1.2962</v>
      </c>
      <c r="BR62">
        <v>0.977309</v>
      </c>
      <c r="BS62">
        <v>10.7549</v>
      </c>
      <c r="BT62">
        <v>6.58242</v>
      </c>
      <c r="BU62">
        <v>2499.9</v>
      </c>
      <c r="BV62">
        <v>0.9000010000000001</v>
      </c>
      <c r="BW62">
        <v>0.09999909999999999</v>
      </c>
      <c r="BX62">
        <v>0</v>
      </c>
      <c r="BY62">
        <v>2.1222</v>
      </c>
      <c r="BZ62">
        <v>0</v>
      </c>
      <c r="CA62">
        <v>28395.3</v>
      </c>
      <c r="CB62">
        <v>22322.9</v>
      </c>
      <c r="CC62">
        <v>41.687</v>
      </c>
      <c r="CD62">
        <v>39.75</v>
      </c>
      <c r="CE62">
        <v>40.562</v>
      </c>
      <c r="CF62">
        <v>38.937</v>
      </c>
      <c r="CG62">
        <v>39.937</v>
      </c>
      <c r="CH62">
        <v>2249.91</v>
      </c>
      <c r="CI62">
        <v>249.99</v>
      </c>
      <c r="CJ62">
        <v>0</v>
      </c>
      <c r="CK62">
        <v>1695825585</v>
      </c>
      <c r="CL62">
        <v>0</v>
      </c>
      <c r="CM62">
        <v>1695825474.5</v>
      </c>
      <c r="CN62" t="s">
        <v>439</v>
      </c>
      <c r="CO62">
        <v>1695825474.5</v>
      </c>
      <c r="CP62">
        <v>1695825474</v>
      </c>
      <c r="CQ62">
        <v>3</v>
      </c>
      <c r="CR62">
        <v>0.104</v>
      </c>
      <c r="CS62">
        <v>-0.007</v>
      </c>
      <c r="CT62">
        <v>2.011</v>
      </c>
      <c r="CU62">
        <v>0.033</v>
      </c>
      <c r="CV62">
        <v>420</v>
      </c>
      <c r="CW62">
        <v>8</v>
      </c>
      <c r="CX62">
        <v>0.15</v>
      </c>
      <c r="CY62">
        <v>0.02</v>
      </c>
      <c r="CZ62">
        <v>6.292044453600225</v>
      </c>
      <c r="DA62">
        <v>-0.0607777395436085</v>
      </c>
      <c r="DB62">
        <v>0.0177840430407776</v>
      </c>
      <c r="DC62">
        <v>1</v>
      </c>
      <c r="DD62">
        <v>0.002661659905243391</v>
      </c>
      <c r="DE62">
        <v>-6.727012727857833E-06</v>
      </c>
      <c r="DF62">
        <v>8.111540794769374E-06</v>
      </c>
      <c r="DG62">
        <v>1</v>
      </c>
      <c r="DH62">
        <v>0.16780077981623</v>
      </c>
      <c r="DI62">
        <v>-0.0002067885970779291</v>
      </c>
      <c r="DJ62">
        <v>0.0005943709519592995</v>
      </c>
      <c r="DK62">
        <v>1</v>
      </c>
      <c r="DL62">
        <v>3</v>
      </c>
      <c r="DM62">
        <v>3</v>
      </c>
      <c r="DN62" t="s">
        <v>343</v>
      </c>
      <c r="DO62">
        <v>3.10261</v>
      </c>
      <c r="DP62">
        <v>2.66674</v>
      </c>
      <c r="DQ62">
        <v>0.0999091</v>
      </c>
      <c r="DR62">
        <v>0.102645</v>
      </c>
      <c r="DS62">
        <v>0.0677198</v>
      </c>
      <c r="DT62">
        <v>0.0560812</v>
      </c>
      <c r="DU62">
        <v>26372.9</v>
      </c>
      <c r="DV62">
        <v>28694.1</v>
      </c>
      <c r="DW62">
        <v>27721.5</v>
      </c>
      <c r="DX62">
        <v>30041.2</v>
      </c>
      <c r="DY62">
        <v>32392.2</v>
      </c>
      <c r="DZ62">
        <v>35032.9</v>
      </c>
      <c r="EA62">
        <v>38055.8</v>
      </c>
      <c r="EB62">
        <v>41243.7</v>
      </c>
      <c r="EC62">
        <v>2.2423</v>
      </c>
      <c r="ED62">
        <v>2.2893</v>
      </c>
      <c r="EE62">
        <v>0</v>
      </c>
      <c r="EF62">
        <v>0</v>
      </c>
      <c r="EG62">
        <v>18.7231</v>
      </c>
      <c r="EH62">
        <v>999.9</v>
      </c>
      <c r="EI62">
        <v>52.2</v>
      </c>
      <c r="EJ62">
        <v>21.5</v>
      </c>
      <c r="EK62">
        <v>13.3698</v>
      </c>
      <c r="EL62">
        <v>63.6129</v>
      </c>
      <c r="EM62">
        <v>8.35737</v>
      </c>
      <c r="EN62">
        <v>1</v>
      </c>
      <c r="EO62">
        <v>-0.56389</v>
      </c>
      <c r="EP62">
        <v>-0.486277</v>
      </c>
      <c r="EQ62">
        <v>20.2046</v>
      </c>
      <c r="ER62">
        <v>5.25608</v>
      </c>
      <c r="ES62">
        <v>12.0519</v>
      </c>
      <c r="ET62">
        <v>4.973</v>
      </c>
      <c r="EU62">
        <v>3.29233</v>
      </c>
      <c r="EV62">
        <v>9999</v>
      </c>
      <c r="EW62">
        <v>9999</v>
      </c>
      <c r="EX62">
        <v>9999</v>
      </c>
      <c r="EY62">
        <v>199.1</v>
      </c>
      <c r="EZ62">
        <v>4.97183</v>
      </c>
      <c r="FA62">
        <v>1.87027</v>
      </c>
      <c r="FB62">
        <v>1.87653</v>
      </c>
      <c r="FC62">
        <v>1.86951</v>
      </c>
      <c r="FD62">
        <v>1.87273</v>
      </c>
      <c r="FE62">
        <v>1.87439</v>
      </c>
      <c r="FF62">
        <v>1.87374</v>
      </c>
      <c r="FG62">
        <v>1.87525</v>
      </c>
      <c r="FH62">
        <v>0</v>
      </c>
      <c r="FI62">
        <v>0</v>
      </c>
      <c r="FJ62">
        <v>0</v>
      </c>
      <c r="FK62">
        <v>0</v>
      </c>
      <c r="FL62" t="s">
        <v>344</v>
      </c>
      <c r="FM62" t="s">
        <v>345</v>
      </c>
      <c r="FN62" t="s">
        <v>346</v>
      </c>
      <c r="FO62" t="s">
        <v>346</v>
      </c>
      <c r="FP62" t="s">
        <v>346</v>
      </c>
      <c r="FQ62" t="s">
        <v>346</v>
      </c>
      <c r="FR62">
        <v>0</v>
      </c>
      <c r="FS62">
        <v>100</v>
      </c>
      <c r="FT62">
        <v>100</v>
      </c>
      <c r="FU62">
        <v>1.991</v>
      </c>
      <c r="FV62">
        <v>0.0585</v>
      </c>
      <c r="FW62">
        <v>0.9954689975045904</v>
      </c>
      <c r="FX62">
        <v>0.002616612134532941</v>
      </c>
      <c r="FY62">
        <v>-4.519413631873513E-07</v>
      </c>
      <c r="FZ62">
        <v>9.831233035137328E-12</v>
      </c>
      <c r="GA62">
        <v>-0.03341324689149096</v>
      </c>
      <c r="GB62">
        <v>0.01128715920374445</v>
      </c>
      <c r="GC62">
        <v>-0.0004913425133041084</v>
      </c>
      <c r="GD62">
        <v>1.320148971478439E-05</v>
      </c>
      <c r="GE62">
        <v>-1</v>
      </c>
      <c r="GF62">
        <v>2093</v>
      </c>
      <c r="GG62">
        <v>1</v>
      </c>
      <c r="GH62">
        <v>22</v>
      </c>
      <c r="GI62">
        <v>2</v>
      </c>
      <c r="GJ62">
        <v>2</v>
      </c>
      <c r="GK62">
        <v>1.06812</v>
      </c>
      <c r="GL62">
        <v>2.48779</v>
      </c>
      <c r="GM62">
        <v>1.39893</v>
      </c>
      <c r="GN62">
        <v>2.31079</v>
      </c>
      <c r="GO62">
        <v>1.44897</v>
      </c>
      <c r="GP62">
        <v>2.50854</v>
      </c>
      <c r="GQ62">
        <v>25.2044</v>
      </c>
      <c r="GR62">
        <v>14.9463</v>
      </c>
      <c r="GS62">
        <v>18</v>
      </c>
      <c r="GT62">
        <v>466.881</v>
      </c>
      <c r="GU62">
        <v>568.376</v>
      </c>
      <c r="GV62">
        <v>20.0012</v>
      </c>
      <c r="GW62">
        <v>19.5479</v>
      </c>
      <c r="GX62">
        <v>30.0002</v>
      </c>
      <c r="GY62">
        <v>19.5337</v>
      </c>
      <c r="GZ62">
        <v>19.4937</v>
      </c>
      <c r="HA62">
        <v>21.3517</v>
      </c>
      <c r="HB62">
        <v>27.0971</v>
      </c>
      <c r="HC62">
        <v>16.1797</v>
      </c>
      <c r="HD62">
        <v>20</v>
      </c>
      <c r="HE62">
        <v>420</v>
      </c>
      <c r="HF62">
        <v>9.75128</v>
      </c>
      <c r="HG62">
        <v>102.627</v>
      </c>
      <c r="HH62">
        <v>103.023</v>
      </c>
    </row>
    <row r="63" spans="1:216">
      <c r="A63">
        <v>47</v>
      </c>
      <c r="B63">
        <v>1695825670.5</v>
      </c>
      <c r="C63">
        <v>5322.900000095367</v>
      </c>
      <c r="D63" t="s">
        <v>440</v>
      </c>
      <c r="E63" t="s">
        <v>441</v>
      </c>
      <c r="F63" t="s">
        <v>340</v>
      </c>
      <c r="H63">
        <v>1695825670.5</v>
      </c>
      <c r="I63">
        <f>(J63)/1000</f>
        <v>0</v>
      </c>
      <c r="J63">
        <f>1000*AZ63*AH63*(AV63-AW63)/(100*AO63*(1000-AH63*AV63))</f>
        <v>0</v>
      </c>
      <c r="K63">
        <f>AZ63*AH63*(AU63-AT63*(1000-AH63*AW63)/(1000-AH63*AV63))/(100*AO63)</f>
        <v>0</v>
      </c>
      <c r="L63">
        <f>AT63 - IF(AH63&gt;1, K63*AO63*100.0/(AJ63*BH63), 0)</f>
        <v>0</v>
      </c>
      <c r="M63">
        <f>((S63-I63/2)*L63-K63)/(S63+I63/2)</f>
        <v>0</v>
      </c>
      <c r="N63">
        <f>M63*(BA63+BB63)/1000.0</f>
        <v>0</v>
      </c>
      <c r="O63">
        <f>(AT63 - IF(AH63&gt;1, K63*AO63*100.0/(AJ63*BH63), 0))*(BA63+BB63)/1000.0</f>
        <v>0</v>
      </c>
      <c r="P63">
        <f>2.0/((1/R63-1/Q63)+SIGN(R63)*SQRT((1/R63-1/Q63)*(1/R63-1/Q63) + 4*AP63/((AP63+1)*(AP63+1))*(2*1/R63*1/Q63-1/Q63*1/Q63)))</f>
        <v>0</v>
      </c>
      <c r="Q63">
        <f>IF(LEFT(AQ63,1)&lt;&gt;"0",IF(LEFT(AQ63,1)="1",3.0,AR63),$D$5+$E$5*(BH63*BA63/($K$5*1000))+$F$5*(BH63*BA63/($K$5*1000))*MAX(MIN(AO63,$J$5),$I$5)*MAX(MIN(AO63,$J$5),$I$5)+$G$5*MAX(MIN(AO63,$J$5),$I$5)*(BH63*BA63/($K$5*1000))+$H$5*(BH63*BA63/($K$5*1000))*(BH63*BA63/($K$5*1000)))</f>
        <v>0</v>
      </c>
      <c r="R63">
        <f>I63*(1000-(1000*0.61365*exp(17.502*V63/(240.97+V63))/(BA63+BB63)+AV63)/2)/(1000*0.61365*exp(17.502*V63/(240.97+V63))/(BA63+BB63)-AV63)</f>
        <v>0</v>
      </c>
      <c r="S63">
        <f>1/((AP63+1)/(P63/1.6)+1/(Q63/1.37)) + AP63/((AP63+1)/(P63/1.6) + AP63/(Q63/1.37))</f>
        <v>0</v>
      </c>
      <c r="T63">
        <f>(AK63*AN63)</f>
        <v>0</v>
      </c>
      <c r="U63">
        <f>(BC63+(T63+2*0.95*5.67E-8*(((BC63+$B$7)+273)^4-(BC63+273)^4)-44100*I63)/(1.84*29.3*Q63+8*0.95*5.67E-8*(BC63+273)^3))</f>
        <v>0</v>
      </c>
      <c r="V63">
        <f>($C$7*BD63+$D$7*BE63+$E$7*U63)</f>
        <v>0</v>
      </c>
      <c r="W63">
        <f>0.61365*exp(17.502*V63/(240.97+V63))</f>
        <v>0</v>
      </c>
      <c r="X63">
        <f>(Y63/Z63*100)</f>
        <v>0</v>
      </c>
      <c r="Y63">
        <f>AV63*(BA63+BB63)/1000</f>
        <v>0</v>
      </c>
      <c r="Z63">
        <f>0.61365*exp(17.502*BC63/(240.97+BC63))</f>
        <v>0</v>
      </c>
      <c r="AA63">
        <f>(W63-AV63*(BA63+BB63)/1000)</f>
        <v>0</v>
      </c>
      <c r="AB63">
        <f>(-I63*44100)</f>
        <v>0</v>
      </c>
      <c r="AC63">
        <f>2*29.3*Q63*0.92*(BC63-V63)</f>
        <v>0</v>
      </c>
      <c r="AD63">
        <f>2*0.95*5.67E-8*(((BC63+$B$7)+273)^4-(V63+273)^4)</f>
        <v>0</v>
      </c>
      <c r="AE63">
        <f>T63+AD63+AB63+AC63</f>
        <v>0</v>
      </c>
      <c r="AF63">
        <v>9</v>
      </c>
      <c r="AG63">
        <v>2</v>
      </c>
      <c r="AH63">
        <f>IF(AF63*$H$13&gt;=AJ63,1.0,(AJ63/(AJ63-AF63*$H$13)))</f>
        <v>0</v>
      </c>
      <c r="AI63">
        <f>(AH63-1)*100</f>
        <v>0</v>
      </c>
      <c r="AJ63">
        <f>MAX(0,($B$13+$C$13*BH63)/(1+$D$13*BH63)*BA63/(BC63+273)*$E$13)</f>
        <v>0</v>
      </c>
      <c r="AK63">
        <f>$B$11*BI63+$C$11*BJ63+$F$11*BU63*(1-BX63)</f>
        <v>0</v>
      </c>
      <c r="AL63">
        <f>AK63*AM63</f>
        <v>0</v>
      </c>
      <c r="AM63">
        <f>($B$11*$D$9+$C$11*$D$9+$F$11*((CH63+BZ63)/MAX(CH63+BZ63+CI63, 0.1)*$I$9+CI63/MAX(CH63+BZ63+CI63, 0.1)*$J$9))/($B$11+$C$11+$F$11)</f>
        <v>0</v>
      </c>
      <c r="AN63">
        <f>($B$11*$K$9+$C$11*$K$9+$F$11*((CH63+BZ63)/MAX(CH63+BZ63+CI63, 0.1)*$P$9+CI63/MAX(CH63+BZ63+CI63, 0.1)*$Q$9))/($B$11+$C$11+$F$11)</f>
        <v>0</v>
      </c>
      <c r="AO63">
        <v>6</v>
      </c>
      <c r="AP63">
        <v>0.5</v>
      </c>
      <c r="AQ63" t="s">
        <v>341</v>
      </c>
      <c r="AR63">
        <v>2</v>
      </c>
      <c r="AS63">
        <v>1695825670.5</v>
      </c>
      <c r="AT63">
        <v>410.33</v>
      </c>
      <c r="AU63">
        <v>420.038</v>
      </c>
      <c r="AV63">
        <v>12.9177</v>
      </c>
      <c r="AW63">
        <v>10.6663</v>
      </c>
      <c r="AX63">
        <v>408.341</v>
      </c>
      <c r="AY63">
        <v>12.8592</v>
      </c>
      <c r="AZ63">
        <v>500.003</v>
      </c>
      <c r="BA63">
        <v>100.475</v>
      </c>
      <c r="BB63">
        <v>0.0328652</v>
      </c>
      <c r="BC63">
        <v>21.8811</v>
      </c>
      <c r="BD63">
        <v>999.9</v>
      </c>
      <c r="BE63">
        <v>999.9</v>
      </c>
      <c r="BF63">
        <v>0</v>
      </c>
      <c r="BG63">
        <v>0</v>
      </c>
      <c r="BH63">
        <v>9984.379999999999</v>
      </c>
      <c r="BI63">
        <v>0</v>
      </c>
      <c r="BJ63">
        <v>49.741</v>
      </c>
      <c r="BK63">
        <v>-9.70856</v>
      </c>
      <c r="BL63">
        <v>415.7</v>
      </c>
      <c r="BM63">
        <v>424.567</v>
      </c>
      <c r="BN63">
        <v>2.25146</v>
      </c>
      <c r="BO63">
        <v>420.038</v>
      </c>
      <c r="BP63">
        <v>10.6663</v>
      </c>
      <c r="BQ63">
        <v>1.29791</v>
      </c>
      <c r="BR63">
        <v>1.0717</v>
      </c>
      <c r="BS63">
        <v>10.7747</v>
      </c>
      <c r="BT63">
        <v>7.92935</v>
      </c>
      <c r="BU63">
        <v>2499.99</v>
      </c>
      <c r="BV63">
        <v>0.900002</v>
      </c>
      <c r="BW63">
        <v>0.0999985</v>
      </c>
      <c r="BX63">
        <v>0</v>
      </c>
      <c r="BY63">
        <v>2.6091</v>
      </c>
      <c r="BZ63">
        <v>0</v>
      </c>
      <c r="CA63">
        <v>22789.8</v>
      </c>
      <c r="CB63">
        <v>22323.6</v>
      </c>
      <c r="CC63">
        <v>40.312</v>
      </c>
      <c r="CD63">
        <v>38.312</v>
      </c>
      <c r="CE63">
        <v>39.625</v>
      </c>
      <c r="CF63">
        <v>37.062</v>
      </c>
      <c r="CG63">
        <v>38.625</v>
      </c>
      <c r="CH63">
        <v>2250</v>
      </c>
      <c r="CI63">
        <v>250</v>
      </c>
      <c r="CJ63">
        <v>0</v>
      </c>
      <c r="CK63">
        <v>1695825660.6</v>
      </c>
      <c r="CL63">
        <v>0</v>
      </c>
      <c r="CM63">
        <v>1695825474.5</v>
      </c>
      <c r="CN63" t="s">
        <v>439</v>
      </c>
      <c r="CO63">
        <v>1695825474.5</v>
      </c>
      <c r="CP63">
        <v>1695825474</v>
      </c>
      <c r="CQ63">
        <v>3</v>
      </c>
      <c r="CR63">
        <v>0.104</v>
      </c>
      <c r="CS63">
        <v>-0.007</v>
      </c>
      <c r="CT63">
        <v>2.011</v>
      </c>
      <c r="CU63">
        <v>0.033</v>
      </c>
      <c r="CV63">
        <v>420</v>
      </c>
      <c r="CW63">
        <v>8</v>
      </c>
      <c r="CX63">
        <v>0.15</v>
      </c>
      <c r="CY63">
        <v>0.02</v>
      </c>
      <c r="CZ63">
        <v>7.253567027236325</v>
      </c>
      <c r="DA63">
        <v>0.1067846331296322</v>
      </c>
      <c r="DB63">
        <v>0.02305726246414212</v>
      </c>
      <c r="DC63">
        <v>1</v>
      </c>
      <c r="DD63">
        <v>0.001860210478696963</v>
      </c>
      <c r="DE63">
        <v>0.0002288490985611466</v>
      </c>
      <c r="DF63">
        <v>1.79483645032461E-05</v>
      </c>
      <c r="DG63">
        <v>1</v>
      </c>
      <c r="DH63">
        <v>0.1117759737208962</v>
      </c>
      <c r="DI63">
        <v>0.01726808509929163</v>
      </c>
      <c r="DJ63">
        <v>0.001335268264128852</v>
      </c>
      <c r="DK63">
        <v>1</v>
      </c>
      <c r="DL63">
        <v>3</v>
      </c>
      <c r="DM63">
        <v>3</v>
      </c>
      <c r="DN63" t="s">
        <v>343</v>
      </c>
      <c r="DO63">
        <v>3.10282</v>
      </c>
      <c r="DP63">
        <v>2.66637</v>
      </c>
      <c r="DQ63">
        <v>0.09975009999999999</v>
      </c>
      <c r="DR63">
        <v>0.102647</v>
      </c>
      <c r="DS63">
        <v>0.0677806</v>
      </c>
      <c r="DT63">
        <v>0.0602435</v>
      </c>
      <c r="DU63">
        <v>26375.5</v>
      </c>
      <c r="DV63">
        <v>28691.8</v>
      </c>
      <c r="DW63">
        <v>27719.5</v>
      </c>
      <c r="DX63">
        <v>30038.9</v>
      </c>
      <c r="DY63">
        <v>32386.6</v>
      </c>
      <c r="DZ63">
        <v>34876.2</v>
      </c>
      <c r="EA63">
        <v>38051.9</v>
      </c>
      <c r="EB63">
        <v>41240.8</v>
      </c>
      <c r="EC63">
        <v>2.20832</v>
      </c>
      <c r="ED63">
        <v>2.29082</v>
      </c>
      <c r="EE63">
        <v>0</v>
      </c>
      <c r="EF63">
        <v>0</v>
      </c>
      <c r="EG63">
        <v>18.7676</v>
      </c>
      <c r="EH63">
        <v>999.9</v>
      </c>
      <c r="EI63">
        <v>52.2</v>
      </c>
      <c r="EJ63">
        <v>21.6</v>
      </c>
      <c r="EK63">
        <v>13.4531</v>
      </c>
      <c r="EL63">
        <v>63.5829</v>
      </c>
      <c r="EM63">
        <v>8.225160000000001</v>
      </c>
      <c r="EN63">
        <v>1</v>
      </c>
      <c r="EO63">
        <v>-0.561362</v>
      </c>
      <c r="EP63">
        <v>-0.41677</v>
      </c>
      <c r="EQ63">
        <v>20.2033</v>
      </c>
      <c r="ER63">
        <v>5.25817</v>
      </c>
      <c r="ES63">
        <v>12.0519</v>
      </c>
      <c r="ET63">
        <v>4.9732</v>
      </c>
      <c r="EU63">
        <v>3.293</v>
      </c>
      <c r="EV63">
        <v>9999</v>
      </c>
      <c r="EW63">
        <v>9999</v>
      </c>
      <c r="EX63">
        <v>9999</v>
      </c>
      <c r="EY63">
        <v>199.2</v>
      </c>
      <c r="EZ63">
        <v>4.97182</v>
      </c>
      <c r="FA63">
        <v>1.87027</v>
      </c>
      <c r="FB63">
        <v>1.87652</v>
      </c>
      <c r="FC63">
        <v>1.86952</v>
      </c>
      <c r="FD63">
        <v>1.87273</v>
      </c>
      <c r="FE63">
        <v>1.87439</v>
      </c>
      <c r="FF63">
        <v>1.87374</v>
      </c>
      <c r="FG63">
        <v>1.87523</v>
      </c>
      <c r="FH63">
        <v>0</v>
      </c>
      <c r="FI63">
        <v>0</v>
      </c>
      <c r="FJ63">
        <v>0</v>
      </c>
      <c r="FK63">
        <v>0</v>
      </c>
      <c r="FL63" t="s">
        <v>344</v>
      </c>
      <c r="FM63" t="s">
        <v>345</v>
      </c>
      <c r="FN63" t="s">
        <v>346</v>
      </c>
      <c r="FO63" t="s">
        <v>346</v>
      </c>
      <c r="FP63" t="s">
        <v>346</v>
      </c>
      <c r="FQ63" t="s">
        <v>346</v>
      </c>
      <c r="FR63">
        <v>0</v>
      </c>
      <c r="FS63">
        <v>100</v>
      </c>
      <c r="FT63">
        <v>100</v>
      </c>
      <c r="FU63">
        <v>1.989</v>
      </c>
      <c r="FV63">
        <v>0.0585</v>
      </c>
      <c r="FW63">
        <v>0.9954689975045904</v>
      </c>
      <c r="FX63">
        <v>0.002616612134532941</v>
      </c>
      <c r="FY63">
        <v>-4.519413631873513E-07</v>
      </c>
      <c r="FZ63">
        <v>9.831233035137328E-12</v>
      </c>
      <c r="GA63">
        <v>-0.03341324689149096</v>
      </c>
      <c r="GB63">
        <v>0.01128715920374445</v>
      </c>
      <c r="GC63">
        <v>-0.0004913425133041084</v>
      </c>
      <c r="GD63">
        <v>1.320148971478439E-05</v>
      </c>
      <c r="GE63">
        <v>-1</v>
      </c>
      <c r="GF63">
        <v>2093</v>
      </c>
      <c r="GG63">
        <v>1</v>
      </c>
      <c r="GH63">
        <v>22</v>
      </c>
      <c r="GI63">
        <v>3.3</v>
      </c>
      <c r="GJ63">
        <v>3.3</v>
      </c>
      <c r="GK63">
        <v>1.06934</v>
      </c>
      <c r="GL63">
        <v>2.49512</v>
      </c>
      <c r="GM63">
        <v>1.39893</v>
      </c>
      <c r="GN63">
        <v>2.31201</v>
      </c>
      <c r="GO63">
        <v>1.44897</v>
      </c>
      <c r="GP63">
        <v>2.41577</v>
      </c>
      <c r="GQ63">
        <v>25.2658</v>
      </c>
      <c r="GR63">
        <v>14.9201</v>
      </c>
      <c r="GS63">
        <v>18</v>
      </c>
      <c r="GT63">
        <v>447.809</v>
      </c>
      <c r="GU63">
        <v>569.963</v>
      </c>
      <c r="GV63">
        <v>20.0016</v>
      </c>
      <c r="GW63">
        <v>19.5839</v>
      </c>
      <c r="GX63">
        <v>30.0002</v>
      </c>
      <c r="GY63">
        <v>19.5691</v>
      </c>
      <c r="GZ63">
        <v>19.531</v>
      </c>
      <c r="HA63">
        <v>21.3659</v>
      </c>
      <c r="HB63">
        <v>20.6051</v>
      </c>
      <c r="HC63">
        <v>15.8093</v>
      </c>
      <c r="HD63">
        <v>20</v>
      </c>
      <c r="HE63">
        <v>420</v>
      </c>
      <c r="HF63">
        <v>10.7017</v>
      </c>
      <c r="HG63">
        <v>102.618</v>
      </c>
      <c r="HH63">
        <v>103.015</v>
      </c>
    </row>
    <row r="64" spans="1:216">
      <c r="A64">
        <v>48</v>
      </c>
      <c r="B64">
        <v>1695825797.5</v>
      </c>
      <c r="C64">
        <v>5449.900000095367</v>
      </c>
      <c r="D64" t="s">
        <v>442</v>
      </c>
      <c r="E64" t="s">
        <v>443</v>
      </c>
      <c r="F64" t="s">
        <v>340</v>
      </c>
      <c r="H64">
        <v>1695825797.5</v>
      </c>
      <c r="I64">
        <f>(J64)/1000</f>
        <v>0</v>
      </c>
      <c r="J64">
        <f>1000*AZ64*AH64*(AV64-AW64)/(100*AO64*(1000-AH64*AV64))</f>
        <v>0</v>
      </c>
      <c r="K64">
        <f>AZ64*AH64*(AU64-AT64*(1000-AH64*AW64)/(1000-AH64*AV64))/(100*AO64)</f>
        <v>0</v>
      </c>
      <c r="L64">
        <f>AT64 - IF(AH64&gt;1, K64*AO64*100.0/(AJ64*BH64), 0)</f>
        <v>0</v>
      </c>
      <c r="M64">
        <f>((S64-I64/2)*L64-K64)/(S64+I64/2)</f>
        <v>0</v>
      </c>
      <c r="N64">
        <f>M64*(BA64+BB64)/1000.0</f>
        <v>0</v>
      </c>
      <c r="O64">
        <f>(AT64 - IF(AH64&gt;1, K64*AO64*100.0/(AJ64*BH64), 0))*(BA64+BB64)/1000.0</f>
        <v>0</v>
      </c>
      <c r="P64">
        <f>2.0/((1/R64-1/Q64)+SIGN(R64)*SQRT((1/R64-1/Q64)*(1/R64-1/Q64) + 4*AP64/((AP64+1)*(AP64+1))*(2*1/R64*1/Q64-1/Q64*1/Q64)))</f>
        <v>0</v>
      </c>
      <c r="Q64">
        <f>IF(LEFT(AQ64,1)&lt;&gt;"0",IF(LEFT(AQ64,1)="1",3.0,AR64),$D$5+$E$5*(BH64*BA64/($K$5*1000))+$F$5*(BH64*BA64/($K$5*1000))*MAX(MIN(AO64,$J$5),$I$5)*MAX(MIN(AO64,$J$5),$I$5)+$G$5*MAX(MIN(AO64,$J$5),$I$5)*(BH64*BA64/($K$5*1000))+$H$5*(BH64*BA64/($K$5*1000))*(BH64*BA64/($K$5*1000)))</f>
        <v>0</v>
      </c>
      <c r="R64">
        <f>I64*(1000-(1000*0.61365*exp(17.502*V64/(240.97+V64))/(BA64+BB64)+AV64)/2)/(1000*0.61365*exp(17.502*V64/(240.97+V64))/(BA64+BB64)-AV64)</f>
        <v>0</v>
      </c>
      <c r="S64">
        <f>1/((AP64+1)/(P64/1.6)+1/(Q64/1.37)) + AP64/((AP64+1)/(P64/1.6) + AP64/(Q64/1.37))</f>
        <v>0</v>
      </c>
      <c r="T64">
        <f>(AK64*AN64)</f>
        <v>0</v>
      </c>
      <c r="U64">
        <f>(BC64+(T64+2*0.95*5.67E-8*(((BC64+$B$7)+273)^4-(BC64+273)^4)-44100*I64)/(1.84*29.3*Q64+8*0.95*5.67E-8*(BC64+273)^3))</f>
        <v>0</v>
      </c>
      <c r="V64">
        <f>($C$7*BD64+$D$7*BE64+$E$7*U64)</f>
        <v>0</v>
      </c>
      <c r="W64">
        <f>0.61365*exp(17.502*V64/(240.97+V64))</f>
        <v>0</v>
      </c>
      <c r="X64">
        <f>(Y64/Z64*100)</f>
        <v>0</v>
      </c>
      <c r="Y64">
        <f>AV64*(BA64+BB64)/1000</f>
        <v>0</v>
      </c>
      <c r="Z64">
        <f>0.61365*exp(17.502*BC64/(240.97+BC64))</f>
        <v>0</v>
      </c>
      <c r="AA64">
        <f>(W64-AV64*(BA64+BB64)/1000)</f>
        <v>0</v>
      </c>
      <c r="AB64">
        <f>(-I64*44100)</f>
        <v>0</v>
      </c>
      <c r="AC64">
        <f>2*29.3*Q64*0.92*(BC64-V64)</f>
        <v>0</v>
      </c>
      <c r="AD64">
        <f>2*0.95*5.67E-8*(((BC64+$B$7)+273)^4-(V64+273)^4)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MAX(0,($B$13+$C$13*BH64)/(1+$D$13*BH64)*BA64/(BC64+273)*$E$13)</f>
        <v>0</v>
      </c>
      <c r="AK64">
        <f>$B$11*BI64+$C$11*BJ64+$F$11*BU64*(1-BX64)</f>
        <v>0</v>
      </c>
      <c r="AL64">
        <f>AK64*AM64</f>
        <v>0</v>
      </c>
      <c r="AM64">
        <f>($B$11*$D$9+$C$11*$D$9+$F$11*((CH64+BZ64)/MAX(CH64+BZ64+CI64, 0.1)*$I$9+CI64/MAX(CH64+BZ64+CI64, 0.1)*$J$9))/($B$11+$C$11+$F$11)</f>
        <v>0</v>
      </c>
      <c r="AN64">
        <f>($B$11*$K$9+$C$11*$K$9+$F$11*((CH64+BZ64)/MAX(CH64+BZ64+CI64, 0.1)*$P$9+CI64/MAX(CH64+BZ64+CI64, 0.1)*$Q$9))/($B$11+$C$11+$F$11)</f>
        <v>0</v>
      </c>
      <c r="AO64">
        <v>6</v>
      </c>
      <c r="AP64">
        <v>0.5</v>
      </c>
      <c r="AQ64" t="s">
        <v>341</v>
      </c>
      <c r="AR64">
        <v>2</v>
      </c>
      <c r="AS64">
        <v>1695825797.5</v>
      </c>
      <c r="AT64">
        <v>410.908</v>
      </c>
      <c r="AU64">
        <v>420.037</v>
      </c>
      <c r="AV64">
        <v>12.9705</v>
      </c>
      <c r="AW64">
        <v>9.97658</v>
      </c>
      <c r="AX64">
        <v>408.917</v>
      </c>
      <c r="AY64">
        <v>12.9117</v>
      </c>
      <c r="AZ64">
        <v>500.47</v>
      </c>
      <c r="BA64">
        <v>100.481</v>
      </c>
      <c r="BB64">
        <v>0.0335485</v>
      </c>
      <c r="BC64">
        <v>21.6468</v>
      </c>
      <c r="BD64">
        <v>999.9</v>
      </c>
      <c r="BE64">
        <v>999.9</v>
      </c>
      <c r="BF64">
        <v>0</v>
      </c>
      <c r="BG64">
        <v>0</v>
      </c>
      <c r="BH64">
        <v>9995</v>
      </c>
      <c r="BI64">
        <v>0</v>
      </c>
      <c r="BJ64">
        <v>75.3151</v>
      </c>
      <c r="BK64">
        <v>-9.12909</v>
      </c>
      <c r="BL64">
        <v>416.307</v>
      </c>
      <c r="BM64">
        <v>424.27</v>
      </c>
      <c r="BN64">
        <v>2.99395</v>
      </c>
      <c r="BO64">
        <v>420.037</v>
      </c>
      <c r="BP64">
        <v>9.97658</v>
      </c>
      <c r="BQ64">
        <v>1.3033</v>
      </c>
      <c r="BR64">
        <v>1.00246</v>
      </c>
      <c r="BS64">
        <v>10.8369</v>
      </c>
      <c r="BT64">
        <v>6.95217</v>
      </c>
      <c r="BU64">
        <v>2499.94</v>
      </c>
      <c r="BV64">
        <v>0.899991</v>
      </c>
      <c r="BW64">
        <v>0.100009</v>
      </c>
      <c r="BX64">
        <v>0</v>
      </c>
      <c r="BY64">
        <v>2.5056</v>
      </c>
      <c r="BZ64">
        <v>0</v>
      </c>
      <c r="CA64">
        <v>25758.6</v>
      </c>
      <c r="CB64">
        <v>22323.2</v>
      </c>
      <c r="CC64">
        <v>38.562</v>
      </c>
      <c r="CD64">
        <v>37.687</v>
      </c>
      <c r="CE64">
        <v>38.125</v>
      </c>
      <c r="CF64">
        <v>35.937</v>
      </c>
      <c r="CG64">
        <v>37.375</v>
      </c>
      <c r="CH64">
        <v>2249.92</v>
      </c>
      <c r="CI64">
        <v>250.02</v>
      </c>
      <c r="CJ64">
        <v>0</v>
      </c>
      <c r="CK64">
        <v>1695825787.2</v>
      </c>
      <c r="CL64">
        <v>0</v>
      </c>
      <c r="CM64">
        <v>1695825474.5</v>
      </c>
      <c r="CN64" t="s">
        <v>439</v>
      </c>
      <c r="CO64">
        <v>1695825474.5</v>
      </c>
      <c r="CP64">
        <v>1695825474</v>
      </c>
      <c r="CQ64">
        <v>3</v>
      </c>
      <c r="CR64">
        <v>0.104</v>
      </c>
      <c r="CS64">
        <v>-0.007</v>
      </c>
      <c r="CT64">
        <v>2.011</v>
      </c>
      <c r="CU64">
        <v>0.033</v>
      </c>
      <c r="CV64">
        <v>420</v>
      </c>
      <c r="CW64">
        <v>8</v>
      </c>
      <c r="CX64">
        <v>0.15</v>
      </c>
      <c r="CY64">
        <v>0.02</v>
      </c>
      <c r="CZ64">
        <v>6.523431628071808</v>
      </c>
      <c r="DA64">
        <v>0.4890052198498703</v>
      </c>
      <c r="DB64">
        <v>0.0454619162240844</v>
      </c>
      <c r="DC64">
        <v>1</v>
      </c>
      <c r="DD64">
        <v>0.002541457594417994</v>
      </c>
      <c r="DE64">
        <v>-0.0001844289902554568</v>
      </c>
      <c r="DF64">
        <v>1.439933176643346E-05</v>
      </c>
      <c r="DG64">
        <v>1</v>
      </c>
      <c r="DH64">
        <v>0.1620520725778076</v>
      </c>
      <c r="DI64">
        <v>-0.01073767944939201</v>
      </c>
      <c r="DJ64">
        <v>0.0008500659187571035</v>
      </c>
      <c r="DK64">
        <v>1</v>
      </c>
      <c r="DL64">
        <v>3</v>
      </c>
      <c r="DM64">
        <v>3</v>
      </c>
      <c r="DN64" t="s">
        <v>343</v>
      </c>
      <c r="DO64">
        <v>3.10318</v>
      </c>
      <c r="DP64">
        <v>2.66715</v>
      </c>
      <c r="DQ64">
        <v>0.09984270000000001</v>
      </c>
      <c r="DR64">
        <v>0.102625</v>
      </c>
      <c r="DS64">
        <v>0.067981</v>
      </c>
      <c r="DT64">
        <v>0.0571874</v>
      </c>
      <c r="DU64">
        <v>26369.5</v>
      </c>
      <c r="DV64">
        <v>28687.5</v>
      </c>
      <c r="DW64">
        <v>27716.4</v>
      </c>
      <c r="DX64">
        <v>30033.9</v>
      </c>
      <c r="DY64">
        <v>32375.8</v>
      </c>
      <c r="DZ64">
        <v>34983.1</v>
      </c>
      <c r="EA64">
        <v>38047.5</v>
      </c>
      <c r="EB64">
        <v>41233.7</v>
      </c>
      <c r="EC64">
        <v>2.24158</v>
      </c>
      <c r="ED64">
        <v>2.28632</v>
      </c>
      <c r="EE64">
        <v>0</v>
      </c>
      <c r="EF64">
        <v>0</v>
      </c>
      <c r="EG64">
        <v>18.7998</v>
      </c>
      <c r="EH64">
        <v>999.9</v>
      </c>
      <c r="EI64">
        <v>52.4</v>
      </c>
      <c r="EJ64">
        <v>21.7</v>
      </c>
      <c r="EK64">
        <v>13.5872</v>
      </c>
      <c r="EL64">
        <v>63.2129</v>
      </c>
      <c r="EM64">
        <v>8.28125</v>
      </c>
      <c r="EN64">
        <v>1</v>
      </c>
      <c r="EO64">
        <v>-0.555561</v>
      </c>
      <c r="EP64">
        <v>-0.393208</v>
      </c>
      <c r="EQ64">
        <v>20.2051</v>
      </c>
      <c r="ER64">
        <v>5.25922</v>
      </c>
      <c r="ES64">
        <v>12.0519</v>
      </c>
      <c r="ET64">
        <v>4.9737</v>
      </c>
      <c r="EU64">
        <v>3.293</v>
      </c>
      <c r="EV64">
        <v>9999</v>
      </c>
      <c r="EW64">
        <v>9999</v>
      </c>
      <c r="EX64">
        <v>9999</v>
      </c>
      <c r="EY64">
        <v>199.2</v>
      </c>
      <c r="EZ64">
        <v>4.97183</v>
      </c>
      <c r="FA64">
        <v>1.87026</v>
      </c>
      <c r="FB64">
        <v>1.87653</v>
      </c>
      <c r="FC64">
        <v>1.86951</v>
      </c>
      <c r="FD64">
        <v>1.87274</v>
      </c>
      <c r="FE64">
        <v>1.87439</v>
      </c>
      <c r="FF64">
        <v>1.87372</v>
      </c>
      <c r="FG64">
        <v>1.87525</v>
      </c>
      <c r="FH64">
        <v>0</v>
      </c>
      <c r="FI64">
        <v>0</v>
      </c>
      <c r="FJ64">
        <v>0</v>
      </c>
      <c r="FK64">
        <v>0</v>
      </c>
      <c r="FL64" t="s">
        <v>344</v>
      </c>
      <c r="FM64" t="s">
        <v>345</v>
      </c>
      <c r="FN64" t="s">
        <v>346</v>
      </c>
      <c r="FO64" t="s">
        <v>346</v>
      </c>
      <c r="FP64" t="s">
        <v>346</v>
      </c>
      <c r="FQ64" t="s">
        <v>346</v>
      </c>
      <c r="FR64">
        <v>0</v>
      </c>
      <c r="FS64">
        <v>100</v>
      </c>
      <c r="FT64">
        <v>100</v>
      </c>
      <c r="FU64">
        <v>1.991</v>
      </c>
      <c r="FV64">
        <v>0.0588</v>
      </c>
      <c r="FW64">
        <v>0.9954689975045904</v>
      </c>
      <c r="FX64">
        <v>0.002616612134532941</v>
      </c>
      <c r="FY64">
        <v>-4.519413631873513E-07</v>
      </c>
      <c r="FZ64">
        <v>9.831233035137328E-12</v>
      </c>
      <c r="GA64">
        <v>-0.03341324689149096</v>
      </c>
      <c r="GB64">
        <v>0.01128715920374445</v>
      </c>
      <c r="GC64">
        <v>-0.0004913425133041084</v>
      </c>
      <c r="GD64">
        <v>1.320148971478439E-05</v>
      </c>
      <c r="GE64">
        <v>-1</v>
      </c>
      <c r="GF64">
        <v>2093</v>
      </c>
      <c r="GG64">
        <v>1</v>
      </c>
      <c r="GH64">
        <v>22</v>
      </c>
      <c r="GI64">
        <v>5.4</v>
      </c>
      <c r="GJ64">
        <v>5.4</v>
      </c>
      <c r="GK64">
        <v>1.06812</v>
      </c>
      <c r="GL64">
        <v>2.49512</v>
      </c>
      <c r="GM64">
        <v>1.39893</v>
      </c>
      <c r="GN64">
        <v>2.31079</v>
      </c>
      <c r="GO64">
        <v>1.44897</v>
      </c>
      <c r="GP64">
        <v>2.32422</v>
      </c>
      <c r="GQ64">
        <v>25.3886</v>
      </c>
      <c r="GR64">
        <v>14.9026</v>
      </c>
      <c r="GS64">
        <v>18</v>
      </c>
      <c r="GT64">
        <v>467.648</v>
      </c>
      <c r="GU64">
        <v>567.674</v>
      </c>
      <c r="GV64">
        <v>19.999</v>
      </c>
      <c r="GW64">
        <v>19.6748</v>
      </c>
      <c r="GX64">
        <v>30.0003</v>
      </c>
      <c r="GY64">
        <v>19.6483</v>
      </c>
      <c r="GZ64">
        <v>19.6091</v>
      </c>
      <c r="HA64">
        <v>21.3484</v>
      </c>
      <c r="HB64">
        <v>27.0897</v>
      </c>
      <c r="HC64">
        <v>15.8093</v>
      </c>
      <c r="HD64">
        <v>20</v>
      </c>
      <c r="HE64">
        <v>420</v>
      </c>
      <c r="HF64">
        <v>9.90001</v>
      </c>
      <c r="HG64">
        <v>102.606</v>
      </c>
      <c r="HH64">
        <v>102.998</v>
      </c>
    </row>
    <row r="65" spans="1:216">
      <c r="A65">
        <v>49</v>
      </c>
      <c r="B65">
        <v>1695825912</v>
      </c>
      <c r="C65">
        <v>5564.400000095367</v>
      </c>
      <c r="D65" t="s">
        <v>444</v>
      </c>
      <c r="E65" t="s">
        <v>445</v>
      </c>
      <c r="F65" t="s">
        <v>340</v>
      </c>
      <c r="H65">
        <v>1695825912</v>
      </c>
      <c r="I65">
        <f>(J65)/1000</f>
        <v>0</v>
      </c>
      <c r="J65">
        <f>1000*AZ65*AH65*(AV65-AW65)/(100*AO65*(1000-AH65*AV65))</f>
        <v>0</v>
      </c>
      <c r="K65">
        <f>AZ65*AH65*(AU65-AT65*(1000-AH65*AW65)/(1000-AH65*AV65))/(100*AO65)</f>
        <v>0</v>
      </c>
      <c r="L65">
        <f>AT65 - IF(AH65&gt;1, K65*AO65*100.0/(AJ65*BH65), 0)</f>
        <v>0</v>
      </c>
      <c r="M65">
        <f>((S65-I65/2)*L65-K65)/(S65+I65/2)</f>
        <v>0</v>
      </c>
      <c r="N65">
        <f>M65*(BA65+BB65)/1000.0</f>
        <v>0</v>
      </c>
      <c r="O65">
        <f>(AT65 - IF(AH65&gt;1, K65*AO65*100.0/(AJ65*BH65), 0))*(BA65+BB65)/1000.0</f>
        <v>0</v>
      </c>
      <c r="P65">
        <f>2.0/((1/R65-1/Q65)+SIGN(R65)*SQRT((1/R65-1/Q65)*(1/R65-1/Q65) + 4*AP65/((AP65+1)*(AP65+1))*(2*1/R65*1/Q65-1/Q65*1/Q65)))</f>
        <v>0</v>
      </c>
      <c r="Q65">
        <f>IF(LEFT(AQ65,1)&lt;&gt;"0",IF(LEFT(AQ65,1)="1",3.0,AR65),$D$5+$E$5*(BH65*BA65/($K$5*1000))+$F$5*(BH65*BA65/($K$5*1000))*MAX(MIN(AO65,$J$5),$I$5)*MAX(MIN(AO65,$J$5),$I$5)+$G$5*MAX(MIN(AO65,$J$5),$I$5)*(BH65*BA65/($K$5*1000))+$H$5*(BH65*BA65/($K$5*1000))*(BH65*BA65/($K$5*1000)))</f>
        <v>0</v>
      </c>
      <c r="R65">
        <f>I65*(1000-(1000*0.61365*exp(17.502*V65/(240.97+V65))/(BA65+BB65)+AV65)/2)/(1000*0.61365*exp(17.502*V65/(240.97+V65))/(BA65+BB65)-AV65)</f>
        <v>0</v>
      </c>
      <c r="S65">
        <f>1/((AP65+1)/(P65/1.6)+1/(Q65/1.37)) + AP65/((AP65+1)/(P65/1.6) + AP65/(Q65/1.37))</f>
        <v>0</v>
      </c>
      <c r="T65">
        <f>(AK65*AN65)</f>
        <v>0</v>
      </c>
      <c r="U65">
        <f>(BC65+(T65+2*0.95*5.67E-8*(((BC65+$B$7)+273)^4-(BC65+273)^4)-44100*I65)/(1.84*29.3*Q65+8*0.95*5.67E-8*(BC65+273)^3))</f>
        <v>0</v>
      </c>
      <c r="V65">
        <f>($C$7*BD65+$D$7*BE65+$E$7*U65)</f>
        <v>0</v>
      </c>
      <c r="W65">
        <f>0.61365*exp(17.502*V65/(240.97+V65))</f>
        <v>0</v>
      </c>
      <c r="X65">
        <f>(Y65/Z65*100)</f>
        <v>0</v>
      </c>
      <c r="Y65">
        <f>AV65*(BA65+BB65)/1000</f>
        <v>0</v>
      </c>
      <c r="Z65">
        <f>0.61365*exp(17.502*BC65/(240.97+BC65))</f>
        <v>0</v>
      </c>
      <c r="AA65">
        <f>(W65-AV65*(BA65+BB65)/1000)</f>
        <v>0</v>
      </c>
      <c r="AB65">
        <f>(-I65*44100)</f>
        <v>0</v>
      </c>
      <c r="AC65">
        <f>2*29.3*Q65*0.92*(BC65-V65)</f>
        <v>0</v>
      </c>
      <c r="AD65">
        <f>2*0.95*5.67E-8*(((BC65+$B$7)+273)^4-(V65+273)^4)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MAX(0,($B$13+$C$13*BH65)/(1+$D$13*BH65)*BA65/(BC65+273)*$E$13)</f>
        <v>0</v>
      </c>
      <c r="AK65">
        <f>$B$11*BI65+$C$11*BJ65+$F$11*BU65*(1-BX65)</f>
        <v>0</v>
      </c>
      <c r="AL65">
        <f>AK65*AM65</f>
        <v>0</v>
      </c>
      <c r="AM65">
        <f>($B$11*$D$9+$C$11*$D$9+$F$11*((CH65+BZ65)/MAX(CH65+BZ65+CI65, 0.1)*$I$9+CI65/MAX(CH65+BZ65+CI65, 0.1)*$J$9))/($B$11+$C$11+$F$11)</f>
        <v>0</v>
      </c>
      <c r="AN65">
        <f>($B$11*$K$9+$C$11*$K$9+$F$11*((CH65+BZ65)/MAX(CH65+BZ65+CI65, 0.1)*$P$9+CI65/MAX(CH65+BZ65+CI65, 0.1)*$Q$9))/($B$11+$C$11+$F$11)</f>
        <v>0</v>
      </c>
      <c r="AO65">
        <v>6</v>
      </c>
      <c r="AP65">
        <v>0.5</v>
      </c>
      <c r="AQ65" t="s">
        <v>341</v>
      </c>
      <c r="AR65">
        <v>2</v>
      </c>
      <c r="AS65">
        <v>1695825912</v>
      </c>
      <c r="AT65">
        <v>411.145</v>
      </c>
      <c r="AU65">
        <v>419.947</v>
      </c>
      <c r="AV65">
        <v>13.0139</v>
      </c>
      <c r="AW65">
        <v>10.7109</v>
      </c>
      <c r="AX65">
        <v>409.154</v>
      </c>
      <c r="AY65">
        <v>12.9548</v>
      </c>
      <c r="AZ65">
        <v>500.009</v>
      </c>
      <c r="BA65">
        <v>100.472</v>
      </c>
      <c r="BB65">
        <v>0.0331567</v>
      </c>
      <c r="BC65">
        <v>21.7005</v>
      </c>
      <c r="BD65">
        <v>999.9</v>
      </c>
      <c r="BE65">
        <v>999.9</v>
      </c>
      <c r="BF65">
        <v>0</v>
      </c>
      <c r="BG65">
        <v>0</v>
      </c>
      <c r="BH65">
        <v>10006.9</v>
      </c>
      <c r="BI65">
        <v>0</v>
      </c>
      <c r="BJ65">
        <v>21.2107</v>
      </c>
      <c r="BK65">
        <v>-8.801819999999999</v>
      </c>
      <c r="BL65">
        <v>416.566</v>
      </c>
      <c r="BM65">
        <v>424.494</v>
      </c>
      <c r="BN65">
        <v>2.303</v>
      </c>
      <c r="BO65">
        <v>419.947</v>
      </c>
      <c r="BP65">
        <v>10.7109</v>
      </c>
      <c r="BQ65">
        <v>1.30753</v>
      </c>
      <c r="BR65">
        <v>1.07614</v>
      </c>
      <c r="BS65">
        <v>10.8857</v>
      </c>
      <c r="BT65">
        <v>7.99022</v>
      </c>
      <c r="BU65">
        <v>2500.03</v>
      </c>
      <c r="BV65">
        <v>0.900003</v>
      </c>
      <c r="BW65">
        <v>0.0999973</v>
      </c>
      <c r="BX65">
        <v>0</v>
      </c>
      <c r="BY65">
        <v>3.0555</v>
      </c>
      <c r="BZ65">
        <v>0</v>
      </c>
      <c r="CA65">
        <v>21095.9</v>
      </c>
      <c r="CB65">
        <v>22324.1</v>
      </c>
      <c r="CC65">
        <v>40.625</v>
      </c>
      <c r="CD65">
        <v>39.25</v>
      </c>
      <c r="CE65">
        <v>39.625</v>
      </c>
      <c r="CF65">
        <v>38.437</v>
      </c>
      <c r="CG65">
        <v>39.125</v>
      </c>
      <c r="CH65">
        <v>2250.03</v>
      </c>
      <c r="CI65">
        <v>250</v>
      </c>
      <c r="CJ65">
        <v>0</v>
      </c>
      <c r="CK65">
        <v>1695825901.8</v>
      </c>
      <c r="CL65">
        <v>0</v>
      </c>
      <c r="CM65">
        <v>1695825474.5</v>
      </c>
      <c r="CN65" t="s">
        <v>439</v>
      </c>
      <c r="CO65">
        <v>1695825474.5</v>
      </c>
      <c r="CP65">
        <v>1695825474</v>
      </c>
      <c r="CQ65">
        <v>3</v>
      </c>
      <c r="CR65">
        <v>0.104</v>
      </c>
      <c r="CS65">
        <v>-0.007</v>
      </c>
      <c r="CT65">
        <v>2.011</v>
      </c>
      <c r="CU65">
        <v>0.033</v>
      </c>
      <c r="CV65">
        <v>420</v>
      </c>
      <c r="CW65">
        <v>8</v>
      </c>
      <c r="CX65">
        <v>0.15</v>
      </c>
      <c r="CY65">
        <v>0.02</v>
      </c>
      <c r="CZ65">
        <v>6.595812485128144</v>
      </c>
      <c r="DA65">
        <v>0.0006705739385963505</v>
      </c>
      <c r="DB65">
        <v>0.01437994281946088</v>
      </c>
      <c r="DC65">
        <v>1</v>
      </c>
      <c r="DD65">
        <v>0.001907747493318567</v>
      </c>
      <c r="DE65">
        <v>0.0001274903028988436</v>
      </c>
      <c r="DF65">
        <v>9.326924895347223E-06</v>
      </c>
      <c r="DG65">
        <v>1</v>
      </c>
      <c r="DH65">
        <v>0.1184995367085894</v>
      </c>
      <c r="DI65">
        <v>0.006802613063689128</v>
      </c>
      <c r="DJ65">
        <v>0.0005026728403072234</v>
      </c>
      <c r="DK65">
        <v>1</v>
      </c>
      <c r="DL65">
        <v>3</v>
      </c>
      <c r="DM65">
        <v>3</v>
      </c>
      <c r="DN65" t="s">
        <v>343</v>
      </c>
      <c r="DO65">
        <v>3.10282</v>
      </c>
      <c r="DP65">
        <v>2.66686</v>
      </c>
      <c r="DQ65">
        <v>0.0998619</v>
      </c>
      <c r="DR65">
        <v>0.10259</v>
      </c>
      <c r="DS65">
        <v>0.0681363</v>
      </c>
      <c r="DT65">
        <v>0.0604139</v>
      </c>
      <c r="DU65">
        <v>26365.5</v>
      </c>
      <c r="DV65">
        <v>28684.3</v>
      </c>
      <c r="DW65">
        <v>27713</v>
      </c>
      <c r="DX65">
        <v>30029.6</v>
      </c>
      <c r="DY65">
        <v>32366.3</v>
      </c>
      <c r="DZ65">
        <v>34858.4</v>
      </c>
      <c r="EA65">
        <v>38043</v>
      </c>
      <c r="EB65">
        <v>41227.6</v>
      </c>
      <c r="EC65">
        <v>2.23088</v>
      </c>
      <c r="ED65">
        <v>2.2874</v>
      </c>
      <c r="EE65">
        <v>0</v>
      </c>
      <c r="EF65">
        <v>0</v>
      </c>
      <c r="EG65">
        <v>18.6594</v>
      </c>
      <c r="EH65">
        <v>999.9</v>
      </c>
      <c r="EI65">
        <v>52.4</v>
      </c>
      <c r="EJ65">
        <v>21.8</v>
      </c>
      <c r="EK65">
        <v>13.6693</v>
      </c>
      <c r="EL65">
        <v>62.9929</v>
      </c>
      <c r="EM65">
        <v>8.30128</v>
      </c>
      <c r="EN65">
        <v>1</v>
      </c>
      <c r="EO65">
        <v>-0.550991</v>
      </c>
      <c r="EP65">
        <v>-0.419687</v>
      </c>
      <c r="EQ65">
        <v>20.205</v>
      </c>
      <c r="ER65">
        <v>5.25862</v>
      </c>
      <c r="ES65">
        <v>12.0519</v>
      </c>
      <c r="ET65">
        <v>4.9731</v>
      </c>
      <c r="EU65">
        <v>3.293</v>
      </c>
      <c r="EV65">
        <v>9999</v>
      </c>
      <c r="EW65">
        <v>9999</v>
      </c>
      <c r="EX65">
        <v>9999</v>
      </c>
      <c r="EY65">
        <v>199.2</v>
      </c>
      <c r="EZ65">
        <v>4.9718</v>
      </c>
      <c r="FA65">
        <v>1.87027</v>
      </c>
      <c r="FB65">
        <v>1.87653</v>
      </c>
      <c r="FC65">
        <v>1.86953</v>
      </c>
      <c r="FD65">
        <v>1.87278</v>
      </c>
      <c r="FE65">
        <v>1.87439</v>
      </c>
      <c r="FF65">
        <v>1.87375</v>
      </c>
      <c r="FG65">
        <v>1.87524</v>
      </c>
      <c r="FH65">
        <v>0</v>
      </c>
      <c r="FI65">
        <v>0</v>
      </c>
      <c r="FJ65">
        <v>0</v>
      </c>
      <c r="FK65">
        <v>0</v>
      </c>
      <c r="FL65" t="s">
        <v>344</v>
      </c>
      <c r="FM65" t="s">
        <v>345</v>
      </c>
      <c r="FN65" t="s">
        <v>346</v>
      </c>
      <c r="FO65" t="s">
        <v>346</v>
      </c>
      <c r="FP65" t="s">
        <v>346</v>
      </c>
      <c r="FQ65" t="s">
        <v>346</v>
      </c>
      <c r="FR65">
        <v>0</v>
      </c>
      <c r="FS65">
        <v>100</v>
      </c>
      <c r="FT65">
        <v>100</v>
      </c>
      <c r="FU65">
        <v>1.991</v>
      </c>
      <c r="FV65">
        <v>0.0591</v>
      </c>
      <c r="FW65">
        <v>0.9954689975045904</v>
      </c>
      <c r="FX65">
        <v>0.002616612134532941</v>
      </c>
      <c r="FY65">
        <v>-4.519413631873513E-07</v>
      </c>
      <c r="FZ65">
        <v>9.831233035137328E-12</v>
      </c>
      <c r="GA65">
        <v>-0.03341324689149096</v>
      </c>
      <c r="GB65">
        <v>0.01128715920374445</v>
      </c>
      <c r="GC65">
        <v>-0.0004913425133041084</v>
      </c>
      <c r="GD65">
        <v>1.320148971478439E-05</v>
      </c>
      <c r="GE65">
        <v>-1</v>
      </c>
      <c r="GF65">
        <v>2093</v>
      </c>
      <c r="GG65">
        <v>1</v>
      </c>
      <c r="GH65">
        <v>22</v>
      </c>
      <c r="GI65">
        <v>7.3</v>
      </c>
      <c r="GJ65">
        <v>7.3</v>
      </c>
      <c r="GK65">
        <v>1.06934</v>
      </c>
      <c r="GL65">
        <v>2.48047</v>
      </c>
      <c r="GM65">
        <v>1.39893</v>
      </c>
      <c r="GN65">
        <v>2.31079</v>
      </c>
      <c r="GO65">
        <v>1.44897</v>
      </c>
      <c r="GP65">
        <v>2.48413</v>
      </c>
      <c r="GQ65">
        <v>25.4911</v>
      </c>
      <c r="GR65">
        <v>14.8938</v>
      </c>
      <c r="GS65">
        <v>18</v>
      </c>
      <c r="GT65">
        <v>462.095</v>
      </c>
      <c r="GU65">
        <v>569.26</v>
      </c>
      <c r="GV65">
        <v>20.0013</v>
      </c>
      <c r="GW65">
        <v>19.7324</v>
      </c>
      <c r="GX65">
        <v>30.0002</v>
      </c>
      <c r="GY65">
        <v>19.712</v>
      </c>
      <c r="GZ65">
        <v>19.6722</v>
      </c>
      <c r="HA65">
        <v>21.3599</v>
      </c>
      <c r="HB65">
        <v>23.0596</v>
      </c>
      <c r="HC65">
        <v>15.8093</v>
      </c>
      <c r="HD65">
        <v>20</v>
      </c>
      <c r="HE65">
        <v>420</v>
      </c>
      <c r="HF65">
        <v>10.6163</v>
      </c>
      <c r="HG65">
        <v>102.594</v>
      </c>
      <c r="HH65">
        <v>102.983</v>
      </c>
    </row>
    <row r="66" spans="1:216">
      <c r="A66">
        <v>50</v>
      </c>
      <c r="B66">
        <v>1695826024.5</v>
      </c>
      <c r="C66">
        <v>5676.900000095367</v>
      </c>
      <c r="D66" t="s">
        <v>446</v>
      </c>
      <c r="E66" t="s">
        <v>447</v>
      </c>
      <c r="F66" t="s">
        <v>340</v>
      </c>
      <c r="H66">
        <v>1695826024.5</v>
      </c>
      <c r="I66">
        <f>(J66)/1000</f>
        <v>0</v>
      </c>
      <c r="J66">
        <f>1000*AZ66*AH66*(AV66-AW66)/(100*AO66*(1000-AH66*AV66))</f>
        <v>0</v>
      </c>
      <c r="K66">
        <f>AZ66*AH66*(AU66-AT66*(1000-AH66*AW66)/(1000-AH66*AV66))/(100*AO66)</f>
        <v>0</v>
      </c>
      <c r="L66">
        <f>AT66 - IF(AH66&gt;1, K66*AO66*100.0/(AJ66*BH66), 0)</f>
        <v>0</v>
      </c>
      <c r="M66">
        <f>((S66-I66/2)*L66-K66)/(S66+I66/2)</f>
        <v>0</v>
      </c>
      <c r="N66">
        <f>M66*(BA66+BB66)/1000.0</f>
        <v>0</v>
      </c>
      <c r="O66">
        <f>(AT66 - IF(AH66&gt;1, K66*AO66*100.0/(AJ66*BH66), 0))*(BA66+BB66)/1000.0</f>
        <v>0</v>
      </c>
      <c r="P66">
        <f>2.0/((1/R66-1/Q66)+SIGN(R66)*SQRT((1/R66-1/Q66)*(1/R66-1/Q66) + 4*AP66/((AP66+1)*(AP66+1))*(2*1/R66*1/Q66-1/Q66*1/Q66)))</f>
        <v>0</v>
      </c>
      <c r="Q66">
        <f>IF(LEFT(AQ66,1)&lt;&gt;"0",IF(LEFT(AQ66,1)="1",3.0,AR66),$D$5+$E$5*(BH66*BA66/($K$5*1000))+$F$5*(BH66*BA66/($K$5*1000))*MAX(MIN(AO66,$J$5),$I$5)*MAX(MIN(AO66,$J$5),$I$5)+$G$5*MAX(MIN(AO66,$J$5),$I$5)*(BH66*BA66/($K$5*1000))+$H$5*(BH66*BA66/($K$5*1000))*(BH66*BA66/($K$5*1000)))</f>
        <v>0</v>
      </c>
      <c r="R66">
        <f>I66*(1000-(1000*0.61365*exp(17.502*V66/(240.97+V66))/(BA66+BB66)+AV66)/2)/(1000*0.61365*exp(17.502*V66/(240.97+V66))/(BA66+BB66)-AV66)</f>
        <v>0</v>
      </c>
      <c r="S66">
        <f>1/((AP66+1)/(P66/1.6)+1/(Q66/1.37)) + AP66/((AP66+1)/(P66/1.6) + AP66/(Q66/1.37))</f>
        <v>0</v>
      </c>
      <c r="T66">
        <f>(AK66*AN66)</f>
        <v>0</v>
      </c>
      <c r="U66">
        <f>(BC66+(T66+2*0.95*5.67E-8*(((BC66+$B$7)+273)^4-(BC66+273)^4)-44100*I66)/(1.84*29.3*Q66+8*0.95*5.67E-8*(BC66+273)^3))</f>
        <v>0</v>
      </c>
      <c r="V66">
        <f>($C$7*BD66+$D$7*BE66+$E$7*U66)</f>
        <v>0</v>
      </c>
      <c r="W66">
        <f>0.61365*exp(17.502*V66/(240.97+V66))</f>
        <v>0</v>
      </c>
      <c r="X66">
        <f>(Y66/Z66*100)</f>
        <v>0</v>
      </c>
      <c r="Y66">
        <f>AV66*(BA66+BB66)/1000</f>
        <v>0</v>
      </c>
      <c r="Z66">
        <f>0.61365*exp(17.502*BC66/(240.97+BC66))</f>
        <v>0</v>
      </c>
      <c r="AA66">
        <f>(W66-AV66*(BA66+BB66)/1000)</f>
        <v>0</v>
      </c>
      <c r="AB66">
        <f>(-I66*44100)</f>
        <v>0</v>
      </c>
      <c r="AC66">
        <f>2*29.3*Q66*0.92*(BC66-V66)</f>
        <v>0</v>
      </c>
      <c r="AD66">
        <f>2*0.95*5.67E-8*(((BC66+$B$7)+273)^4-(V66+273)^4)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MAX(0,($B$13+$C$13*BH66)/(1+$D$13*BH66)*BA66/(BC66+273)*$E$13)</f>
        <v>0</v>
      </c>
      <c r="AK66">
        <f>$B$11*BI66+$C$11*BJ66+$F$11*BU66*(1-BX66)</f>
        <v>0</v>
      </c>
      <c r="AL66">
        <f>AK66*AM66</f>
        <v>0</v>
      </c>
      <c r="AM66">
        <f>($B$11*$D$9+$C$11*$D$9+$F$11*((CH66+BZ66)/MAX(CH66+BZ66+CI66, 0.1)*$I$9+CI66/MAX(CH66+BZ66+CI66, 0.1)*$J$9))/($B$11+$C$11+$F$11)</f>
        <v>0</v>
      </c>
      <c r="AN66">
        <f>($B$11*$K$9+$C$11*$K$9+$F$11*((CH66+BZ66)/MAX(CH66+BZ66+CI66, 0.1)*$P$9+CI66/MAX(CH66+BZ66+CI66, 0.1)*$Q$9))/($B$11+$C$11+$F$11)</f>
        <v>0</v>
      </c>
      <c r="AO66">
        <v>6</v>
      </c>
      <c r="AP66">
        <v>0.5</v>
      </c>
      <c r="AQ66" t="s">
        <v>341</v>
      </c>
      <c r="AR66">
        <v>2</v>
      </c>
      <c r="AS66">
        <v>1695826024.5</v>
      </c>
      <c r="AT66">
        <v>412.131</v>
      </c>
      <c r="AU66">
        <v>419.997</v>
      </c>
      <c r="AV66">
        <v>12.8727</v>
      </c>
      <c r="AW66">
        <v>10.5548</v>
      </c>
      <c r="AX66">
        <v>410.138</v>
      </c>
      <c r="AY66">
        <v>12.8144</v>
      </c>
      <c r="AZ66">
        <v>500.161</v>
      </c>
      <c r="BA66">
        <v>100.475</v>
      </c>
      <c r="BB66">
        <v>0.0338513</v>
      </c>
      <c r="BC66">
        <v>21.4503</v>
      </c>
      <c r="BD66">
        <v>999.9</v>
      </c>
      <c r="BE66">
        <v>999.9</v>
      </c>
      <c r="BF66">
        <v>0</v>
      </c>
      <c r="BG66">
        <v>0</v>
      </c>
      <c r="BH66">
        <v>10038.1</v>
      </c>
      <c r="BI66">
        <v>0</v>
      </c>
      <c r="BJ66">
        <v>36.8815</v>
      </c>
      <c r="BK66">
        <v>-7.86578</v>
      </c>
      <c r="BL66">
        <v>417.506</v>
      </c>
      <c r="BM66">
        <v>424.477</v>
      </c>
      <c r="BN66">
        <v>2.31794</v>
      </c>
      <c r="BO66">
        <v>419.997</v>
      </c>
      <c r="BP66">
        <v>10.5548</v>
      </c>
      <c r="BQ66">
        <v>1.29338</v>
      </c>
      <c r="BR66">
        <v>1.06048</v>
      </c>
      <c r="BS66">
        <v>10.7221</v>
      </c>
      <c r="BT66">
        <v>7.77497</v>
      </c>
      <c r="BU66">
        <v>2499.74</v>
      </c>
      <c r="BV66">
        <v>0.899993</v>
      </c>
      <c r="BW66">
        <v>0.100007</v>
      </c>
      <c r="BX66">
        <v>0</v>
      </c>
      <c r="BY66">
        <v>2.4152</v>
      </c>
      <c r="BZ66">
        <v>0</v>
      </c>
      <c r="CA66">
        <v>27659.8</v>
      </c>
      <c r="CB66">
        <v>22321.3</v>
      </c>
      <c r="CC66">
        <v>41.875</v>
      </c>
      <c r="CD66">
        <v>39.625</v>
      </c>
      <c r="CE66">
        <v>40.375</v>
      </c>
      <c r="CF66">
        <v>39.5</v>
      </c>
      <c r="CG66">
        <v>40.187</v>
      </c>
      <c r="CH66">
        <v>2249.75</v>
      </c>
      <c r="CI66">
        <v>249.99</v>
      </c>
      <c r="CJ66">
        <v>0</v>
      </c>
      <c r="CK66">
        <v>1695826014.6</v>
      </c>
      <c r="CL66">
        <v>0</v>
      </c>
      <c r="CM66">
        <v>1695825474.5</v>
      </c>
      <c r="CN66" t="s">
        <v>439</v>
      </c>
      <c r="CO66">
        <v>1695825474.5</v>
      </c>
      <c r="CP66">
        <v>1695825474</v>
      </c>
      <c r="CQ66">
        <v>3</v>
      </c>
      <c r="CR66">
        <v>0.104</v>
      </c>
      <c r="CS66">
        <v>-0.007</v>
      </c>
      <c r="CT66">
        <v>2.011</v>
      </c>
      <c r="CU66">
        <v>0.033</v>
      </c>
      <c r="CV66">
        <v>420</v>
      </c>
      <c r="CW66">
        <v>8</v>
      </c>
      <c r="CX66">
        <v>0.15</v>
      </c>
      <c r="CY66">
        <v>0.02</v>
      </c>
      <c r="CZ66">
        <v>5.762252936811374</v>
      </c>
      <c r="DA66">
        <v>-0.04651811868977214</v>
      </c>
      <c r="DB66">
        <v>0.03291514363348189</v>
      </c>
      <c r="DC66">
        <v>1</v>
      </c>
      <c r="DD66">
        <v>0.00192031878509908</v>
      </c>
      <c r="DE66">
        <v>0.000441633541552279</v>
      </c>
      <c r="DF66">
        <v>3.444788476696996E-05</v>
      </c>
      <c r="DG66">
        <v>1</v>
      </c>
      <c r="DH66">
        <v>0.1212926764030565</v>
      </c>
      <c r="DI66">
        <v>0.03190841634415469</v>
      </c>
      <c r="DJ66">
        <v>0.002494786582878119</v>
      </c>
      <c r="DK66">
        <v>1</v>
      </c>
      <c r="DL66">
        <v>3</v>
      </c>
      <c r="DM66">
        <v>3</v>
      </c>
      <c r="DN66" t="s">
        <v>343</v>
      </c>
      <c r="DO66">
        <v>3.10295</v>
      </c>
      <c r="DP66">
        <v>2.66783</v>
      </c>
      <c r="DQ66">
        <v>0.100028</v>
      </c>
      <c r="DR66">
        <v>0.102583</v>
      </c>
      <c r="DS66">
        <v>0.067564</v>
      </c>
      <c r="DT66">
        <v>0.0597228</v>
      </c>
      <c r="DU66">
        <v>26358</v>
      </c>
      <c r="DV66">
        <v>28679.4</v>
      </c>
      <c r="DW66">
        <v>27710.5</v>
      </c>
      <c r="DX66">
        <v>30024.4</v>
      </c>
      <c r="DY66">
        <v>32379.5</v>
      </c>
      <c r="DZ66">
        <v>34876.7</v>
      </c>
      <c r="EA66">
        <v>38035.2</v>
      </c>
      <c r="EB66">
        <v>41219.1</v>
      </c>
      <c r="EC66">
        <v>2.23805</v>
      </c>
      <c r="ED66">
        <v>2.28495</v>
      </c>
      <c r="EE66">
        <v>0</v>
      </c>
      <c r="EF66">
        <v>0</v>
      </c>
      <c r="EG66">
        <v>18.5152</v>
      </c>
      <c r="EH66">
        <v>999.9</v>
      </c>
      <c r="EI66">
        <v>52.4</v>
      </c>
      <c r="EJ66">
        <v>21.9</v>
      </c>
      <c r="EK66">
        <v>13.7544</v>
      </c>
      <c r="EL66">
        <v>63.1629</v>
      </c>
      <c r="EM66">
        <v>8.265219999999999</v>
      </c>
      <c r="EN66">
        <v>1</v>
      </c>
      <c r="EO66">
        <v>-0.546479</v>
      </c>
      <c r="EP66">
        <v>-0.473363</v>
      </c>
      <c r="EQ66">
        <v>20.203</v>
      </c>
      <c r="ER66">
        <v>5.25877</v>
      </c>
      <c r="ES66">
        <v>12.0519</v>
      </c>
      <c r="ET66">
        <v>4.9737</v>
      </c>
      <c r="EU66">
        <v>3.293</v>
      </c>
      <c r="EV66">
        <v>9999</v>
      </c>
      <c r="EW66">
        <v>9999</v>
      </c>
      <c r="EX66">
        <v>9999</v>
      </c>
      <c r="EY66">
        <v>199.3</v>
      </c>
      <c r="EZ66">
        <v>4.97181</v>
      </c>
      <c r="FA66">
        <v>1.87027</v>
      </c>
      <c r="FB66">
        <v>1.87653</v>
      </c>
      <c r="FC66">
        <v>1.86953</v>
      </c>
      <c r="FD66">
        <v>1.8728</v>
      </c>
      <c r="FE66">
        <v>1.87439</v>
      </c>
      <c r="FF66">
        <v>1.87374</v>
      </c>
      <c r="FG66">
        <v>1.87529</v>
      </c>
      <c r="FH66">
        <v>0</v>
      </c>
      <c r="FI66">
        <v>0</v>
      </c>
      <c r="FJ66">
        <v>0</v>
      </c>
      <c r="FK66">
        <v>0</v>
      </c>
      <c r="FL66" t="s">
        <v>344</v>
      </c>
      <c r="FM66" t="s">
        <v>345</v>
      </c>
      <c r="FN66" t="s">
        <v>346</v>
      </c>
      <c r="FO66" t="s">
        <v>346</v>
      </c>
      <c r="FP66" t="s">
        <v>346</v>
      </c>
      <c r="FQ66" t="s">
        <v>346</v>
      </c>
      <c r="FR66">
        <v>0</v>
      </c>
      <c r="FS66">
        <v>100</v>
      </c>
      <c r="FT66">
        <v>100</v>
      </c>
      <c r="FU66">
        <v>1.993</v>
      </c>
      <c r="FV66">
        <v>0.0583</v>
      </c>
      <c r="FW66">
        <v>0.9954689975045904</v>
      </c>
      <c r="FX66">
        <v>0.002616612134532941</v>
      </c>
      <c r="FY66">
        <v>-4.519413631873513E-07</v>
      </c>
      <c r="FZ66">
        <v>9.831233035137328E-12</v>
      </c>
      <c r="GA66">
        <v>-0.03341324689149096</v>
      </c>
      <c r="GB66">
        <v>0.01128715920374445</v>
      </c>
      <c r="GC66">
        <v>-0.0004913425133041084</v>
      </c>
      <c r="GD66">
        <v>1.320148971478439E-05</v>
      </c>
      <c r="GE66">
        <v>-1</v>
      </c>
      <c r="GF66">
        <v>2093</v>
      </c>
      <c r="GG66">
        <v>1</v>
      </c>
      <c r="GH66">
        <v>22</v>
      </c>
      <c r="GI66">
        <v>9.199999999999999</v>
      </c>
      <c r="GJ66">
        <v>9.199999999999999</v>
      </c>
      <c r="GK66">
        <v>1.06812</v>
      </c>
      <c r="GL66">
        <v>2.48657</v>
      </c>
      <c r="GM66">
        <v>1.39893</v>
      </c>
      <c r="GN66">
        <v>2.31079</v>
      </c>
      <c r="GO66">
        <v>1.44897</v>
      </c>
      <c r="GP66">
        <v>2.4707</v>
      </c>
      <c r="GQ66">
        <v>25.5526</v>
      </c>
      <c r="GR66">
        <v>14.8588</v>
      </c>
      <c r="GS66">
        <v>18</v>
      </c>
      <c r="GT66">
        <v>466.915</v>
      </c>
      <c r="GU66">
        <v>568.264</v>
      </c>
      <c r="GV66">
        <v>20.0007</v>
      </c>
      <c r="GW66">
        <v>19.7906</v>
      </c>
      <c r="GX66">
        <v>30.0004</v>
      </c>
      <c r="GY66">
        <v>19.7758</v>
      </c>
      <c r="GZ66">
        <v>19.7347</v>
      </c>
      <c r="HA66">
        <v>21.3503</v>
      </c>
      <c r="HB66">
        <v>24.1914</v>
      </c>
      <c r="HC66">
        <v>15.8093</v>
      </c>
      <c r="HD66">
        <v>20</v>
      </c>
      <c r="HE66">
        <v>420</v>
      </c>
      <c r="HF66">
        <v>10.4617</v>
      </c>
      <c r="HG66">
        <v>102.578</v>
      </c>
      <c r="HH66">
        <v>102.963</v>
      </c>
    </row>
    <row r="67" spans="1:216">
      <c r="A67">
        <v>51</v>
      </c>
      <c r="B67">
        <v>1695826252.5</v>
      </c>
      <c r="C67">
        <v>5904.900000095367</v>
      </c>
      <c r="D67" t="s">
        <v>448</v>
      </c>
      <c r="E67" t="s">
        <v>449</v>
      </c>
      <c r="F67" t="s">
        <v>340</v>
      </c>
      <c r="H67">
        <v>1695826252.5</v>
      </c>
      <c r="I67">
        <f>(J67)/1000</f>
        <v>0</v>
      </c>
      <c r="J67">
        <f>1000*AZ67*AH67*(AV67-AW67)/(100*AO67*(1000-AH67*AV67))</f>
        <v>0</v>
      </c>
      <c r="K67">
        <f>AZ67*AH67*(AU67-AT67*(1000-AH67*AW67)/(1000-AH67*AV67))/(100*AO67)</f>
        <v>0</v>
      </c>
      <c r="L67">
        <f>AT67 - IF(AH67&gt;1, K67*AO67*100.0/(AJ67*BH67), 0)</f>
        <v>0</v>
      </c>
      <c r="M67">
        <f>((S67-I67/2)*L67-K67)/(S67+I67/2)</f>
        <v>0</v>
      </c>
      <c r="N67">
        <f>M67*(BA67+BB67)/1000.0</f>
        <v>0</v>
      </c>
      <c r="O67">
        <f>(AT67 - IF(AH67&gt;1, K67*AO67*100.0/(AJ67*BH67), 0))*(BA67+BB67)/1000.0</f>
        <v>0</v>
      </c>
      <c r="P67">
        <f>2.0/((1/R67-1/Q67)+SIGN(R67)*SQRT((1/R67-1/Q67)*(1/R67-1/Q67) + 4*AP67/((AP67+1)*(AP67+1))*(2*1/R67*1/Q67-1/Q67*1/Q67)))</f>
        <v>0</v>
      </c>
      <c r="Q67">
        <f>IF(LEFT(AQ67,1)&lt;&gt;"0",IF(LEFT(AQ67,1)="1",3.0,AR67),$D$5+$E$5*(BH67*BA67/($K$5*1000))+$F$5*(BH67*BA67/($K$5*1000))*MAX(MIN(AO67,$J$5),$I$5)*MAX(MIN(AO67,$J$5),$I$5)+$G$5*MAX(MIN(AO67,$J$5),$I$5)*(BH67*BA67/($K$5*1000))+$H$5*(BH67*BA67/($K$5*1000))*(BH67*BA67/($K$5*1000)))</f>
        <v>0</v>
      </c>
      <c r="R67">
        <f>I67*(1000-(1000*0.61365*exp(17.502*V67/(240.97+V67))/(BA67+BB67)+AV67)/2)/(1000*0.61365*exp(17.502*V67/(240.97+V67))/(BA67+BB67)-AV67)</f>
        <v>0</v>
      </c>
      <c r="S67">
        <f>1/((AP67+1)/(P67/1.6)+1/(Q67/1.37)) + AP67/((AP67+1)/(P67/1.6) + AP67/(Q67/1.37))</f>
        <v>0</v>
      </c>
      <c r="T67">
        <f>(AK67*AN67)</f>
        <v>0</v>
      </c>
      <c r="U67">
        <f>(BC67+(T67+2*0.95*5.67E-8*(((BC67+$B$7)+273)^4-(BC67+273)^4)-44100*I67)/(1.84*29.3*Q67+8*0.95*5.67E-8*(BC67+273)^3))</f>
        <v>0</v>
      </c>
      <c r="V67">
        <f>($C$7*BD67+$D$7*BE67+$E$7*U67)</f>
        <v>0</v>
      </c>
      <c r="W67">
        <f>0.61365*exp(17.502*V67/(240.97+V67))</f>
        <v>0</v>
      </c>
      <c r="X67">
        <f>(Y67/Z67*100)</f>
        <v>0</v>
      </c>
      <c r="Y67">
        <f>AV67*(BA67+BB67)/1000</f>
        <v>0</v>
      </c>
      <c r="Z67">
        <f>0.61365*exp(17.502*BC67/(240.97+BC67))</f>
        <v>0</v>
      </c>
      <c r="AA67">
        <f>(W67-AV67*(BA67+BB67)/1000)</f>
        <v>0</v>
      </c>
      <c r="AB67">
        <f>(-I67*44100)</f>
        <v>0</v>
      </c>
      <c r="AC67">
        <f>2*29.3*Q67*0.92*(BC67-V67)</f>
        <v>0</v>
      </c>
      <c r="AD67">
        <f>2*0.95*5.67E-8*(((BC67+$B$7)+273)^4-(V67+273)^4)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MAX(0,($B$13+$C$13*BH67)/(1+$D$13*BH67)*BA67/(BC67+273)*$E$13)</f>
        <v>0</v>
      </c>
      <c r="AK67">
        <f>$B$11*BI67+$C$11*BJ67+$F$11*BU67*(1-BX67)</f>
        <v>0</v>
      </c>
      <c r="AL67">
        <f>AK67*AM67</f>
        <v>0</v>
      </c>
      <c r="AM67">
        <f>($B$11*$D$9+$C$11*$D$9+$F$11*((CH67+BZ67)/MAX(CH67+BZ67+CI67, 0.1)*$I$9+CI67/MAX(CH67+BZ67+CI67, 0.1)*$J$9))/($B$11+$C$11+$F$11)</f>
        <v>0</v>
      </c>
      <c r="AN67">
        <f>($B$11*$K$9+$C$11*$K$9+$F$11*((CH67+BZ67)/MAX(CH67+BZ67+CI67, 0.1)*$P$9+CI67/MAX(CH67+BZ67+CI67, 0.1)*$Q$9))/($B$11+$C$11+$F$11)</f>
        <v>0</v>
      </c>
      <c r="AO67">
        <v>6</v>
      </c>
      <c r="AP67">
        <v>0.5</v>
      </c>
      <c r="AQ67" t="s">
        <v>341</v>
      </c>
      <c r="AR67">
        <v>2</v>
      </c>
      <c r="AS67">
        <v>1695826252.5</v>
      </c>
      <c r="AT67">
        <v>411.369</v>
      </c>
      <c r="AU67">
        <v>420.021</v>
      </c>
      <c r="AV67">
        <v>12.7252</v>
      </c>
      <c r="AW67">
        <v>10.9241</v>
      </c>
      <c r="AX67">
        <v>409.378</v>
      </c>
      <c r="AY67">
        <v>12.6676</v>
      </c>
      <c r="AZ67">
        <v>500.172</v>
      </c>
      <c r="BA67">
        <v>100.477</v>
      </c>
      <c r="BB67">
        <v>0.0330868</v>
      </c>
      <c r="BC67">
        <v>21.5263</v>
      </c>
      <c r="BD67">
        <v>999.9</v>
      </c>
      <c r="BE67">
        <v>999.9</v>
      </c>
      <c r="BF67">
        <v>0</v>
      </c>
      <c r="BG67">
        <v>0</v>
      </c>
      <c r="BH67">
        <v>9976.25</v>
      </c>
      <c r="BI67">
        <v>0</v>
      </c>
      <c r="BJ67">
        <v>48.3412</v>
      </c>
      <c r="BK67">
        <v>-8.651339999999999</v>
      </c>
      <c r="BL67">
        <v>416.671</v>
      </c>
      <c r="BM67">
        <v>424.66</v>
      </c>
      <c r="BN67">
        <v>1.80103</v>
      </c>
      <c r="BO67">
        <v>420.021</v>
      </c>
      <c r="BP67">
        <v>10.9241</v>
      </c>
      <c r="BQ67">
        <v>1.27858</v>
      </c>
      <c r="BR67">
        <v>1.09762</v>
      </c>
      <c r="BS67">
        <v>10.5494</v>
      </c>
      <c r="BT67">
        <v>8.28097</v>
      </c>
      <c r="BU67">
        <v>2500.1</v>
      </c>
      <c r="BV67">
        <v>0.900002</v>
      </c>
      <c r="BW67">
        <v>0.0999982</v>
      </c>
      <c r="BX67">
        <v>0</v>
      </c>
      <c r="BY67">
        <v>2.8811</v>
      </c>
      <c r="BZ67">
        <v>0</v>
      </c>
      <c r="CA67">
        <v>21346.2</v>
      </c>
      <c r="CB67">
        <v>22324.6</v>
      </c>
      <c r="CC67">
        <v>39.812</v>
      </c>
      <c r="CD67">
        <v>38.437</v>
      </c>
      <c r="CE67">
        <v>39.125</v>
      </c>
      <c r="CF67">
        <v>36.687</v>
      </c>
      <c r="CG67">
        <v>38.25</v>
      </c>
      <c r="CH67">
        <v>2250.1</v>
      </c>
      <c r="CI67">
        <v>250.01</v>
      </c>
      <c r="CJ67">
        <v>0</v>
      </c>
      <c r="CK67">
        <v>1695826242.6</v>
      </c>
      <c r="CL67">
        <v>0</v>
      </c>
      <c r="CM67">
        <v>1695825474.5</v>
      </c>
      <c r="CN67" t="s">
        <v>439</v>
      </c>
      <c r="CO67">
        <v>1695825474.5</v>
      </c>
      <c r="CP67">
        <v>1695825474</v>
      </c>
      <c r="CQ67">
        <v>3</v>
      </c>
      <c r="CR67">
        <v>0.104</v>
      </c>
      <c r="CS67">
        <v>-0.007</v>
      </c>
      <c r="CT67">
        <v>2.011</v>
      </c>
      <c r="CU67">
        <v>0.033</v>
      </c>
      <c r="CV67">
        <v>420</v>
      </c>
      <c r="CW67">
        <v>8</v>
      </c>
      <c r="CX67">
        <v>0.15</v>
      </c>
      <c r="CY67">
        <v>0.02</v>
      </c>
      <c r="CZ67">
        <v>6.584142468461805</v>
      </c>
      <c r="DA67">
        <v>-0.1805728468782303</v>
      </c>
      <c r="DB67">
        <v>0.0369289442446126</v>
      </c>
      <c r="DC67">
        <v>1</v>
      </c>
      <c r="DD67">
        <v>0.001501164511031052</v>
      </c>
      <c r="DE67">
        <v>0.0001280513778284862</v>
      </c>
      <c r="DF67">
        <v>9.774698734385247E-06</v>
      </c>
      <c r="DG67">
        <v>1</v>
      </c>
      <c r="DH67">
        <v>0.091460772238593</v>
      </c>
      <c r="DI67">
        <v>0.009018841363842936</v>
      </c>
      <c r="DJ67">
        <v>0.0006845107972588854</v>
      </c>
      <c r="DK67">
        <v>1</v>
      </c>
      <c r="DL67">
        <v>3</v>
      </c>
      <c r="DM67">
        <v>3</v>
      </c>
      <c r="DN67" t="s">
        <v>343</v>
      </c>
      <c r="DO67">
        <v>3.10305</v>
      </c>
      <c r="DP67">
        <v>2.66652</v>
      </c>
      <c r="DQ67">
        <v>0.0998728</v>
      </c>
      <c r="DR67">
        <v>0.102577</v>
      </c>
      <c r="DS67">
        <v>0.0669652</v>
      </c>
      <c r="DT67">
        <v>0.0613227</v>
      </c>
      <c r="DU67">
        <v>26358.4</v>
      </c>
      <c r="DV67">
        <v>28675.8</v>
      </c>
      <c r="DW67">
        <v>27706.3</v>
      </c>
      <c r="DX67">
        <v>30020.5</v>
      </c>
      <c r="DY67">
        <v>32399.2</v>
      </c>
      <c r="DZ67">
        <v>34814</v>
      </c>
      <c r="EA67">
        <v>38034.1</v>
      </c>
      <c r="EB67">
        <v>41215.1</v>
      </c>
      <c r="EC67">
        <v>2.23735</v>
      </c>
      <c r="ED67">
        <v>2.28475</v>
      </c>
      <c r="EE67">
        <v>0</v>
      </c>
      <c r="EF67">
        <v>0</v>
      </c>
      <c r="EG67">
        <v>18.9682</v>
      </c>
      <c r="EH67">
        <v>999.9</v>
      </c>
      <c r="EI67">
        <v>51.8</v>
      </c>
      <c r="EJ67">
        <v>22</v>
      </c>
      <c r="EK67">
        <v>13.6801</v>
      </c>
      <c r="EL67">
        <v>63.4629</v>
      </c>
      <c r="EM67">
        <v>8.13702</v>
      </c>
      <c r="EN67">
        <v>1</v>
      </c>
      <c r="EO67">
        <v>-0.543605</v>
      </c>
      <c r="EP67">
        <v>-0.516852</v>
      </c>
      <c r="EQ67">
        <v>20.2052</v>
      </c>
      <c r="ER67">
        <v>5.25832</v>
      </c>
      <c r="ES67">
        <v>12.0519</v>
      </c>
      <c r="ET67">
        <v>4.9734</v>
      </c>
      <c r="EU67">
        <v>3.293</v>
      </c>
      <c r="EV67">
        <v>9999</v>
      </c>
      <c r="EW67">
        <v>9999</v>
      </c>
      <c r="EX67">
        <v>9999</v>
      </c>
      <c r="EY67">
        <v>199.3</v>
      </c>
      <c r="EZ67">
        <v>4.97183</v>
      </c>
      <c r="FA67">
        <v>1.87027</v>
      </c>
      <c r="FB67">
        <v>1.87653</v>
      </c>
      <c r="FC67">
        <v>1.86952</v>
      </c>
      <c r="FD67">
        <v>1.87276</v>
      </c>
      <c r="FE67">
        <v>1.87439</v>
      </c>
      <c r="FF67">
        <v>1.87368</v>
      </c>
      <c r="FG67">
        <v>1.87525</v>
      </c>
      <c r="FH67">
        <v>0</v>
      </c>
      <c r="FI67">
        <v>0</v>
      </c>
      <c r="FJ67">
        <v>0</v>
      </c>
      <c r="FK67">
        <v>0</v>
      </c>
      <c r="FL67" t="s">
        <v>344</v>
      </c>
      <c r="FM67" t="s">
        <v>345</v>
      </c>
      <c r="FN67" t="s">
        <v>346</v>
      </c>
      <c r="FO67" t="s">
        <v>346</v>
      </c>
      <c r="FP67" t="s">
        <v>346</v>
      </c>
      <c r="FQ67" t="s">
        <v>346</v>
      </c>
      <c r="FR67">
        <v>0</v>
      </c>
      <c r="FS67">
        <v>100</v>
      </c>
      <c r="FT67">
        <v>100</v>
      </c>
      <c r="FU67">
        <v>1.991</v>
      </c>
      <c r="FV67">
        <v>0.0576</v>
      </c>
      <c r="FW67">
        <v>0.9954689975045904</v>
      </c>
      <c r="FX67">
        <v>0.002616612134532941</v>
      </c>
      <c r="FY67">
        <v>-4.519413631873513E-07</v>
      </c>
      <c r="FZ67">
        <v>9.831233035137328E-12</v>
      </c>
      <c r="GA67">
        <v>-0.03341324689149096</v>
      </c>
      <c r="GB67">
        <v>0.01128715920374445</v>
      </c>
      <c r="GC67">
        <v>-0.0004913425133041084</v>
      </c>
      <c r="GD67">
        <v>1.320148971478439E-05</v>
      </c>
      <c r="GE67">
        <v>-1</v>
      </c>
      <c r="GF67">
        <v>2093</v>
      </c>
      <c r="GG67">
        <v>1</v>
      </c>
      <c r="GH67">
        <v>22</v>
      </c>
      <c r="GI67">
        <v>13</v>
      </c>
      <c r="GJ67">
        <v>13</v>
      </c>
      <c r="GK67">
        <v>1.06934</v>
      </c>
      <c r="GL67">
        <v>2.49268</v>
      </c>
      <c r="GM67">
        <v>1.39893</v>
      </c>
      <c r="GN67">
        <v>2.30591</v>
      </c>
      <c r="GO67">
        <v>1.44897</v>
      </c>
      <c r="GP67">
        <v>2.42188</v>
      </c>
      <c r="GQ67">
        <v>25.5321</v>
      </c>
      <c r="GR67">
        <v>14.815</v>
      </c>
      <c r="GS67">
        <v>18</v>
      </c>
      <c r="GT67">
        <v>467.123</v>
      </c>
      <c r="GU67">
        <v>568.96</v>
      </c>
      <c r="GV67">
        <v>19.9995</v>
      </c>
      <c r="GW67">
        <v>19.8245</v>
      </c>
      <c r="GX67">
        <v>30.0001</v>
      </c>
      <c r="GY67">
        <v>19.8363</v>
      </c>
      <c r="GZ67">
        <v>19.8012</v>
      </c>
      <c r="HA67">
        <v>21.3596</v>
      </c>
      <c r="HB67">
        <v>20.322</v>
      </c>
      <c r="HC67">
        <v>14.6957</v>
      </c>
      <c r="HD67">
        <v>20</v>
      </c>
      <c r="HE67">
        <v>420</v>
      </c>
      <c r="HF67">
        <v>10.9797</v>
      </c>
      <c r="HG67">
        <v>102.57</v>
      </c>
      <c r="HH67">
        <v>102.952</v>
      </c>
    </row>
    <row r="68" spans="1:216">
      <c r="A68">
        <v>52</v>
      </c>
      <c r="B68">
        <v>1695826343.5</v>
      </c>
      <c r="C68">
        <v>5995.900000095367</v>
      </c>
      <c r="D68" t="s">
        <v>450</v>
      </c>
      <c r="E68" t="s">
        <v>451</v>
      </c>
      <c r="F68" t="s">
        <v>340</v>
      </c>
      <c r="H68">
        <v>1695826343.5</v>
      </c>
      <c r="I68">
        <f>(J68)/1000</f>
        <v>0</v>
      </c>
      <c r="J68">
        <f>1000*AZ68*AH68*(AV68-AW68)/(100*AO68*(1000-AH68*AV68))</f>
        <v>0</v>
      </c>
      <c r="K68">
        <f>AZ68*AH68*(AU68-AT68*(1000-AH68*AW68)/(1000-AH68*AV68))/(100*AO68)</f>
        <v>0</v>
      </c>
      <c r="L68">
        <f>AT68 - IF(AH68&gt;1, K68*AO68*100.0/(AJ68*BH68), 0)</f>
        <v>0</v>
      </c>
      <c r="M68">
        <f>((S68-I68/2)*L68-K68)/(S68+I68/2)</f>
        <v>0</v>
      </c>
      <c r="N68">
        <f>M68*(BA68+BB68)/1000.0</f>
        <v>0</v>
      </c>
      <c r="O68">
        <f>(AT68 - IF(AH68&gt;1, K68*AO68*100.0/(AJ68*BH68), 0))*(BA68+BB68)/1000.0</f>
        <v>0</v>
      </c>
      <c r="P68">
        <f>2.0/((1/R68-1/Q68)+SIGN(R68)*SQRT((1/R68-1/Q68)*(1/R68-1/Q68) + 4*AP68/((AP68+1)*(AP68+1))*(2*1/R68*1/Q68-1/Q68*1/Q68)))</f>
        <v>0</v>
      </c>
      <c r="Q68">
        <f>IF(LEFT(AQ68,1)&lt;&gt;"0",IF(LEFT(AQ68,1)="1",3.0,AR68),$D$5+$E$5*(BH68*BA68/($K$5*1000))+$F$5*(BH68*BA68/($K$5*1000))*MAX(MIN(AO68,$J$5),$I$5)*MAX(MIN(AO68,$J$5),$I$5)+$G$5*MAX(MIN(AO68,$J$5),$I$5)*(BH68*BA68/($K$5*1000))+$H$5*(BH68*BA68/($K$5*1000))*(BH68*BA68/($K$5*1000)))</f>
        <v>0</v>
      </c>
      <c r="R68">
        <f>I68*(1000-(1000*0.61365*exp(17.502*V68/(240.97+V68))/(BA68+BB68)+AV68)/2)/(1000*0.61365*exp(17.502*V68/(240.97+V68))/(BA68+BB68)-AV68)</f>
        <v>0</v>
      </c>
      <c r="S68">
        <f>1/((AP68+1)/(P68/1.6)+1/(Q68/1.37)) + AP68/((AP68+1)/(P68/1.6) + AP68/(Q68/1.37))</f>
        <v>0</v>
      </c>
      <c r="T68">
        <f>(AK68*AN68)</f>
        <v>0</v>
      </c>
      <c r="U68">
        <f>(BC68+(T68+2*0.95*5.67E-8*(((BC68+$B$7)+273)^4-(BC68+273)^4)-44100*I68)/(1.84*29.3*Q68+8*0.95*5.67E-8*(BC68+273)^3))</f>
        <v>0</v>
      </c>
      <c r="V68">
        <f>($C$7*BD68+$D$7*BE68+$E$7*U68)</f>
        <v>0</v>
      </c>
      <c r="W68">
        <f>0.61365*exp(17.502*V68/(240.97+V68))</f>
        <v>0</v>
      </c>
      <c r="X68">
        <f>(Y68/Z68*100)</f>
        <v>0</v>
      </c>
      <c r="Y68">
        <f>AV68*(BA68+BB68)/1000</f>
        <v>0</v>
      </c>
      <c r="Z68">
        <f>0.61365*exp(17.502*BC68/(240.97+BC68))</f>
        <v>0</v>
      </c>
      <c r="AA68">
        <f>(W68-AV68*(BA68+BB68)/1000)</f>
        <v>0</v>
      </c>
      <c r="AB68">
        <f>(-I68*44100)</f>
        <v>0</v>
      </c>
      <c r="AC68">
        <f>2*29.3*Q68*0.92*(BC68-V68)</f>
        <v>0</v>
      </c>
      <c r="AD68">
        <f>2*0.95*5.67E-8*(((BC68+$B$7)+273)^4-(V68+273)^4)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MAX(0,($B$13+$C$13*BH68)/(1+$D$13*BH68)*BA68/(BC68+273)*$E$13)</f>
        <v>0</v>
      </c>
      <c r="AK68">
        <f>$B$11*BI68+$C$11*BJ68+$F$11*BU68*(1-BX68)</f>
        <v>0</v>
      </c>
      <c r="AL68">
        <f>AK68*AM68</f>
        <v>0</v>
      </c>
      <c r="AM68">
        <f>($B$11*$D$9+$C$11*$D$9+$F$11*((CH68+BZ68)/MAX(CH68+BZ68+CI68, 0.1)*$I$9+CI68/MAX(CH68+BZ68+CI68, 0.1)*$J$9))/($B$11+$C$11+$F$11)</f>
        <v>0</v>
      </c>
      <c r="AN68">
        <f>($B$11*$K$9+$C$11*$K$9+$F$11*((CH68+BZ68)/MAX(CH68+BZ68+CI68, 0.1)*$P$9+CI68/MAX(CH68+BZ68+CI68, 0.1)*$Q$9))/($B$11+$C$11+$F$11)</f>
        <v>0</v>
      </c>
      <c r="AO68">
        <v>6</v>
      </c>
      <c r="AP68">
        <v>0.5</v>
      </c>
      <c r="AQ68" t="s">
        <v>341</v>
      </c>
      <c r="AR68">
        <v>2</v>
      </c>
      <c r="AS68">
        <v>1695826343.5</v>
      </c>
      <c r="AT68">
        <v>412.182</v>
      </c>
      <c r="AU68">
        <v>419.953</v>
      </c>
      <c r="AV68">
        <v>12.9194</v>
      </c>
      <c r="AW68">
        <v>10.2274</v>
      </c>
      <c r="AX68">
        <v>410.188</v>
      </c>
      <c r="AY68">
        <v>12.8609</v>
      </c>
      <c r="AZ68">
        <v>500.043</v>
      </c>
      <c r="BA68">
        <v>100.477</v>
      </c>
      <c r="BB68">
        <v>0.0340243</v>
      </c>
      <c r="BC68">
        <v>21.6279</v>
      </c>
      <c r="BD68">
        <v>999.9</v>
      </c>
      <c r="BE68">
        <v>999.9</v>
      </c>
      <c r="BF68">
        <v>0</v>
      </c>
      <c r="BG68">
        <v>0</v>
      </c>
      <c r="BH68">
        <v>9978.75</v>
      </c>
      <c r="BI68">
        <v>0</v>
      </c>
      <c r="BJ68">
        <v>38.1571</v>
      </c>
      <c r="BK68">
        <v>-7.77164</v>
      </c>
      <c r="BL68">
        <v>417.577</v>
      </c>
      <c r="BM68">
        <v>424.293</v>
      </c>
      <c r="BN68">
        <v>2.69206</v>
      </c>
      <c r="BO68">
        <v>419.953</v>
      </c>
      <c r="BP68">
        <v>10.2274</v>
      </c>
      <c r="BQ68">
        <v>1.2981</v>
      </c>
      <c r="BR68">
        <v>1.02761</v>
      </c>
      <c r="BS68">
        <v>10.7769</v>
      </c>
      <c r="BT68">
        <v>7.31384</v>
      </c>
      <c r="BU68">
        <v>2500</v>
      </c>
      <c r="BV68">
        <v>0.899995</v>
      </c>
      <c r="BW68">
        <v>0.100005</v>
      </c>
      <c r="BX68">
        <v>0</v>
      </c>
      <c r="BY68">
        <v>2.3424</v>
      </c>
      <c r="BZ68">
        <v>0</v>
      </c>
      <c r="CA68">
        <v>46001.8</v>
      </c>
      <c r="CB68">
        <v>22323.7</v>
      </c>
      <c r="CC68">
        <v>41.375</v>
      </c>
      <c r="CD68">
        <v>39.312</v>
      </c>
      <c r="CE68">
        <v>40.312</v>
      </c>
      <c r="CF68">
        <v>38.062</v>
      </c>
      <c r="CG68">
        <v>39.5</v>
      </c>
      <c r="CH68">
        <v>2249.99</v>
      </c>
      <c r="CI68">
        <v>250.01</v>
      </c>
      <c r="CJ68">
        <v>0</v>
      </c>
      <c r="CK68">
        <v>1695826333.2</v>
      </c>
      <c r="CL68">
        <v>0</v>
      </c>
      <c r="CM68">
        <v>1695825474.5</v>
      </c>
      <c r="CN68" t="s">
        <v>439</v>
      </c>
      <c r="CO68">
        <v>1695825474.5</v>
      </c>
      <c r="CP68">
        <v>1695825474</v>
      </c>
      <c r="CQ68">
        <v>3</v>
      </c>
      <c r="CR68">
        <v>0.104</v>
      </c>
      <c r="CS68">
        <v>-0.007</v>
      </c>
      <c r="CT68">
        <v>2.011</v>
      </c>
      <c r="CU68">
        <v>0.033</v>
      </c>
      <c r="CV68">
        <v>420</v>
      </c>
      <c r="CW68">
        <v>8</v>
      </c>
      <c r="CX68">
        <v>0.15</v>
      </c>
      <c r="CY68">
        <v>0.02</v>
      </c>
      <c r="CZ68">
        <v>5.555491905137067</v>
      </c>
      <c r="DA68">
        <v>-0.0260051287291231</v>
      </c>
      <c r="DB68">
        <v>0.01327591800710554</v>
      </c>
      <c r="DC68">
        <v>1</v>
      </c>
      <c r="DD68">
        <v>0.002303954032936637</v>
      </c>
      <c r="DE68">
        <v>4.96643958948059E-06</v>
      </c>
      <c r="DF68">
        <v>4.936753285103725E-06</v>
      </c>
      <c r="DG68">
        <v>1</v>
      </c>
      <c r="DH68">
        <v>0.1470619563599767</v>
      </c>
      <c r="DI68">
        <v>-0.008214549903699781</v>
      </c>
      <c r="DJ68">
        <v>0.0007292468110845381</v>
      </c>
      <c r="DK68">
        <v>1</v>
      </c>
      <c r="DL68">
        <v>3</v>
      </c>
      <c r="DM68">
        <v>3</v>
      </c>
      <c r="DN68" t="s">
        <v>343</v>
      </c>
      <c r="DO68">
        <v>3.10274</v>
      </c>
      <c r="DP68">
        <v>2.66748</v>
      </c>
      <c r="DQ68">
        <v>0.100024</v>
      </c>
      <c r="DR68">
        <v>0.102556</v>
      </c>
      <c r="DS68">
        <v>0.06774090000000001</v>
      </c>
      <c r="DT68">
        <v>0.0582709</v>
      </c>
      <c r="DU68">
        <v>26349.7</v>
      </c>
      <c r="DV68">
        <v>28675.9</v>
      </c>
      <c r="DW68">
        <v>27701.8</v>
      </c>
      <c r="DX68">
        <v>30019.9</v>
      </c>
      <c r="DY68">
        <v>32367.4</v>
      </c>
      <c r="DZ68">
        <v>34925.8</v>
      </c>
      <c r="EA68">
        <v>38028.3</v>
      </c>
      <c r="EB68">
        <v>41213.7</v>
      </c>
      <c r="EC68">
        <v>2.23875</v>
      </c>
      <c r="ED68">
        <v>2.28192</v>
      </c>
      <c r="EE68">
        <v>0</v>
      </c>
      <c r="EF68">
        <v>0</v>
      </c>
      <c r="EG68">
        <v>18.6299</v>
      </c>
      <c r="EH68">
        <v>999.9</v>
      </c>
      <c r="EI68">
        <v>51.6</v>
      </c>
      <c r="EJ68">
        <v>22</v>
      </c>
      <c r="EK68">
        <v>13.6283</v>
      </c>
      <c r="EL68">
        <v>63.4229</v>
      </c>
      <c r="EM68">
        <v>7.86859</v>
      </c>
      <c r="EN68">
        <v>1</v>
      </c>
      <c r="EO68">
        <v>-0.545084</v>
      </c>
      <c r="EP68">
        <v>-0.546217</v>
      </c>
      <c r="EQ68">
        <v>20.2047</v>
      </c>
      <c r="ER68">
        <v>5.25712</v>
      </c>
      <c r="ES68">
        <v>12.0519</v>
      </c>
      <c r="ET68">
        <v>4.9726</v>
      </c>
      <c r="EU68">
        <v>3.29262</v>
      </c>
      <c r="EV68">
        <v>9999</v>
      </c>
      <c r="EW68">
        <v>9999</v>
      </c>
      <c r="EX68">
        <v>9999</v>
      </c>
      <c r="EY68">
        <v>199.3</v>
      </c>
      <c r="EZ68">
        <v>4.97182</v>
      </c>
      <c r="FA68">
        <v>1.87027</v>
      </c>
      <c r="FB68">
        <v>1.87651</v>
      </c>
      <c r="FC68">
        <v>1.86955</v>
      </c>
      <c r="FD68">
        <v>1.87273</v>
      </c>
      <c r="FE68">
        <v>1.87439</v>
      </c>
      <c r="FF68">
        <v>1.87367</v>
      </c>
      <c r="FG68">
        <v>1.8752</v>
      </c>
      <c r="FH68">
        <v>0</v>
      </c>
      <c r="FI68">
        <v>0</v>
      </c>
      <c r="FJ68">
        <v>0</v>
      </c>
      <c r="FK68">
        <v>0</v>
      </c>
      <c r="FL68" t="s">
        <v>344</v>
      </c>
      <c r="FM68" t="s">
        <v>345</v>
      </c>
      <c r="FN68" t="s">
        <v>346</v>
      </c>
      <c r="FO68" t="s">
        <v>346</v>
      </c>
      <c r="FP68" t="s">
        <v>346</v>
      </c>
      <c r="FQ68" t="s">
        <v>346</v>
      </c>
      <c r="FR68">
        <v>0</v>
      </c>
      <c r="FS68">
        <v>100</v>
      </c>
      <c r="FT68">
        <v>100</v>
      </c>
      <c r="FU68">
        <v>1.994</v>
      </c>
      <c r="FV68">
        <v>0.0585</v>
      </c>
      <c r="FW68">
        <v>0.9954689975045904</v>
      </c>
      <c r="FX68">
        <v>0.002616612134532941</v>
      </c>
      <c r="FY68">
        <v>-4.519413631873513E-07</v>
      </c>
      <c r="FZ68">
        <v>9.831233035137328E-12</v>
      </c>
      <c r="GA68">
        <v>-0.03341324689149096</v>
      </c>
      <c r="GB68">
        <v>0.01128715920374445</v>
      </c>
      <c r="GC68">
        <v>-0.0004913425133041084</v>
      </c>
      <c r="GD68">
        <v>1.320148971478439E-05</v>
      </c>
      <c r="GE68">
        <v>-1</v>
      </c>
      <c r="GF68">
        <v>2093</v>
      </c>
      <c r="GG68">
        <v>1</v>
      </c>
      <c r="GH68">
        <v>22</v>
      </c>
      <c r="GI68">
        <v>14.5</v>
      </c>
      <c r="GJ68">
        <v>14.5</v>
      </c>
      <c r="GK68">
        <v>1.06812</v>
      </c>
      <c r="GL68">
        <v>2.49146</v>
      </c>
      <c r="GM68">
        <v>1.39893</v>
      </c>
      <c r="GN68">
        <v>2.30713</v>
      </c>
      <c r="GO68">
        <v>1.44897</v>
      </c>
      <c r="GP68">
        <v>2.44385</v>
      </c>
      <c r="GQ68">
        <v>25.5116</v>
      </c>
      <c r="GR68">
        <v>14.7975</v>
      </c>
      <c r="GS68">
        <v>18</v>
      </c>
      <c r="GT68">
        <v>467.963</v>
      </c>
      <c r="GU68">
        <v>566.923</v>
      </c>
      <c r="GV68">
        <v>20.0006</v>
      </c>
      <c r="GW68">
        <v>19.8149</v>
      </c>
      <c r="GX68">
        <v>29.9999</v>
      </c>
      <c r="GY68">
        <v>19.838</v>
      </c>
      <c r="GZ68">
        <v>19.803</v>
      </c>
      <c r="HA68">
        <v>21.3541</v>
      </c>
      <c r="HB68">
        <v>25.5162</v>
      </c>
      <c r="HC68">
        <v>15.0665</v>
      </c>
      <c r="HD68">
        <v>20</v>
      </c>
      <c r="HE68">
        <v>420</v>
      </c>
      <c r="HF68">
        <v>10.272</v>
      </c>
      <c r="HG68">
        <v>102.554</v>
      </c>
      <c r="HH68">
        <v>102.949</v>
      </c>
    </row>
    <row r="69" spans="1:216">
      <c r="A69">
        <v>53</v>
      </c>
      <c r="B69">
        <v>1695826447.5</v>
      </c>
      <c r="C69">
        <v>6099.900000095367</v>
      </c>
      <c r="D69" t="s">
        <v>452</v>
      </c>
      <c r="E69" t="s">
        <v>453</v>
      </c>
      <c r="F69" t="s">
        <v>340</v>
      </c>
      <c r="H69">
        <v>1695826447.5</v>
      </c>
      <c r="I69">
        <f>(J69)/1000</f>
        <v>0</v>
      </c>
      <c r="J69">
        <f>1000*AZ69*AH69*(AV69-AW69)/(100*AO69*(1000-AH69*AV69))</f>
        <v>0</v>
      </c>
      <c r="K69">
        <f>AZ69*AH69*(AU69-AT69*(1000-AH69*AW69)/(1000-AH69*AV69))/(100*AO69)</f>
        <v>0</v>
      </c>
      <c r="L69">
        <f>AT69 - IF(AH69&gt;1, K69*AO69*100.0/(AJ69*BH69), 0)</f>
        <v>0</v>
      </c>
      <c r="M69">
        <f>((S69-I69/2)*L69-K69)/(S69+I69/2)</f>
        <v>0</v>
      </c>
      <c r="N69">
        <f>M69*(BA69+BB69)/1000.0</f>
        <v>0</v>
      </c>
      <c r="O69">
        <f>(AT69 - IF(AH69&gt;1, K69*AO69*100.0/(AJ69*BH69), 0))*(BA69+BB69)/1000.0</f>
        <v>0</v>
      </c>
      <c r="P69">
        <f>2.0/((1/R69-1/Q69)+SIGN(R69)*SQRT((1/R69-1/Q69)*(1/R69-1/Q69) + 4*AP69/((AP69+1)*(AP69+1))*(2*1/R69*1/Q69-1/Q69*1/Q69)))</f>
        <v>0</v>
      </c>
      <c r="Q69">
        <f>IF(LEFT(AQ69,1)&lt;&gt;"0",IF(LEFT(AQ69,1)="1",3.0,AR69),$D$5+$E$5*(BH69*BA69/($K$5*1000))+$F$5*(BH69*BA69/($K$5*1000))*MAX(MIN(AO69,$J$5),$I$5)*MAX(MIN(AO69,$J$5),$I$5)+$G$5*MAX(MIN(AO69,$J$5),$I$5)*(BH69*BA69/($K$5*1000))+$H$5*(BH69*BA69/($K$5*1000))*(BH69*BA69/($K$5*1000)))</f>
        <v>0</v>
      </c>
      <c r="R69">
        <f>I69*(1000-(1000*0.61365*exp(17.502*V69/(240.97+V69))/(BA69+BB69)+AV69)/2)/(1000*0.61365*exp(17.502*V69/(240.97+V69))/(BA69+BB69)-AV69)</f>
        <v>0</v>
      </c>
      <c r="S69">
        <f>1/((AP69+1)/(P69/1.6)+1/(Q69/1.37)) + AP69/((AP69+1)/(P69/1.6) + AP69/(Q69/1.37))</f>
        <v>0</v>
      </c>
      <c r="T69">
        <f>(AK69*AN69)</f>
        <v>0</v>
      </c>
      <c r="U69">
        <f>(BC69+(T69+2*0.95*5.67E-8*(((BC69+$B$7)+273)^4-(BC69+273)^4)-44100*I69)/(1.84*29.3*Q69+8*0.95*5.67E-8*(BC69+273)^3))</f>
        <v>0</v>
      </c>
      <c r="V69">
        <f>($C$7*BD69+$D$7*BE69+$E$7*U69)</f>
        <v>0</v>
      </c>
      <c r="W69">
        <f>0.61365*exp(17.502*V69/(240.97+V69))</f>
        <v>0</v>
      </c>
      <c r="X69">
        <f>(Y69/Z69*100)</f>
        <v>0</v>
      </c>
      <c r="Y69">
        <f>AV69*(BA69+BB69)/1000</f>
        <v>0</v>
      </c>
      <c r="Z69">
        <f>0.61365*exp(17.502*BC69/(240.97+BC69))</f>
        <v>0</v>
      </c>
      <c r="AA69">
        <f>(W69-AV69*(BA69+BB69)/1000)</f>
        <v>0</v>
      </c>
      <c r="AB69">
        <f>(-I69*44100)</f>
        <v>0</v>
      </c>
      <c r="AC69">
        <f>2*29.3*Q69*0.92*(BC69-V69)</f>
        <v>0</v>
      </c>
      <c r="AD69">
        <f>2*0.95*5.67E-8*(((BC69+$B$7)+273)^4-(V69+273)^4)</f>
        <v>0</v>
      </c>
      <c r="AE69">
        <f>T69+AD69+AB69+AC69</f>
        <v>0</v>
      </c>
      <c r="AF69">
        <v>253</v>
      </c>
      <c r="AG69">
        <v>50</v>
      </c>
      <c r="AH69">
        <f>IF(AF69*$H$13&gt;=AJ69,1.0,(AJ69/(AJ69-AF69*$H$13)))</f>
        <v>0</v>
      </c>
      <c r="AI69">
        <f>(AH69-1)*100</f>
        <v>0</v>
      </c>
      <c r="AJ69">
        <f>MAX(0,($B$13+$C$13*BH69)/(1+$D$13*BH69)*BA69/(BC69+273)*$E$13)</f>
        <v>0</v>
      </c>
      <c r="AK69">
        <f>$B$11*BI69+$C$11*BJ69+$F$11*BU69*(1-BX69)</f>
        <v>0</v>
      </c>
      <c r="AL69">
        <f>AK69*AM69</f>
        <v>0</v>
      </c>
      <c r="AM69">
        <f>($B$11*$D$9+$C$11*$D$9+$F$11*((CH69+BZ69)/MAX(CH69+BZ69+CI69, 0.1)*$I$9+CI69/MAX(CH69+BZ69+CI69, 0.1)*$J$9))/($B$11+$C$11+$F$11)</f>
        <v>0</v>
      </c>
      <c r="AN69">
        <f>($B$11*$K$9+$C$11*$K$9+$F$11*((CH69+BZ69)/MAX(CH69+BZ69+CI69, 0.1)*$P$9+CI69/MAX(CH69+BZ69+CI69, 0.1)*$Q$9))/($B$11+$C$11+$F$11)</f>
        <v>0</v>
      </c>
      <c r="AO69">
        <v>6</v>
      </c>
      <c r="AP69">
        <v>0.5</v>
      </c>
      <c r="AQ69" t="s">
        <v>341</v>
      </c>
      <c r="AR69">
        <v>2</v>
      </c>
      <c r="AS69">
        <v>1695826447.5</v>
      </c>
      <c r="AT69">
        <v>407.642</v>
      </c>
      <c r="AU69">
        <v>420.024</v>
      </c>
      <c r="AV69">
        <v>13.1385</v>
      </c>
      <c r="AW69">
        <v>9.27642</v>
      </c>
      <c r="AX69">
        <v>405.659</v>
      </c>
      <c r="AY69">
        <v>13.0788</v>
      </c>
      <c r="AZ69">
        <v>508.93</v>
      </c>
      <c r="BA69">
        <v>100.479</v>
      </c>
      <c r="BB69">
        <v>0.0188689</v>
      </c>
      <c r="BC69">
        <v>21.8571</v>
      </c>
      <c r="BD69">
        <v>999.9</v>
      </c>
      <c r="BE69">
        <v>999.9</v>
      </c>
      <c r="BF69">
        <v>0</v>
      </c>
      <c r="BG69">
        <v>0</v>
      </c>
      <c r="BH69">
        <v>9995.620000000001</v>
      </c>
      <c r="BI69">
        <v>0</v>
      </c>
      <c r="BJ69">
        <v>33.4272</v>
      </c>
      <c r="BK69">
        <v>-12.3816</v>
      </c>
      <c r="BL69">
        <v>413.069</v>
      </c>
      <c r="BM69">
        <v>423.956</v>
      </c>
      <c r="BN69">
        <v>3.86213</v>
      </c>
      <c r="BO69">
        <v>420.024</v>
      </c>
      <c r="BP69">
        <v>9.27642</v>
      </c>
      <c r="BQ69">
        <v>1.32015</v>
      </c>
      <c r="BR69">
        <v>0.9320889999999999</v>
      </c>
      <c r="BS69">
        <v>11.0303</v>
      </c>
      <c r="BT69">
        <v>5.89595</v>
      </c>
      <c r="BU69">
        <v>2505.96</v>
      </c>
      <c r="BV69">
        <v>0.899996</v>
      </c>
      <c r="BW69">
        <v>0.100004</v>
      </c>
      <c r="BX69">
        <v>0</v>
      </c>
      <c r="BY69">
        <v>2.8298</v>
      </c>
      <c r="BZ69">
        <v>0</v>
      </c>
      <c r="CA69">
        <v>24628.1</v>
      </c>
      <c r="CB69">
        <v>22376.9</v>
      </c>
      <c r="CC69">
        <v>40.062</v>
      </c>
      <c r="CD69">
        <v>38</v>
      </c>
      <c r="CE69">
        <v>39.5</v>
      </c>
      <c r="CF69">
        <v>36.625</v>
      </c>
      <c r="CG69">
        <v>38.375</v>
      </c>
      <c r="CH69">
        <v>2255.35</v>
      </c>
      <c r="CI69">
        <v>250.61</v>
      </c>
      <c r="CJ69">
        <v>0</v>
      </c>
      <c r="CK69">
        <v>1695826437.6</v>
      </c>
      <c r="CL69">
        <v>0</v>
      </c>
      <c r="CM69">
        <v>1695825474.5</v>
      </c>
      <c r="CN69" t="s">
        <v>439</v>
      </c>
      <c r="CO69">
        <v>1695825474.5</v>
      </c>
      <c r="CP69">
        <v>1695825474</v>
      </c>
      <c r="CQ69">
        <v>3</v>
      </c>
      <c r="CR69">
        <v>0.104</v>
      </c>
      <c r="CS69">
        <v>-0.007</v>
      </c>
      <c r="CT69">
        <v>2.011</v>
      </c>
      <c r="CU69">
        <v>0.033</v>
      </c>
      <c r="CV69">
        <v>420</v>
      </c>
      <c r="CW69">
        <v>8</v>
      </c>
      <c r="CX69">
        <v>0.15</v>
      </c>
      <c r="CY69">
        <v>0.02</v>
      </c>
      <c r="CZ69">
        <v>9.851504198043111</v>
      </c>
      <c r="DA69">
        <v>-0.06281488214960793</v>
      </c>
      <c r="DB69">
        <v>0.032800428983235</v>
      </c>
      <c r="DC69">
        <v>1</v>
      </c>
      <c r="DD69">
        <v>0.003294812602869697</v>
      </c>
      <c r="DE69">
        <v>0.0001258789940263123</v>
      </c>
      <c r="DF69">
        <v>1.133323937237492E-05</v>
      </c>
      <c r="DG69">
        <v>1</v>
      </c>
      <c r="DH69">
        <v>0.2160684940434779</v>
      </c>
      <c r="DI69">
        <v>-0.002476423490570711</v>
      </c>
      <c r="DJ69">
        <v>0.00051687255149654</v>
      </c>
      <c r="DK69">
        <v>1</v>
      </c>
      <c r="DL69">
        <v>3</v>
      </c>
      <c r="DM69">
        <v>3</v>
      </c>
      <c r="DN69" t="s">
        <v>343</v>
      </c>
      <c r="DO69">
        <v>3.11254</v>
      </c>
      <c r="DP69">
        <v>2.65257</v>
      </c>
      <c r="DQ69">
        <v>0.0991871</v>
      </c>
      <c r="DR69">
        <v>0.10256</v>
      </c>
      <c r="DS69">
        <v>0.06861159999999999</v>
      </c>
      <c r="DT69">
        <v>0.05399</v>
      </c>
      <c r="DU69">
        <v>26375.3</v>
      </c>
      <c r="DV69">
        <v>28675.6</v>
      </c>
      <c r="DW69">
        <v>27702.9</v>
      </c>
      <c r="DX69">
        <v>30019.8</v>
      </c>
      <c r="DY69">
        <v>32338.6</v>
      </c>
      <c r="DZ69">
        <v>35085</v>
      </c>
      <c r="EA69">
        <v>38030</v>
      </c>
      <c r="EB69">
        <v>41214.6</v>
      </c>
      <c r="EC69">
        <v>1.26432</v>
      </c>
      <c r="ED69">
        <v>2.26415</v>
      </c>
      <c r="EE69">
        <v>0</v>
      </c>
      <c r="EF69">
        <v>0</v>
      </c>
      <c r="EG69">
        <v>18.6611</v>
      </c>
      <c r="EH69">
        <v>999.9</v>
      </c>
      <c r="EI69">
        <v>51.3</v>
      </c>
      <c r="EJ69">
        <v>22.1</v>
      </c>
      <c r="EK69">
        <v>13.6296</v>
      </c>
      <c r="EL69">
        <v>63.5229</v>
      </c>
      <c r="EM69">
        <v>4.19872</v>
      </c>
      <c r="EN69">
        <v>1</v>
      </c>
      <c r="EO69">
        <v>-0.545635</v>
      </c>
      <c r="EP69">
        <v>-0.469469</v>
      </c>
      <c r="EQ69">
        <v>20.2031</v>
      </c>
      <c r="ER69">
        <v>5.25757</v>
      </c>
      <c r="ES69">
        <v>12.0519</v>
      </c>
      <c r="ET69">
        <v>4.9731</v>
      </c>
      <c r="EU69">
        <v>3.2927</v>
      </c>
      <c r="EV69">
        <v>9999</v>
      </c>
      <c r="EW69">
        <v>9999</v>
      </c>
      <c r="EX69">
        <v>9999</v>
      </c>
      <c r="EY69">
        <v>199.4</v>
      </c>
      <c r="EZ69">
        <v>4.97181</v>
      </c>
      <c r="FA69">
        <v>1.87025</v>
      </c>
      <c r="FB69">
        <v>1.87651</v>
      </c>
      <c r="FC69">
        <v>1.86951</v>
      </c>
      <c r="FD69">
        <v>1.87272</v>
      </c>
      <c r="FE69">
        <v>1.87439</v>
      </c>
      <c r="FF69">
        <v>1.87365</v>
      </c>
      <c r="FG69">
        <v>1.87522</v>
      </c>
      <c r="FH69">
        <v>0</v>
      </c>
      <c r="FI69">
        <v>0</v>
      </c>
      <c r="FJ69">
        <v>0</v>
      </c>
      <c r="FK69">
        <v>0</v>
      </c>
      <c r="FL69" t="s">
        <v>344</v>
      </c>
      <c r="FM69" t="s">
        <v>345</v>
      </c>
      <c r="FN69" t="s">
        <v>346</v>
      </c>
      <c r="FO69" t="s">
        <v>346</v>
      </c>
      <c r="FP69" t="s">
        <v>346</v>
      </c>
      <c r="FQ69" t="s">
        <v>346</v>
      </c>
      <c r="FR69">
        <v>0</v>
      </c>
      <c r="FS69">
        <v>100</v>
      </c>
      <c r="FT69">
        <v>100</v>
      </c>
      <c r="FU69">
        <v>1.983</v>
      </c>
      <c r="FV69">
        <v>0.0597</v>
      </c>
      <c r="FW69">
        <v>0.9954689975045904</v>
      </c>
      <c r="FX69">
        <v>0.002616612134532941</v>
      </c>
      <c r="FY69">
        <v>-4.519413631873513E-07</v>
      </c>
      <c r="FZ69">
        <v>9.831233035137328E-12</v>
      </c>
      <c r="GA69">
        <v>-0.03341324689149096</v>
      </c>
      <c r="GB69">
        <v>0.01128715920374445</v>
      </c>
      <c r="GC69">
        <v>-0.0004913425133041084</v>
      </c>
      <c r="GD69">
        <v>1.320148971478439E-05</v>
      </c>
      <c r="GE69">
        <v>-1</v>
      </c>
      <c r="GF69">
        <v>2093</v>
      </c>
      <c r="GG69">
        <v>1</v>
      </c>
      <c r="GH69">
        <v>22</v>
      </c>
      <c r="GI69">
        <v>16.2</v>
      </c>
      <c r="GJ69">
        <v>16.2</v>
      </c>
      <c r="GK69">
        <v>1.06812</v>
      </c>
      <c r="GL69">
        <v>2.49023</v>
      </c>
      <c r="GM69">
        <v>1.39893</v>
      </c>
      <c r="GN69">
        <v>2.30835</v>
      </c>
      <c r="GO69">
        <v>1.44897</v>
      </c>
      <c r="GP69">
        <v>2.33643</v>
      </c>
      <c r="GQ69">
        <v>25.4911</v>
      </c>
      <c r="GR69">
        <v>14.7625</v>
      </c>
      <c r="GS69">
        <v>18</v>
      </c>
      <c r="GT69">
        <v>199.286</v>
      </c>
      <c r="GU69">
        <v>554.329</v>
      </c>
      <c r="GV69">
        <v>20.0015</v>
      </c>
      <c r="GW69">
        <v>19.811</v>
      </c>
      <c r="GX69">
        <v>30</v>
      </c>
      <c r="GY69">
        <v>19.8458</v>
      </c>
      <c r="GZ69">
        <v>19.809</v>
      </c>
      <c r="HA69">
        <v>21.3397</v>
      </c>
      <c r="HB69">
        <v>31.7903</v>
      </c>
      <c r="HC69">
        <v>14.3187</v>
      </c>
      <c r="HD69">
        <v>20</v>
      </c>
      <c r="HE69">
        <v>420</v>
      </c>
      <c r="HF69">
        <v>9.278650000000001</v>
      </c>
      <c r="HG69">
        <v>102.558</v>
      </c>
      <c r="HH69">
        <v>102.95</v>
      </c>
    </row>
    <row r="70" spans="1:216">
      <c r="A70">
        <v>54</v>
      </c>
      <c r="B70">
        <v>1695826546.5</v>
      </c>
      <c r="C70">
        <v>6198.900000095367</v>
      </c>
      <c r="D70" t="s">
        <v>454</v>
      </c>
      <c r="E70" t="s">
        <v>455</v>
      </c>
      <c r="F70" t="s">
        <v>340</v>
      </c>
      <c r="H70">
        <v>1695826546.5</v>
      </c>
      <c r="I70">
        <f>(J70)/1000</f>
        <v>0</v>
      </c>
      <c r="J70">
        <f>1000*AZ70*AH70*(AV70-AW70)/(100*AO70*(1000-AH70*AV70))</f>
        <v>0</v>
      </c>
      <c r="K70">
        <f>AZ70*AH70*(AU70-AT70*(1000-AH70*AW70)/(1000-AH70*AV70))/(100*AO70)</f>
        <v>0</v>
      </c>
      <c r="L70">
        <f>AT70 - IF(AH70&gt;1, K70*AO70*100.0/(AJ70*BH70), 0)</f>
        <v>0</v>
      </c>
      <c r="M70">
        <f>((S70-I70/2)*L70-K70)/(S70+I70/2)</f>
        <v>0</v>
      </c>
      <c r="N70">
        <f>M70*(BA70+BB70)/1000.0</f>
        <v>0</v>
      </c>
      <c r="O70">
        <f>(AT70 - IF(AH70&gt;1, K70*AO70*100.0/(AJ70*BH70), 0))*(BA70+BB70)/1000.0</f>
        <v>0</v>
      </c>
      <c r="P70">
        <f>2.0/((1/R70-1/Q70)+SIGN(R70)*SQRT((1/R70-1/Q70)*(1/R70-1/Q70) + 4*AP70/((AP70+1)*(AP70+1))*(2*1/R70*1/Q70-1/Q70*1/Q70)))</f>
        <v>0</v>
      </c>
      <c r="Q70">
        <f>IF(LEFT(AQ70,1)&lt;&gt;"0",IF(LEFT(AQ70,1)="1",3.0,AR70),$D$5+$E$5*(BH70*BA70/($K$5*1000))+$F$5*(BH70*BA70/($K$5*1000))*MAX(MIN(AO70,$J$5),$I$5)*MAX(MIN(AO70,$J$5),$I$5)+$G$5*MAX(MIN(AO70,$J$5),$I$5)*(BH70*BA70/($K$5*1000))+$H$5*(BH70*BA70/($K$5*1000))*(BH70*BA70/($K$5*1000)))</f>
        <v>0</v>
      </c>
      <c r="R70">
        <f>I70*(1000-(1000*0.61365*exp(17.502*V70/(240.97+V70))/(BA70+BB70)+AV70)/2)/(1000*0.61365*exp(17.502*V70/(240.97+V70))/(BA70+BB70)-AV70)</f>
        <v>0</v>
      </c>
      <c r="S70">
        <f>1/((AP70+1)/(P70/1.6)+1/(Q70/1.37)) + AP70/((AP70+1)/(P70/1.6) + AP70/(Q70/1.37))</f>
        <v>0</v>
      </c>
      <c r="T70">
        <f>(AK70*AN70)</f>
        <v>0</v>
      </c>
      <c r="U70">
        <f>(BC70+(T70+2*0.95*5.67E-8*(((BC70+$B$7)+273)^4-(BC70+273)^4)-44100*I70)/(1.84*29.3*Q70+8*0.95*5.67E-8*(BC70+273)^3))</f>
        <v>0</v>
      </c>
      <c r="V70">
        <f>($C$7*BD70+$D$7*BE70+$E$7*U70)</f>
        <v>0</v>
      </c>
      <c r="W70">
        <f>0.61365*exp(17.502*V70/(240.97+V70))</f>
        <v>0</v>
      </c>
      <c r="X70">
        <f>(Y70/Z70*100)</f>
        <v>0</v>
      </c>
      <c r="Y70">
        <f>AV70*(BA70+BB70)/1000</f>
        <v>0</v>
      </c>
      <c r="Z70">
        <f>0.61365*exp(17.502*BC70/(240.97+BC70))</f>
        <v>0</v>
      </c>
      <c r="AA70">
        <f>(W70-AV70*(BA70+BB70)/1000)</f>
        <v>0</v>
      </c>
      <c r="AB70">
        <f>(-I70*44100)</f>
        <v>0</v>
      </c>
      <c r="AC70">
        <f>2*29.3*Q70*0.92*(BC70-V70)</f>
        <v>0</v>
      </c>
      <c r="AD70">
        <f>2*0.95*5.67E-8*(((BC70+$B$7)+273)^4-(V70+273)^4)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MAX(0,($B$13+$C$13*BH70)/(1+$D$13*BH70)*BA70/(BC70+273)*$E$13)</f>
        <v>0</v>
      </c>
      <c r="AK70">
        <f>$B$11*BI70+$C$11*BJ70+$F$11*BU70*(1-BX70)</f>
        <v>0</v>
      </c>
      <c r="AL70">
        <f>AK70*AM70</f>
        <v>0</v>
      </c>
      <c r="AM70">
        <f>($B$11*$D$9+$C$11*$D$9+$F$11*((CH70+BZ70)/MAX(CH70+BZ70+CI70, 0.1)*$I$9+CI70/MAX(CH70+BZ70+CI70, 0.1)*$J$9))/($B$11+$C$11+$F$11)</f>
        <v>0</v>
      </c>
      <c r="AN70">
        <f>($B$11*$K$9+$C$11*$K$9+$F$11*((CH70+BZ70)/MAX(CH70+BZ70+CI70, 0.1)*$P$9+CI70/MAX(CH70+BZ70+CI70, 0.1)*$Q$9))/($B$11+$C$11+$F$11)</f>
        <v>0</v>
      </c>
      <c r="AO70">
        <v>6</v>
      </c>
      <c r="AP70">
        <v>0.5</v>
      </c>
      <c r="AQ70" t="s">
        <v>341</v>
      </c>
      <c r="AR70">
        <v>2</v>
      </c>
      <c r="AS70">
        <v>1695826546.5</v>
      </c>
      <c r="AT70">
        <v>407.71</v>
      </c>
      <c r="AU70">
        <v>419.973</v>
      </c>
      <c r="AV70">
        <v>12.7304</v>
      </c>
      <c r="AW70">
        <v>9.731299999999999</v>
      </c>
      <c r="AX70">
        <v>405.727</v>
      </c>
      <c r="AY70">
        <v>12.6728</v>
      </c>
      <c r="AZ70">
        <v>499.996</v>
      </c>
      <c r="BA70">
        <v>100.48</v>
      </c>
      <c r="BB70">
        <v>0.0333012</v>
      </c>
      <c r="BC70">
        <v>21.4856</v>
      </c>
      <c r="BD70">
        <v>999.9</v>
      </c>
      <c r="BE70">
        <v>999.9</v>
      </c>
      <c r="BF70">
        <v>0</v>
      </c>
      <c r="BG70">
        <v>0</v>
      </c>
      <c r="BH70">
        <v>10009.4</v>
      </c>
      <c r="BI70">
        <v>0</v>
      </c>
      <c r="BJ70">
        <v>36.1839</v>
      </c>
      <c r="BK70">
        <v>-12.2628</v>
      </c>
      <c r="BL70">
        <v>412.968</v>
      </c>
      <c r="BM70">
        <v>424.1</v>
      </c>
      <c r="BN70">
        <v>2.9991</v>
      </c>
      <c r="BO70">
        <v>419.973</v>
      </c>
      <c r="BP70">
        <v>9.731299999999999</v>
      </c>
      <c r="BQ70">
        <v>1.27915</v>
      </c>
      <c r="BR70">
        <v>0.977803</v>
      </c>
      <c r="BS70">
        <v>10.5561</v>
      </c>
      <c r="BT70">
        <v>6.58976</v>
      </c>
      <c r="BU70">
        <v>2499.81</v>
      </c>
      <c r="BV70">
        <v>0.899994</v>
      </c>
      <c r="BW70">
        <v>0.100006</v>
      </c>
      <c r="BX70">
        <v>0</v>
      </c>
      <c r="BY70">
        <v>2.9117</v>
      </c>
      <c r="BZ70">
        <v>0</v>
      </c>
      <c r="CA70">
        <v>34261.2</v>
      </c>
      <c r="CB70">
        <v>22322</v>
      </c>
      <c r="CC70">
        <v>38.25</v>
      </c>
      <c r="CD70">
        <v>37.187</v>
      </c>
      <c r="CE70">
        <v>37.875</v>
      </c>
      <c r="CF70">
        <v>35.437</v>
      </c>
      <c r="CG70">
        <v>37</v>
      </c>
      <c r="CH70">
        <v>2249.81</v>
      </c>
      <c r="CI70">
        <v>250</v>
      </c>
      <c r="CJ70">
        <v>0</v>
      </c>
      <c r="CK70">
        <v>1695826536.6</v>
      </c>
      <c r="CL70">
        <v>0</v>
      </c>
      <c r="CM70">
        <v>1695825474.5</v>
      </c>
      <c r="CN70" t="s">
        <v>439</v>
      </c>
      <c r="CO70">
        <v>1695825474.5</v>
      </c>
      <c r="CP70">
        <v>1695825474</v>
      </c>
      <c r="CQ70">
        <v>3</v>
      </c>
      <c r="CR70">
        <v>0.104</v>
      </c>
      <c r="CS70">
        <v>-0.007</v>
      </c>
      <c r="CT70">
        <v>2.011</v>
      </c>
      <c r="CU70">
        <v>0.033</v>
      </c>
      <c r="CV70">
        <v>420</v>
      </c>
      <c r="CW70">
        <v>8</v>
      </c>
      <c r="CX70">
        <v>0.15</v>
      </c>
      <c r="CY70">
        <v>0.02</v>
      </c>
      <c r="CZ70">
        <v>9.174924392119637</v>
      </c>
      <c r="DA70">
        <v>0.2083398026343717</v>
      </c>
      <c r="DB70">
        <v>0.03293169959701067</v>
      </c>
      <c r="DC70">
        <v>1</v>
      </c>
      <c r="DD70">
        <v>0.002436287931785154</v>
      </c>
      <c r="DE70">
        <v>0.0005604386303840936</v>
      </c>
      <c r="DF70">
        <v>4.206552347191801E-05</v>
      </c>
      <c r="DG70">
        <v>1</v>
      </c>
      <c r="DH70">
        <v>0.1539184800047876</v>
      </c>
      <c r="DI70">
        <v>0.04984747571523715</v>
      </c>
      <c r="DJ70">
        <v>0.003726878985250979</v>
      </c>
      <c r="DK70">
        <v>1</v>
      </c>
      <c r="DL70">
        <v>3</v>
      </c>
      <c r="DM70">
        <v>3</v>
      </c>
      <c r="DN70" t="s">
        <v>343</v>
      </c>
      <c r="DO70">
        <v>3.10257</v>
      </c>
      <c r="DP70">
        <v>2.66702</v>
      </c>
      <c r="DQ70">
        <v>0.09919749999999999</v>
      </c>
      <c r="DR70">
        <v>0.102555</v>
      </c>
      <c r="DS70">
        <v>0.0669868</v>
      </c>
      <c r="DT70">
        <v>0.0560554</v>
      </c>
      <c r="DU70">
        <v>26377.4</v>
      </c>
      <c r="DV70">
        <v>28679</v>
      </c>
      <c r="DW70">
        <v>27705.4</v>
      </c>
      <c r="DX70">
        <v>30023.2</v>
      </c>
      <c r="DY70">
        <v>32397.9</v>
      </c>
      <c r="DZ70">
        <v>35013</v>
      </c>
      <c r="EA70">
        <v>38033.5</v>
      </c>
      <c r="EB70">
        <v>41219.8</v>
      </c>
      <c r="EC70">
        <v>2.23005</v>
      </c>
      <c r="ED70">
        <v>2.28025</v>
      </c>
      <c r="EE70">
        <v>0</v>
      </c>
      <c r="EF70">
        <v>0</v>
      </c>
      <c r="EG70">
        <v>18.4017</v>
      </c>
      <c r="EH70">
        <v>999.9</v>
      </c>
      <c r="EI70">
        <v>51.1</v>
      </c>
      <c r="EJ70">
        <v>22.1</v>
      </c>
      <c r="EK70">
        <v>13.5771</v>
      </c>
      <c r="EL70">
        <v>62.9529</v>
      </c>
      <c r="EM70">
        <v>8.54968</v>
      </c>
      <c r="EN70">
        <v>1</v>
      </c>
      <c r="EO70">
        <v>-0.545678</v>
      </c>
      <c r="EP70">
        <v>-0.542435</v>
      </c>
      <c r="EQ70">
        <v>20.205</v>
      </c>
      <c r="ER70">
        <v>5.25892</v>
      </c>
      <c r="ES70">
        <v>12.0519</v>
      </c>
      <c r="ET70">
        <v>4.97325</v>
      </c>
      <c r="EU70">
        <v>3.293</v>
      </c>
      <c r="EV70">
        <v>9999</v>
      </c>
      <c r="EW70">
        <v>9999</v>
      </c>
      <c r="EX70">
        <v>9999</v>
      </c>
      <c r="EY70">
        <v>199.4</v>
      </c>
      <c r="EZ70">
        <v>4.97182</v>
      </c>
      <c r="FA70">
        <v>1.87026</v>
      </c>
      <c r="FB70">
        <v>1.87653</v>
      </c>
      <c r="FC70">
        <v>1.86954</v>
      </c>
      <c r="FD70">
        <v>1.87273</v>
      </c>
      <c r="FE70">
        <v>1.87439</v>
      </c>
      <c r="FF70">
        <v>1.87371</v>
      </c>
      <c r="FG70">
        <v>1.87525</v>
      </c>
      <c r="FH70">
        <v>0</v>
      </c>
      <c r="FI70">
        <v>0</v>
      </c>
      <c r="FJ70">
        <v>0</v>
      </c>
      <c r="FK70">
        <v>0</v>
      </c>
      <c r="FL70" t="s">
        <v>344</v>
      </c>
      <c r="FM70" t="s">
        <v>345</v>
      </c>
      <c r="FN70" t="s">
        <v>346</v>
      </c>
      <c r="FO70" t="s">
        <v>346</v>
      </c>
      <c r="FP70" t="s">
        <v>346</v>
      </c>
      <c r="FQ70" t="s">
        <v>346</v>
      </c>
      <c r="FR70">
        <v>0</v>
      </c>
      <c r="FS70">
        <v>100</v>
      </c>
      <c r="FT70">
        <v>100</v>
      </c>
      <c r="FU70">
        <v>1.983</v>
      </c>
      <c r="FV70">
        <v>0.0576</v>
      </c>
      <c r="FW70">
        <v>0.9954689975045904</v>
      </c>
      <c r="FX70">
        <v>0.002616612134532941</v>
      </c>
      <c r="FY70">
        <v>-4.519413631873513E-07</v>
      </c>
      <c r="FZ70">
        <v>9.831233035137328E-12</v>
      </c>
      <c r="GA70">
        <v>-0.03341324689149096</v>
      </c>
      <c r="GB70">
        <v>0.01128715920374445</v>
      </c>
      <c r="GC70">
        <v>-0.0004913425133041084</v>
      </c>
      <c r="GD70">
        <v>1.320148971478439E-05</v>
      </c>
      <c r="GE70">
        <v>-1</v>
      </c>
      <c r="GF70">
        <v>2093</v>
      </c>
      <c r="GG70">
        <v>1</v>
      </c>
      <c r="GH70">
        <v>22</v>
      </c>
      <c r="GI70">
        <v>17.9</v>
      </c>
      <c r="GJ70">
        <v>17.9</v>
      </c>
      <c r="GK70">
        <v>1.06812</v>
      </c>
      <c r="GL70">
        <v>2.4939</v>
      </c>
      <c r="GM70">
        <v>1.39893</v>
      </c>
      <c r="GN70">
        <v>2.30835</v>
      </c>
      <c r="GO70">
        <v>1.44897</v>
      </c>
      <c r="GP70">
        <v>2.32422</v>
      </c>
      <c r="GQ70">
        <v>25.4706</v>
      </c>
      <c r="GR70">
        <v>14.7537</v>
      </c>
      <c r="GS70">
        <v>18</v>
      </c>
      <c r="GT70">
        <v>462.969</v>
      </c>
      <c r="GU70">
        <v>565.833</v>
      </c>
      <c r="GV70">
        <v>20.0002</v>
      </c>
      <c r="GW70">
        <v>19.8081</v>
      </c>
      <c r="GX70">
        <v>30</v>
      </c>
      <c r="GY70">
        <v>19.8445</v>
      </c>
      <c r="GZ70">
        <v>19.8133</v>
      </c>
      <c r="HA70">
        <v>21.3503</v>
      </c>
      <c r="HB70">
        <v>27.7901</v>
      </c>
      <c r="HC70">
        <v>13.5759</v>
      </c>
      <c r="HD70">
        <v>20</v>
      </c>
      <c r="HE70">
        <v>420</v>
      </c>
      <c r="HF70">
        <v>9.683120000000001</v>
      </c>
      <c r="HG70">
        <v>102.567</v>
      </c>
      <c r="HH70">
        <v>102.962</v>
      </c>
    </row>
    <row r="71" spans="1:216">
      <c r="A71">
        <v>55</v>
      </c>
      <c r="B71">
        <v>1695826614</v>
      </c>
      <c r="C71">
        <v>6266.400000095367</v>
      </c>
      <c r="D71" t="s">
        <v>456</v>
      </c>
      <c r="E71" t="s">
        <v>457</v>
      </c>
      <c r="F71" t="s">
        <v>340</v>
      </c>
      <c r="H71">
        <v>1695826614</v>
      </c>
      <c r="I71">
        <f>(J71)/1000</f>
        <v>0</v>
      </c>
      <c r="J71">
        <f>1000*AZ71*AH71*(AV71-AW71)/(100*AO71*(1000-AH71*AV71))</f>
        <v>0</v>
      </c>
      <c r="K71">
        <f>AZ71*AH71*(AU71-AT71*(1000-AH71*AW71)/(1000-AH71*AV71))/(100*AO71)</f>
        <v>0</v>
      </c>
      <c r="L71">
        <f>AT71 - IF(AH71&gt;1, K71*AO71*100.0/(AJ71*BH71), 0)</f>
        <v>0</v>
      </c>
      <c r="M71">
        <f>((S71-I71/2)*L71-K71)/(S71+I71/2)</f>
        <v>0</v>
      </c>
      <c r="N71">
        <f>M71*(BA71+BB71)/1000.0</f>
        <v>0</v>
      </c>
      <c r="O71">
        <f>(AT71 - IF(AH71&gt;1, K71*AO71*100.0/(AJ71*BH71), 0))*(BA71+BB71)/1000.0</f>
        <v>0</v>
      </c>
      <c r="P71">
        <f>2.0/((1/R71-1/Q71)+SIGN(R71)*SQRT((1/R71-1/Q71)*(1/R71-1/Q71) + 4*AP71/((AP71+1)*(AP71+1))*(2*1/R71*1/Q71-1/Q71*1/Q71)))</f>
        <v>0</v>
      </c>
      <c r="Q71">
        <f>IF(LEFT(AQ71,1)&lt;&gt;"0",IF(LEFT(AQ71,1)="1",3.0,AR71),$D$5+$E$5*(BH71*BA71/($K$5*1000))+$F$5*(BH71*BA71/($K$5*1000))*MAX(MIN(AO71,$J$5),$I$5)*MAX(MIN(AO71,$J$5),$I$5)+$G$5*MAX(MIN(AO71,$J$5),$I$5)*(BH71*BA71/($K$5*1000))+$H$5*(BH71*BA71/($K$5*1000))*(BH71*BA71/($K$5*1000)))</f>
        <v>0</v>
      </c>
      <c r="R71">
        <f>I71*(1000-(1000*0.61365*exp(17.502*V71/(240.97+V71))/(BA71+BB71)+AV71)/2)/(1000*0.61365*exp(17.502*V71/(240.97+V71))/(BA71+BB71)-AV71)</f>
        <v>0</v>
      </c>
      <c r="S71">
        <f>1/((AP71+1)/(P71/1.6)+1/(Q71/1.37)) + AP71/((AP71+1)/(P71/1.6) + AP71/(Q71/1.37))</f>
        <v>0</v>
      </c>
      <c r="T71">
        <f>(AK71*AN71)</f>
        <v>0</v>
      </c>
      <c r="U71">
        <f>(BC71+(T71+2*0.95*5.67E-8*(((BC71+$B$7)+273)^4-(BC71+273)^4)-44100*I71)/(1.84*29.3*Q71+8*0.95*5.67E-8*(BC71+273)^3))</f>
        <v>0</v>
      </c>
      <c r="V71">
        <f>($C$7*BD71+$D$7*BE71+$E$7*U71)</f>
        <v>0</v>
      </c>
      <c r="W71">
        <f>0.61365*exp(17.502*V71/(240.97+V71))</f>
        <v>0</v>
      </c>
      <c r="X71">
        <f>(Y71/Z71*100)</f>
        <v>0</v>
      </c>
      <c r="Y71">
        <f>AV71*(BA71+BB71)/1000</f>
        <v>0</v>
      </c>
      <c r="Z71">
        <f>0.61365*exp(17.502*BC71/(240.97+BC71))</f>
        <v>0</v>
      </c>
      <c r="AA71">
        <f>(W71-AV71*(BA71+BB71)/1000)</f>
        <v>0</v>
      </c>
      <c r="AB71">
        <f>(-I71*44100)</f>
        <v>0</v>
      </c>
      <c r="AC71">
        <f>2*29.3*Q71*0.92*(BC71-V71)</f>
        <v>0</v>
      </c>
      <c r="AD71">
        <f>2*0.95*5.67E-8*(((BC71+$B$7)+273)^4-(V71+273)^4)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MAX(0,($B$13+$C$13*BH71)/(1+$D$13*BH71)*BA71/(BC71+273)*$E$13)</f>
        <v>0</v>
      </c>
      <c r="AK71">
        <f>$B$11*BI71+$C$11*BJ71+$F$11*BU71*(1-BX71)</f>
        <v>0</v>
      </c>
      <c r="AL71">
        <f>AK71*AM71</f>
        <v>0</v>
      </c>
      <c r="AM71">
        <f>($B$11*$D$9+$C$11*$D$9+$F$11*((CH71+BZ71)/MAX(CH71+BZ71+CI71, 0.1)*$I$9+CI71/MAX(CH71+BZ71+CI71, 0.1)*$J$9))/($B$11+$C$11+$F$11)</f>
        <v>0</v>
      </c>
      <c r="AN71">
        <f>($B$11*$K$9+$C$11*$K$9+$F$11*((CH71+BZ71)/MAX(CH71+BZ71+CI71, 0.1)*$P$9+CI71/MAX(CH71+BZ71+CI71, 0.1)*$Q$9))/($B$11+$C$11+$F$11)</f>
        <v>0</v>
      </c>
      <c r="AO71">
        <v>6</v>
      </c>
      <c r="AP71">
        <v>0.5</v>
      </c>
      <c r="AQ71" t="s">
        <v>341</v>
      </c>
      <c r="AR71">
        <v>2</v>
      </c>
      <c r="AS71">
        <v>1695826614</v>
      </c>
      <c r="AT71">
        <v>412.632</v>
      </c>
      <c r="AU71">
        <v>420.036</v>
      </c>
      <c r="AV71">
        <v>12.7947</v>
      </c>
      <c r="AW71">
        <v>9.967739999999999</v>
      </c>
      <c r="AX71">
        <v>410.637</v>
      </c>
      <c r="AY71">
        <v>12.7368</v>
      </c>
      <c r="AZ71">
        <v>499.856</v>
      </c>
      <c r="BA71">
        <v>100.481</v>
      </c>
      <c r="BB71">
        <v>0.0340295</v>
      </c>
      <c r="BC71">
        <v>21.5809</v>
      </c>
      <c r="BD71">
        <v>999.9</v>
      </c>
      <c r="BE71">
        <v>999.9</v>
      </c>
      <c r="BF71">
        <v>0</v>
      </c>
      <c r="BG71">
        <v>0</v>
      </c>
      <c r="BH71">
        <v>10011.9</v>
      </c>
      <c r="BI71">
        <v>0</v>
      </c>
      <c r="BJ71">
        <v>36.8342</v>
      </c>
      <c r="BK71">
        <v>-7.40381</v>
      </c>
      <c r="BL71">
        <v>417.98</v>
      </c>
      <c r="BM71">
        <v>424.265</v>
      </c>
      <c r="BN71">
        <v>2.827</v>
      </c>
      <c r="BO71">
        <v>420.036</v>
      </c>
      <c r="BP71">
        <v>9.967739999999999</v>
      </c>
      <c r="BQ71">
        <v>1.28563</v>
      </c>
      <c r="BR71">
        <v>1.00157</v>
      </c>
      <c r="BS71">
        <v>10.6319</v>
      </c>
      <c r="BT71">
        <v>6.93921</v>
      </c>
      <c r="BU71">
        <v>2499.94</v>
      </c>
      <c r="BV71">
        <v>0.899996</v>
      </c>
      <c r="BW71">
        <v>0.100004</v>
      </c>
      <c r="BX71">
        <v>0</v>
      </c>
      <c r="BY71">
        <v>2.2493</v>
      </c>
      <c r="BZ71">
        <v>0</v>
      </c>
      <c r="CA71">
        <v>20061.3</v>
      </c>
      <c r="CB71">
        <v>22323.1</v>
      </c>
      <c r="CC71">
        <v>39.687</v>
      </c>
      <c r="CD71">
        <v>38.375</v>
      </c>
      <c r="CE71">
        <v>38.937</v>
      </c>
      <c r="CF71">
        <v>36.937</v>
      </c>
      <c r="CG71">
        <v>38.187</v>
      </c>
      <c r="CH71">
        <v>2249.94</v>
      </c>
      <c r="CI71">
        <v>250</v>
      </c>
      <c r="CJ71">
        <v>0</v>
      </c>
      <c r="CK71">
        <v>1695826603.8</v>
      </c>
      <c r="CL71">
        <v>0</v>
      </c>
      <c r="CM71">
        <v>1695825474.5</v>
      </c>
      <c r="CN71" t="s">
        <v>439</v>
      </c>
      <c r="CO71">
        <v>1695825474.5</v>
      </c>
      <c r="CP71">
        <v>1695825474</v>
      </c>
      <c r="CQ71">
        <v>3</v>
      </c>
      <c r="CR71">
        <v>0.104</v>
      </c>
      <c r="CS71">
        <v>-0.007</v>
      </c>
      <c r="CT71">
        <v>2.011</v>
      </c>
      <c r="CU71">
        <v>0.033</v>
      </c>
      <c r="CV71">
        <v>420</v>
      </c>
      <c r="CW71">
        <v>8</v>
      </c>
      <c r="CX71">
        <v>0.15</v>
      </c>
      <c r="CY71">
        <v>0.02</v>
      </c>
      <c r="CZ71">
        <v>5.149507649735218</v>
      </c>
      <c r="DA71">
        <v>0.2246102823800001</v>
      </c>
      <c r="DB71">
        <v>0.02367947722193276</v>
      </c>
      <c r="DC71">
        <v>1</v>
      </c>
      <c r="DD71">
        <v>0.002335180111535327</v>
      </c>
      <c r="DE71">
        <v>0.0004333553690358678</v>
      </c>
      <c r="DF71">
        <v>3.142691257710358E-05</v>
      </c>
      <c r="DG71">
        <v>1</v>
      </c>
      <c r="DH71">
        <v>0.1473624828660737</v>
      </c>
      <c r="DI71">
        <v>0.02939777462766269</v>
      </c>
      <c r="DJ71">
        <v>0.002139706514636951</v>
      </c>
      <c r="DK71">
        <v>1</v>
      </c>
      <c r="DL71">
        <v>3</v>
      </c>
      <c r="DM71">
        <v>3</v>
      </c>
      <c r="DN71" t="s">
        <v>343</v>
      </c>
      <c r="DO71">
        <v>3.10247</v>
      </c>
      <c r="DP71">
        <v>2.66777</v>
      </c>
      <c r="DQ71">
        <v>0.100111</v>
      </c>
      <c r="DR71">
        <v>0.102572</v>
      </c>
      <c r="DS71">
        <v>0.0672469</v>
      </c>
      <c r="DT71">
        <v>0.057118</v>
      </c>
      <c r="DU71">
        <v>26350.6</v>
      </c>
      <c r="DV71">
        <v>28679.2</v>
      </c>
      <c r="DW71">
        <v>27705.3</v>
      </c>
      <c r="DX71">
        <v>30023.9</v>
      </c>
      <c r="DY71">
        <v>32389.3</v>
      </c>
      <c r="DZ71">
        <v>34974.4</v>
      </c>
      <c r="EA71">
        <v>38033.9</v>
      </c>
      <c r="EB71">
        <v>41220.6</v>
      </c>
      <c r="EC71">
        <v>2.23817</v>
      </c>
      <c r="ED71">
        <v>2.28202</v>
      </c>
      <c r="EE71">
        <v>0</v>
      </c>
      <c r="EF71">
        <v>0</v>
      </c>
      <c r="EG71">
        <v>18.4721</v>
      </c>
      <c r="EH71">
        <v>999.9</v>
      </c>
      <c r="EI71">
        <v>50.9</v>
      </c>
      <c r="EJ71">
        <v>22.1</v>
      </c>
      <c r="EK71">
        <v>13.5228</v>
      </c>
      <c r="EL71">
        <v>63.2029</v>
      </c>
      <c r="EM71">
        <v>8.461539999999999</v>
      </c>
      <c r="EN71">
        <v>1</v>
      </c>
      <c r="EO71">
        <v>-0.547825</v>
      </c>
      <c r="EP71">
        <v>-0.507669</v>
      </c>
      <c r="EQ71">
        <v>20.2052</v>
      </c>
      <c r="ER71">
        <v>5.25892</v>
      </c>
      <c r="ES71">
        <v>12.0519</v>
      </c>
      <c r="ET71">
        <v>4.9733</v>
      </c>
      <c r="EU71">
        <v>3.293</v>
      </c>
      <c r="EV71">
        <v>9999</v>
      </c>
      <c r="EW71">
        <v>9999</v>
      </c>
      <c r="EX71">
        <v>9999</v>
      </c>
      <c r="EY71">
        <v>199.4</v>
      </c>
      <c r="EZ71">
        <v>4.97179</v>
      </c>
      <c r="FA71">
        <v>1.87027</v>
      </c>
      <c r="FB71">
        <v>1.87652</v>
      </c>
      <c r="FC71">
        <v>1.86952</v>
      </c>
      <c r="FD71">
        <v>1.87274</v>
      </c>
      <c r="FE71">
        <v>1.87439</v>
      </c>
      <c r="FF71">
        <v>1.87366</v>
      </c>
      <c r="FG71">
        <v>1.87522</v>
      </c>
      <c r="FH71">
        <v>0</v>
      </c>
      <c r="FI71">
        <v>0</v>
      </c>
      <c r="FJ71">
        <v>0</v>
      </c>
      <c r="FK71">
        <v>0</v>
      </c>
      <c r="FL71" t="s">
        <v>344</v>
      </c>
      <c r="FM71" t="s">
        <v>345</v>
      </c>
      <c r="FN71" t="s">
        <v>346</v>
      </c>
      <c r="FO71" t="s">
        <v>346</v>
      </c>
      <c r="FP71" t="s">
        <v>346</v>
      </c>
      <c r="FQ71" t="s">
        <v>346</v>
      </c>
      <c r="FR71">
        <v>0</v>
      </c>
      <c r="FS71">
        <v>100</v>
      </c>
      <c r="FT71">
        <v>100</v>
      </c>
      <c r="FU71">
        <v>1.995</v>
      </c>
      <c r="FV71">
        <v>0.0579</v>
      </c>
      <c r="FW71">
        <v>0.9954689975045904</v>
      </c>
      <c r="FX71">
        <v>0.002616612134532941</v>
      </c>
      <c r="FY71">
        <v>-4.519413631873513E-07</v>
      </c>
      <c r="FZ71">
        <v>9.831233035137328E-12</v>
      </c>
      <c r="GA71">
        <v>-0.03341324689149096</v>
      </c>
      <c r="GB71">
        <v>0.01128715920374445</v>
      </c>
      <c r="GC71">
        <v>-0.0004913425133041084</v>
      </c>
      <c r="GD71">
        <v>1.320148971478439E-05</v>
      </c>
      <c r="GE71">
        <v>-1</v>
      </c>
      <c r="GF71">
        <v>2093</v>
      </c>
      <c r="GG71">
        <v>1</v>
      </c>
      <c r="GH71">
        <v>22</v>
      </c>
      <c r="GI71">
        <v>19</v>
      </c>
      <c r="GJ71">
        <v>19</v>
      </c>
      <c r="GK71">
        <v>1.06812</v>
      </c>
      <c r="GL71">
        <v>2.48291</v>
      </c>
      <c r="GM71">
        <v>1.39893</v>
      </c>
      <c r="GN71">
        <v>2.30835</v>
      </c>
      <c r="GO71">
        <v>1.44897</v>
      </c>
      <c r="GP71">
        <v>2.50244</v>
      </c>
      <c r="GQ71">
        <v>25.4501</v>
      </c>
      <c r="GR71">
        <v>14.7537</v>
      </c>
      <c r="GS71">
        <v>18</v>
      </c>
      <c r="GT71">
        <v>467.569</v>
      </c>
      <c r="GU71">
        <v>567.016</v>
      </c>
      <c r="GV71">
        <v>20.0014</v>
      </c>
      <c r="GW71">
        <v>19.794</v>
      </c>
      <c r="GX71">
        <v>30.0001</v>
      </c>
      <c r="GY71">
        <v>19.8329</v>
      </c>
      <c r="GZ71">
        <v>19.8046</v>
      </c>
      <c r="HA71">
        <v>21.3557</v>
      </c>
      <c r="HB71">
        <v>26.0993</v>
      </c>
      <c r="HC71">
        <v>13.5759</v>
      </c>
      <c r="HD71">
        <v>20</v>
      </c>
      <c r="HE71">
        <v>420</v>
      </c>
      <c r="HF71">
        <v>9.959110000000001</v>
      </c>
      <c r="HG71">
        <v>102.568</v>
      </c>
      <c r="HH71">
        <v>102.965</v>
      </c>
    </row>
    <row r="72" spans="1:216">
      <c r="A72">
        <v>56</v>
      </c>
      <c r="B72">
        <v>1695826684</v>
      </c>
      <c r="C72">
        <v>6336.400000095367</v>
      </c>
      <c r="D72" t="s">
        <v>458</v>
      </c>
      <c r="E72" t="s">
        <v>459</v>
      </c>
      <c r="F72" t="s">
        <v>340</v>
      </c>
      <c r="H72">
        <v>1695826684</v>
      </c>
      <c r="I72">
        <f>(J72)/1000</f>
        <v>0</v>
      </c>
      <c r="J72">
        <f>1000*AZ72*AH72*(AV72-AW72)/(100*AO72*(1000-AH72*AV72))</f>
        <v>0</v>
      </c>
      <c r="K72">
        <f>AZ72*AH72*(AU72-AT72*(1000-AH72*AW72)/(1000-AH72*AV72))/(100*AO72)</f>
        <v>0</v>
      </c>
      <c r="L72">
        <f>AT72 - IF(AH72&gt;1, K72*AO72*100.0/(AJ72*BH72), 0)</f>
        <v>0</v>
      </c>
      <c r="M72">
        <f>((S72-I72/2)*L72-K72)/(S72+I72/2)</f>
        <v>0</v>
      </c>
      <c r="N72">
        <f>M72*(BA72+BB72)/1000.0</f>
        <v>0</v>
      </c>
      <c r="O72">
        <f>(AT72 - IF(AH72&gt;1, K72*AO72*100.0/(AJ72*BH72), 0))*(BA72+BB72)/1000.0</f>
        <v>0</v>
      </c>
      <c r="P72">
        <f>2.0/((1/R72-1/Q72)+SIGN(R72)*SQRT((1/R72-1/Q72)*(1/R72-1/Q72) + 4*AP72/((AP72+1)*(AP72+1))*(2*1/R72*1/Q72-1/Q72*1/Q72)))</f>
        <v>0</v>
      </c>
      <c r="Q72">
        <f>IF(LEFT(AQ72,1)&lt;&gt;"0",IF(LEFT(AQ72,1)="1",3.0,AR72),$D$5+$E$5*(BH72*BA72/($K$5*1000))+$F$5*(BH72*BA72/($K$5*1000))*MAX(MIN(AO72,$J$5),$I$5)*MAX(MIN(AO72,$J$5),$I$5)+$G$5*MAX(MIN(AO72,$J$5),$I$5)*(BH72*BA72/($K$5*1000))+$H$5*(BH72*BA72/($K$5*1000))*(BH72*BA72/($K$5*1000)))</f>
        <v>0</v>
      </c>
      <c r="R72">
        <f>I72*(1000-(1000*0.61365*exp(17.502*V72/(240.97+V72))/(BA72+BB72)+AV72)/2)/(1000*0.61365*exp(17.502*V72/(240.97+V72))/(BA72+BB72)-AV72)</f>
        <v>0</v>
      </c>
      <c r="S72">
        <f>1/((AP72+1)/(P72/1.6)+1/(Q72/1.37)) + AP72/((AP72+1)/(P72/1.6) + AP72/(Q72/1.37))</f>
        <v>0</v>
      </c>
      <c r="T72">
        <f>(AK72*AN72)</f>
        <v>0</v>
      </c>
      <c r="U72">
        <f>(BC72+(T72+2*0.95*5.67E-8*(((BC72+$B$7)+273)^4-(BC72+273)^4)-44100*I72)/(1.84*29.3*Q72+8*0.95*5.67E-8*(BC72+273)^3))</f>
        <v>0</v>
      </c>
      <c r="V72">
        <f>($C$7*BD72+$D$7*BE72+$E$7*U72)</f>
        <v>0</v>
      </c>
      <c r="W72">
        <f>0.61365*exp(17.502*V72/(240.97+V72))</f>
        <v>0</v>
      </c>
      <c r="X72">
        <f>(Y72/Z72*100)</f>
        <v>0</v>
      </c>
      <c r="Y72">
        <f>AV72*(BA72+BB72)/1000</f>
        <v>0</v>
      </c>
      <c r="Z72">
        <f>0.61365*exp(17.502*BC72/(240.97+BC72))</f>
        <v>0</v>
      </c>
      <c r="AA72">
        <f>(W72-AV72*(BA72+BB72)/1000)</f>
        <v>0</v>
      </c>
      <c r="AB72">
        <f>(-I72*44100)</f>
        <v>0</v>
      </c>
      <c r="AC72">
        <f>2*29.3*Q72*0.92*(BC72-V72)</f>
        <v>0</v>
      </c>
      <c r="AD72">
        <f>2*0.95*5.67E-8*(((BC72+$B$7)+273)^4-(V72+273)^4)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MAX(0,($B$13+$C$13*BH72)/(1+$D$13*BH72)*BA72/(BC72+273)*$E$13)</f>
        <v>0</v>
      </c>
      <c r="AK72">
        <f>$B$11*BI72+$C$11*BJ72+$F$11*BU72*(1-BX72)</f>
        <v>0</v>
      </c>
      <c r="AL72">
        <f>AK72*AM72</f>
        <v>0</v>
      </c>
      <c r="AM72">
        <f>($B$11*$D$9+$C$11*$D$9+$F$11*((CH72+BZ72)/MAX(CH72+BZ72+CI72, 0.1)*$I$9+CI72/MAX(CH72+BZ72+CI72, 0.1)*$J$9))/($B$11+$C$11+$F$11)</f>
        <v>0</v>
      </c>
      <c r="AN72">
        <f>($B$11*$K$9+$C$11*$K$9+$F$11*((CH72+BZ72)/MAX(CH72+BZ72+CI72, 0.1)*$P$9+CI72/MAX(CH72+BZ72+CI72, 0.1)*$Q$9))/($B$11+$C$11+$F$11)</f>
        <v>0</v>
      </c>
      <c r="AO72">
        <v>6</v>
      </c>
      <c r="AP72">
        <v>0.5</v>
      </c>
      <c r="AQ72" t="s">
        <v>341</v>
      </c>
      <c r="AR72">
        <v>2</v>
      </c>
      <c r="AS72">
        <v>1695826684</v>
      </c>
      <c r="AT72">
        <v>411.67</v>
      </c>
      <c r="AU72">
        <v>419.971</v>
      </c>
      <c r="AV72">
        <v>12.4371</v>
      </c>
      <c r="AW72">
        <v>11.1257</v>
      </c>
      <c r="AX72">
        <v>409.678</v>
      </c>
      <c r="AY72">
        <v>12.381</v>
      </c>
      <c r="AZ72">
        <v>500.129</v>
      </c>
      <c r="BA72">
        <v>100.483</v>
      </c>
      <c r="BB72">
        <v>0.0335792</v>
      </c>
      <c r="BC72">
        <v>21.5451</v>
      </c>
      <c r="BD72">
        <v>999.9</v>
      </c>
      <c r="BE72">
        <v>999.9</v>
      </c>
      <c r="BF72">
        <v>0</v>
      </c>
      <c r="BG72">
        <v>0</v>
      </c>
      <c r="BH72">
        <v>9999.379999999999</v>
      </c>
      <c r="BI72">
        <v>0</v>
      </c>
      <c r="BJ72">
        <v>33.1242</v>
      </c>
      <c r="BK72">
        <v>-8.300840000000001</v>
      </c>
      <c r="BL72">
        <v>416.855</v>
      </c>
      <c r="BM72">
        <v>424.696</v>
      </c>
      <c r="BN72">
        <v>1.3114</v>
      </c>
      <c r="BO72">
        <v>419.971</v>
      </c>
      <c r="BP72">
        <v>11.1257</v>
      </c>
      <c r="BQ72">
        <v>1.24972</v>
      </c>
      <c r="BR72">
        <v>1.11795</v>
      </c>
      <c r="BS72">
        <v>10.2074</v>
      </c>
      <c r="BT72">
        <v>8.55153</v>
      </c>
      <c r="BU72">
        <v>2500.03</v>
      </c>
      <c r="BV72">
        <v>0.899999</v>
      </c>
      <c r="BW72">
        <v>0.100001</v>
      </c>
      <c r="BX72">
        <v>0</v>
      </c>
      <c r="BY72">
        <v>2.794</v>
      </c>
      <c r="BZ72">
        <v>0</v>
      </c>
      <c r="CA72">
        <v>24190</v>
      </c>
      <c r="CB72">
        <v>22324</v>
      </c>
      <c r="CC72">
        <v>40.937</v>
      </c>
      <c r="CD72">
        <v>39.187</v>
      </c>
      <c r="CE72">
        <v>39.875</v>
      </c>
      <c r="CF72">
        <v>38.187</v>
      </c>
      <c r="CG72">
        <v>39.312</v>
      </c>
      <c r="CH72">
        <v>2250.02</v>
      </c>
      <c r="CI72">
        <v>250.01</v>
      </c>
      <c r="CJ72">
        <v>0</v>
      </c>
      <c r="CK72">
        <v>1695826674</v>
      </c>
      <c r="CL72">
        <v>0</v>
      </c>
      <c r="CM72">
        <v>1695825474.5</v>
      </c>
      <c r="CN72" t="s">
        <v>439</v>
      </c>
      <c r="CO72">
        <v>1695825474.5</v>
      </c>
      <c r="CP72">
        <v>1695825474</v>
      </c>
      <c r="CQ72">
        <v>3</v>
      </c>
      <c r="CR72">
        <v>0.104</v>
      </c>
      <c r="CS72">
        <v>-0.007</v>
      </c>
      <c r="CT72">
        <v>2.011</v>
      </c>
      <c r="CU72">
        <v>0.033</v>
      </c>
      <c r="CV72">
        <v>420</v>
      </c>
      <c r="CW72">
        <v>8</v>
      </c>
      <c r="CX72">
        <v>0.15</v>
      </c>
      <c r="CY72">
        <v>0.02</v>
      </c>
      <c r="CZ72">
        <v>6.402457749853808</v>
      </c>
      <c r="DA72">
        <v>0.9420399532988198</v>
      </c>
      <c r="DB72">
        <v>0.06984602172440964</v>
      </c>
      <c r="DC72">
        <v>1</v>
      </c>
      <c r="DD72">
        <v>0.001098601532217572</v>
      </c>
      <c r="DE72">
        <v>0.0001165538714166798</v>
      </c>
      <c r="DF72">
        <v>2.711079113100925E-05</v>
      </c>
      <c r="DG72">
        <v>1</v>
      </c>
      <c r="DH72">
        <v>0.06396530431103477</v>
      </c>
      <c r="DI72">
        <v>0.0129491596028348</v>
      </c>
      <c r="DJ72">
        <v>0.001810306646986897</v>
      </c>
      <c r="DK72">
        <v>1</v>
      </c>
      <c r="DL72">
        <v>3</v>
      </c>
      <c r="DM72">
        <v>3</v>
      </c>
      <c r="DN72" t="s">
        <v>343</v>
      </c>
      <c r="DO72">
        <v>3.10305</v>
      </c>
      <c r="DP72">
        <v>2.66722</v>
      </c>
      <c r="DQ72">
        <v>0.09993340000000001</v>
      </c>
      <c r="DR72">
        <v>0.102575</v>
      </c>
      <c r="DS72">
        <v>0.06581140000000001</v>
      </c>
      <c r="DT72">
        <v>0.0621962</v>
      </c>
      <c r="DU72">
        <v>26356.2</v>
      </c>
      <c r="DV72">
        <v>28678.9</v>
      </c>
      <c r="DW72">
        <v>27705.7</v>
      </c>
      <c r="DX72">
        <v>30023.5</v>
      </c>
      <c r="DY72">
        <v>32439.6</v>
      </c>
      <c r="DZ72">
        <v>34786.3</v>
      </c>
      <c r="EA72">
        <v>38034.5</v>
      </c>
      <c r="EB72">
        <v>41220.5</v>
      </c>
      <c r="EC72">
        <v>2.23487</v>
      </c>
      <c r="ED72">
        <v>2.28455</v>
      </c>
      <c r="EE72">
        <v>0</v>
      </c>
      <c r="EF72">
        <v>0</v>
      </c>
      <c r="EG72">
        <v>18.5506</v>
      </c>
      <c r="EH72">
        <v>999.9</v>
      </c>
      <c r="EI72">
        <v>50.7</v>
      </c>
      <c r="EJ72">
        <v>22.1</v>
      </c>
      <c r="EK72">
        <v>13.4706</v>
      </c>
      <c r="EL72">
        <v>63.1929</v>
      </c>
      <c r="EM72">
        <v>8.401439999999999</v>
      </c>
      <c r="EN72">
        <v>1</v>
      </c>
      <c r="EO72">
        <v>-0.547475</v>
      </c>
      <c r="EP72">
        <v>-0.530093</v>
      </c>
      <c r="EQ72">
        <v>20.2051</v>
      </c>
      <c r="ER72">
        <v>5.25817</v>
      </c>
      <c r="ES72">
        <v>12.0519</v>
      </c>
      <c r="ET72">
        <v>4.9734</v>
      </c>
      <c r="EU72">
        <v>3.293</v>
      </c>
      <c r="EV72">
        <v>9999</v>
      </c>
      <c r="EW72">
        <v>9999</v>
      </c>
      <c r="EX72">
        <v>9999</v>
      </c>
      <c r="EY72">
        <v>199.4</v>
      </c>
      <c r="EZ72">
        <v>4.97181</v>
      </c>
      <c r="FA72">
        <v>1.87027</v>
      </c>
      <c r="FB72">
        <v>1.87653</v>
      </c>
      <c r="FC72">
        <v>1.86953</v>
      </c>
      <c r="FD72">
        <v>1.87279</v>
      </c>
      <c r="FE72">
        <v>1.87439</v>
      </c>
      <c r="FF72">
        <v>1.87371</v>
      </c>
      <c r="FG72">
        <v>1.87529</v>
      </c>
      <c r="FH72">
        <v>0</v>
      </c>
      <c r="FI72">
        <v>0</v>
      </c>
      <c r="FJ72">
        <v>0</v>
      </c>
      <c r="FK72">
        <v>0</v>
      </c>
      <c r="FL72" t="s">
        <v>344</v>
      </c>
      <c r="FM72" t="s">
        <v>345</v>
      </c>
      <c r="FN72" t="s">
        <v>346</v>
      </c>
      <c r="FO72" t="s">
        <v>346</v>
      </c>
      <c r="FP72" t="s">
        <v>346</v>
      </c>
      <c r="FQ72" t="s">
        <v>346</v>
      </c>
      <c r="FR72">
        <v>0</v>
      </c>
      <c r="FS72">
        <v>100</v>
      </c>
      <c r="FT72">
        <v>100</v>
      </c>
      <c r="FU72">
        <v>1.992</v>
      </c>
      <c r="FV72">
        <v>0.0561</v>
      </c>
      <c r="FW72">
        <v>0.9954689975045904</v>
      </c>
      <c r="FX72">
        <v>0.002616612134532941</v>
      </c>
      <c r="FY72">
        <v>-4.519413631873513E-07</v>
      </c>
      <c r="FZ72">
        <v>9.831233035137328E-12</v>
      </c>
      <c r="GA72">
        <v>-0.03341324689149096</v>
      </c>
      <c r="GB72">
        <v>0.01128715920374445</v>
      </c>
      <c r="GC72">
        <v>-0.0004913425133041084</v>
      </c>
      <c r="GD72">
        <v>1.320148971478439E-05</v>
      </c>
      <c r="GE72">
        <v>-1</v>
      </c>
      <c r="GF72">
        <v>2093</v>
      </c>
      <c r="GG72">
        <v>1</v>
      </c>
      <c r="GH72">
        <v>22</v>
      </c>
      <c r="GI72">
        <v>20.2</v>
      </c>
      <c r="GJ72">
        <v>20.2</v>
      </c>
      <c r="GK72">
        <v>1.06934</v>
      </c>
      <c r="GL72">
        <v>2.4939</v>
      </c>
      <c r="GM72">
        <v>1.39893</v>
      </c>
      <c r="GN72">
        <v>2.30957</v>
      </c>
      <c r="GO72">
        <v>1.44897</v>
      </c>
      <c r="GP72">
        <v>2.323</v>
      </c>
      <c r="GQ72">
        <v>25.4296</v>
      </c>
      <c r="GR72">
        <v>14.7274</v>
      </c>
      <c r="GS72">
        <v>18</v>
      </c>
      <c r="GT72">
        <v>465.601</v>
      </c>
      <c r="GU72">
        <v>568.837</v>
      </c>
      <c r="GV72">
        <v>19.9999</v>
      </c>
      <c r="GW72">
        <v>19.7863</v>
      </c>
      <c r="GX72">
        <v>30</v>
      </c>
      <c r="GY72">
        <v>19.8282</v>
      </c>
      <c r="GZ72">
        <v>19.803</v>
      </c>
      <c r="HA72">
        <v>21.3783</v>
      </c>
      <c r="HB72">
        <v>17.4331</v>
      </c>
      <c r="HC72">
        <v>13.9623</v>
      </c>
      <c r="HD72">
        <v>20</v>
      </c>
      <c r="HE72">
        <v>420</v>
      </c>
      <c r="HF72">
        <v>11.1781</v>
      </c>
      <c r="HG72">
        <v>102.569</v>
      </c>
      <c r="HH72">
        <v>102.964</v>
      </c>
    </row>
    <row r="73" spans="1:216">
      <c r="A73">
        <v>57</v>
      </c>
      <c r="B73">
        <v>1695826757.5</v>
      </c>
      <c r="C73">
        <v>6409.900000095367</v>
      </c>
      <c r="D73" t="s">
        <v>460</v>
      </c>
      <c r="E73" t="s">
        <v>461</v>
      </c>
      <c r="F73" t="s">
        <v>340</v>
      </c>
      <c r="H73">
        <v>1695826757.5</v>
      </c>
      <c r="I73">
        <f>(J73)/1000</f>
        <v>0</v>
      </c>
      <c r="J73">
        <f>1000*AZ73*AH73*(AV73-AW73)/(100*AO73*(1000-AH73*AV73))</f>
        <v>0</v>
      </c>
      <c r="K73">
        <f>AZ73*AH73*(AU73-AT73*(1000-AH73*AW73)/(1000-AH73*AV73))/(100*AO73)</f>
        <v>0</v>
      </c>
      <c r="L73">
        <f>AT73 - IF(AH73&gt;1, K73*AO73*100.0/(AJ73*BH73), 0)</f>
        <v>0</v>
      </c>
      <c r="M73">
        <f>((S73-I73/2)*L73-K73)/(S73+I73/2)</f>
        <v>0</v>
      </c>
      <c r="N73">
        <f>M73*(BA73+BB73)/1000.0</f>
        <v>0</v>
      </c>
      <c r="O73">
        <f>(AT73 - IF(AH73&gt;1, K73*AO73*100.0/(AJ73*BH73), 0))*(BA73+BB73)/1000.0</f>
        <v>0</v>
      </c>
      <c r="P73">
        <f>2.0/((1/R73-1/Q73)+SIGN(R73)*SQRT((1/R73-1/Q73)*(1/R73-1/Q73) + 4*AP73/((AP73+1)*(AP73+1))*(2*1/R73*1/Q73-1/Q73*1/Q73)))</f>
        <v>0</v>
      </c>
      <c r="Q73">
        <f>IF(LEFT(AQ73,1)&lt;&gt;"0",IF(LEFT(AQ73,1)="1",3.0,AR73),$D$5+$E$5*(BH73*BA73/($K$5*1000))+$F$5*(BH73*BA73/($K$5*1000))*MAX(MIN(AO73,$J$5),$I$5)*MAX(MIN(AO73,$J$5),$I$5)+$G$5*MAX(MIN(AO73,$J$5),$I$5)*(BH73*BA73/($K$5*1000))+$H$5*(BH73*BA73/($K$5*1000))*(BH73*BA73/($K$5*1000)))</f>
        <v>0</v>
      </c>
      <c r="R73">
        <f>I73*(1000-(1000*0.61365*exp(17.502*V73/(240.97+V73))/(BA73+BB73)+AV73)/2)/(1000*0.61365*exp(17.502*V73/(240.97+V73))/(BA73+BB73)-AV73)</f>
        <v>0</v>
      </c>
      <c r="S73">
        <f>1/((AP73+1)/(P73/1.6)+1/(Q73/1.37)) + AP73/((AP73+1)/(P73/1.6) + AP73/(Q73/1.37))</f>
        <v>0</v>
      </c>
      <c r="T73">
        <f>(AK73*AN73)</f>
        <v>0</v>
      </c>
      <c r="U73">
        <f>(BC73+(T73+2*0.95*5.67E-8*(((BC73+$B$7)+273)^4-(BC73+273)^4)-44100*I73)/(1.84*29.3*Q73+8*0.95*5.67E-8*(BC73+273)^3))</f>
        <v>0</v>
      </c>
      <c r="V73">
        <f>($C$7*BD73+$D$7*BE73+$E$7*U73)</f>
        <v>0</v>
      </c>
      <c r="W73">
        <f>0.61365*exp(17.502*V73/(240.97+V73))</f>
        <v>0</v>
      </c>
      <c r="X73">
        <f>(Y73/Z73*100)</f>
        <v>0</v>
      </c>
      <c r="Y73">
        <f>AV73*(BA73+BB73)/1000</f>
        <v>0</v>
      </c>
      <c r="Z73">
        <f>0.61365*exp(17.502*BC73/(240.97+BC73))</f>
        <v>0</v>
      </c>
      <c r="AA73">
        <f>(W73-AV73*(BA73+BB73)/1000)</f>
        <v>0</v>
      </c>
      <c r="AB73">
        <f>(-I73*44100)</f>
        <v>0</v>
      </c>
      <c r="AC73">
        <f>2*29.3*Q73*0.92*(BC73-V73)</f>
        <v>0</v>
      </c>
      <c r="AD73">
        <f>2*0.95*5.67E-8*(((BC73+$B$7)+273)^4-(V73+273)^4)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MAX(0,($B$13+$C$13*BH73)/(1+$D$13*BH73)*BA73/(BC73+273)*$E$13)</f>
        <v>0</v>
      </c>
      <c r="AK73">
        <f>$B$11*BI73+$C$11*BJ73+$F$11*BU73*(1-BX73)</f>
        <v>0</v>
      </c>
      <c r="AL73">
        <f>AK73*AM73</f>
        <v>0</v>
      </c>
      <c r="AM73">
        <f>($B$11*$D$9+$C$11*$D$9+$F$11*((CH73+BZ73)/MAX(CH73+BZ73+CI73, 0.1)*$I$9+CI73/MAX(CH73+BZ73+CI73, 0.1)*$J$9))/($B$11+$C$11+$F$11)</f>
        <v>0</v>
      </c>
      <c r="AN73">
        <f>($B$11*$K$9+$C$11*$K$9+$F$11*((CH73+BZ73)/MAX(CH73+BZ73+CI73, 0.1)*$P$9+CI73/MAX(CH73+BZ73+CI73, 0.1)*$Q$9))/($B$11+$C$11+$F$11)</f>
        <v>0</v>
      </c>
      <c r="AO73">
        <v>6</v>
      </c>
      <c r="AP73">
        <v>0.5</v>
      </c>
      <c r="AQ73" t="s">
        <v>341</v>
      </c>
      <c r="AR73">
        <v>2</v>
      </c>
      <c r="AS73">
        <v>1695826757.5</v>
      </c>
      <c r="AT73">
        <v>409.886</v>
      </c>
      <c r="AU73">
        <v>419.973</v>
      </c>
      <c r="AV73">
        <v>13.0642</v>
      </c>
      <c r="AW73">
        <v>10.0559</v>
      </c>
      <c r="AX73">
        <v>407.897</v>
      </c>
      <c r="AY73">
        <v>13.0048</v>
      </c>
      <c r="AZ73">
        <v>500.114</v>
      </c>
      <c r="BA73">
        <v>100.487</v>
      </c>
      <c r="BB73">
        <v>0.0343146</v>
      </c>
      <c r="BC73">
        <v>21.5465</v>
      </c>
      <c r="BD73">
        <v>999.9</v>
      </c>
      <c r="BE73">
        <v>999.9</v>
      </c>
      <c r="BF73">
        <v>0</v>
      </c>
      <c r="BG73">
        <v>0</v>
      </c>
      <c r="BH73">
        <v>9968.120000000001</v>
      </c>
      <c r="BI73">
        <v>0</v>
      </c>
      <c r="BJ73">
        <v>37.6768</v>
      </c>
      <c r="BK73">
        <v>-10.0874</v>
      </c>
      <c r="BL73">
        <v>415.311</v>
      </c>
      <c r="BM73">
        <v>424.239</v>
      </c>
      <c r="BN73">
        <v>3.00827</v>
      </c>
      <c r="BO73">
        <v>419.973</v>
      </c>
      <c r="BP73">
        <v>10.0559</v>
      </c>
      <c r="BQ73">
        <v>1.31278</v>
      </c>
      <c r="BR73">
        <v>1.01049</v>
      </c>
      <c r="BS73">
        <v>10.946</v>
      </c>
      <c r="BT73">
        <v>7.06847</v>
      </c>
      <c r="BU73">
        <v>2499.84</v>
      </c>
      <c r="BV73">
        <v>0.900002</v>
      </c>
      <c r="BW73">
        <v>0.0999978</v>
      </c>
      <c r="BX73">
        <v>0</v>
      </c>
      <c r="BY73">
        <v>2.8312</v>
      </c>
      <c r="BZ73">
        <v>0</v>
      </c>
      <c r="CA73">
        <v>34307</v>
      </c>
      <c r="CB73">
        <v>22322.3</v>
      </c>
      <c r="CC73">
        <v>42</v>
      </c>
      <c r="CD73">
        <v>39.812</v>
      </c>
      <c r="CE73">
        <v>40.812</v>
      </c>
      <c r="CF73">
        <v>39.187</v>
      </c>
      <c r="CG73">
        <v>40.187</v>
      </c>
      <c r="CH73">
        <v>2249.86</v>
      </c>
      <c r="CI73">
        <v>249.98</v>
      </c>
      <c r="CJ73">
        <v>0</v>
      </c>
      <c r="CK73">
        <v>1695826747.2</v>
      </c>
      <c r="CL73">
        <v>0</v>
      </c>
      <c r="CM73">
        <v>1695825474.5</v>
      </c>
      <c r="CN73" t="s">
        <v>439</v>
      </c>
      <c r="CO73">
        <v>1695825474.5</v>
      </c>
      <c r="CP73">
        <v>1695825474</v>
      </c>
      <c r="CQ73">
        <v>3</v>
      </c>
      <c r="CR73">
        <v>0.104</v>
      </c>
      <c r="CS73">
        <v>-0.007</v>
      </c>
      <c r="CT73">
        <v>2.011</v>
      </c>
      <c r="CU73">
        <v>0.033</v>
      </c>
      <c r="CV73">
        <v>420</v>
      </c>
      <c r="CW73">
        <v>8</v>
      </c>
      <c r="CX73">
        <v>0.15</v>
      </c>
      <c r="CY73">
        <v>0.02</v>
      </c>
      <c r="CZ73">
        <v>7.313652295902045</v>
      </c>
      <c r="DA73">
        <v>0.5107138746386611</v>
      </c>
      <c r="DB73">
        <v>0.0462402810156558</v>
      </c>
      <c r="DC73">
        <v>1</v>
      </c>
      <c r="DD73">
        <v>0.0025533283348078</v>
      </c>
      <c r="DE73">
        <v>7.805300703751467E-05</v>
      </c>
      <c r="DF73">
        <v>1.721863158773687E-05</v>
      </c>
      <c r="DG73">
        <v>1</v>
      </c>
      <c r="DH73">
        <v>0.1676437674496444</v>
      </c>
      <c r="DI73">
        <v>-0.007190723352294606</v>
      </c>
      <c r="DJ73">
        <v>0.001236241456436674</v>
      </c>
      <c r="DK73">
        <v>1</v>
      </c>
      <c r="DL73">
        <v>3</v>
      </c>
      <c r="DM73">
        <v>3</v>
      </c>
      <c r="DN73" t="s">
        <v>343</v>
      </c>
      <c r="DO73">
        <v>3.10278</v>
      </c>
      <c r="DP73">
        <v>2.66768</v>
      </c>
      <c r="DQ73">
        <v>0.0996177</v>
      </c>
      <c r="DR73">
        <v>0.102573</v>
      </c>
      <c r="DS73">
        <v>0.0683279</v>
      </c>
      <c r="DT73">
        <v>0.0575178</v>
      </c>
      <c r="DU73">
        <v>26363.9</v>
      </c>
      <c r="DV73">
        <v>28679.2</v>
      </c>
      <c r="DW73">
        <v>27704</v>
      </c>
      <c r="DX73">
        <v>30023.8</v>
      </c>
      <c r="DY73">
        <v>32350.8</v>
      </c>
      <c r="DZ73">
        <v>34960.1</v>
      </c>
      <c r="EA73">
        <v>38032.5</v>
      </c>
      <c r="EB73">
        <v>41221.1</v>
      </c>
      <c r="EC73">
        <v>2.2365</v>
      </c>
      <c r="ED73">
        <v>2.28242</v>
      </c>
      <c r="EE73">
        <v>0</v>
      </c>
      <c r="EF73">
        <v>0</v>
      </c>
      <c r="EG73">
        <v>18.4354</v>
      </c>
      <c r="EH73">
        <v>999.9</v>
      </c>
      <c r="EI73">
        <v>50.7</v>
      </c>
      <c r="EJ73">
        <v>22.1</v>
      </c>
      <c r="EK73">
        <v>13.4704</v>
      </c>
      <c r="EL73">
        <v>63.3329</v>
      </c>
      <c r="EM73">
        <v>8.597759999999999</v>
      </c>
      <c r="EN73">
        <v>1</v>
      </c>
      <c r="EO73">
        <v>-0.549075</v>
      </c>
      <c r="EP73">
        <v>-0.57658</v>
      </c>
      <c r="EQ73">
        <v>20.2052</v>
      </c>
      <c r="ER73">
        <v>5.25877</v>
      </c>
      <c r="ES73">
        <v>12.0519</v>
      </c>
      <c r="ET73">
        <v>4.9731</v>
      </c>
      <c r="EU73">
        <v>3.293</v>
      </c>
      <c r="EV73">
        <v>9999</v>
      </c>
      <c r="EW73">
        <v>9999</v>
      </c>
      <c r="EX73">
        <v>9999</v>
      </c>
      <c r="EY73">
        <v>199.5</v>
      </c>
      <c r="EZ73">
        <v>4.97181</v>
      </c>
      <c r="FA73">
        <v>1.87027</v>
      </c>
      <c r="FB73">
        <v>1.87651</v>
      </c>
      <c r="FC73">
        <v>1.86956</v>
      </c>
      <c r="FD73">
        <v>1.87274</v>
      </c>
      <c r="FE73">
        <v>1.87439</v>
      </c>
      <c r="FF73">
        <v>1.8737</v>
      </c>
      <c r="FG73">
        <v>1.87524</v>
      </c>
      <c r="FH73">
        <v>0</v>
      </c>
      <c r="FI73">
        <v>0</v>
      </c>
      <c r="FJ73">
        <v>0</v>
      </c>
      <c r="FK73">
        <v>0</v>
      </c>
      <c r="FL73" t="s">
        <v>344</v>
      </c>
      <c r="FM73" t="s">
        <v>345</v>
      </c>
      <c r="FN73" t="s">
        <v>346</v>
      </c>
      <c r="FO73" t="s">
        <v>346</v>
      </c>
      <c r="FP73" t="s">
        <v>346</v>
      </c>
      <c r="FQ73" t="s">
        <v>346</v>
      </c>
      <c r="FR73">
        <v>0</v>
      </c>
      <c r="FS73">
        <v>100</v>
      </c>
      <c r="FT73">
        <v>100</v>
      </c>
      <c r="FU73">
        <v>1.989</v>
      </c>
      <c r="FV73">
        <v>0.0594</v>
      </c>
      <c r="FW73">
        <v>0.9954689975045904</v>
      </c>
      <c r="FX73">
        <v>0.002616612134532941</v>
      </c>
      <c r="FY73">
        <v>-4.519413631873513E-07</v>
      </c>
      <c r="FZ73">
        <v>9.831233035137328E-12</v>
      </c>
      <c r="GA73">
        <v>-0.03341324689149096</v>
      </c>
      <c r="GB73">
        <v>0.01128715920374445</v>
      </c>
      <c r="GC73">
        <v>-0.0004913425133041084</v>
      </c>
      <c r="GD73">
        <v>1.320148971478439E-05</v>
      </c>
      <c r="GE73">
        <v>-1</v>
      </c>
      <c r="GF73">
        <v>2093</v>
      </c>
      <c r="GG73">
        <v>1</v>
      </c>
      <c r="GH73">
        <v>22</v>
      </c>
      <c r="GI73">
        <v>21.4</v>
      </c>
      <c r="GJ73">
        <v>21.4</v>
      </c>
      <c r="GK73">
        <v>1.06812</v>
      </c>
      <c r="GL73">
        <v>2.47925</v>
      </c>
      <c r="GM73">
        <v>1.39893</v>
      </c>
      <c r="GN73">
        <v>2.30957</v>
      </c>
      <c r="GO73">
        <v>1.44897</v>
      </c>
      <c r="GP73">
        <v>2.41699</v>
      </c>
      <c r="GQ73">
        <v>25.3681</v>
      </c>
      <c r="GR73">
        <v>14.7099</v>
      </c>
      <c r="GS73">
        <v>18</v>
      </c>
      <c r="GT73">
        <v>466.4</v>
      </c>
      <c r="GU73">
        <v>567.0599999999999</v>
      </c>
      <c r="GV73">
        <v>20.0001</v>
      </c>
      <c r="GW73">
        <v>19.7635</v>
      </c>
      <c r="GX73">
        <v>29.9999</v>
      </c>
      <c r="GY73">
        <v>19.814</v>
      </c>
      <c r="GZ73">
        <v>19.7851</v>
      </c>
      <c r="HA73">
        <v>21.367</v>
      </c>
      <c r="HB73">
        <v>26.0396</v>
      </c>
      <c r="HC73">
        <v>14.3406</v>
      </c>
      <c r="HD73">
        <v>20</v>
      </c>
      <c r="HE73">
        <v>420</v>
      </c>
      <c r="HF73">
        <v>9.931699999999999</v>
      </c>
      <c r="HG73">
        <v>102.564</v>
      </c>
      <c r="HH73">
        <v>102.965</v>
      </c>
    </row>
    <row r="74" spans="1:216">
      <c r="A74">
        <v>58</v>
      </c>
      <c r="B74">
        <v>1695826841.5</v>
      </c>
      <c r="C74">
        <v>6493.900000095367</v>
      </c>
      <c r="D74" t="s">
        <v>462</v>
      </c>
      <c r="E74" t="s">
        <v>463</v>
      </c>
      <c r="F74" t="s">
        <v>340</v>
      </c>
      <c r="H74">
        <v>1695826841.5</v>
      </c>
      <c r="I74">
        <f>(J74)/1000</f>
        <v>0</v>
      </c>
      <c r="J74">
        <f>1000*AZ74*AH74*(AV74-AW74)/(100*AO74*(1000-AH74*AV74))</f>
        <v>0</v>
      </c>
      <c r="K74">
        <f>AZ74*AH74*(AU74-AT74*(1000-AH74*AW74)/(1000-AH74*AV74))/(100*AO74)</f>
        <v>0</v>
      </c>
      <c r="L74">
        <f>AT74 - IF(AH74&gt;1, K74*AO74*100.0/(AJ74*BH74), 0)</f>
        <v>0</v>
      </c>
      <c r="M74">
        <f>((S74-I74/2)*L74-K74)/(S74+I74/2)</f>
        <v>0</v>
      </c>
      <c r="N74">
        <f>M74*(BA74+BB74)/1000.0</f>
        <v>0</v>
      </c>
      <c r="O74">
        <f>(AT74 - IF(AH74&gt;1, K74*AO74*100.0/(AJ74*BH74), 0))*(BA74+BB74)/1000.0</f>
        <v>0</v>
      </c>
      <c r="P74">
        <f>2.0/((1/R74-1/Q74)+SIGN(R74)*SQRT((1/R74-1/Q74)*(1/R74-1/Q74) + 4*AP74/((AP74+1)*(AP74+1))*(2*1/R74*1/Q74-1/Q74*1/Q74)))</f>
        <v>0</v>
      </c>
      <c r="Q74">
        <f>IF(LEFT(AQ74,1)&lt;&gt;"0",IF(LEFT(AQ74,1)="1",3.0,AR74),$D$5+$E$5*(BH74*BA74/($K$5*1000))+$F$5*(BH74*BA74/($K$5*1000))*MAX(MIN(AO74,$J$5),$I$5)*MAX(MIN(AO74,$J$5),$I$5)+$G$5*MAX(MIN(AO74,$J$5),$I$5)*(BH74*BA74/($K$5*1000))+$H$5*(BH74*BA74/($K$5*1000))*(BH74*BA74/($K$5*1000)))</f>
        <v>0</v>
      </c>
      <c r="R74">
        <f>I74*(1000-(1000*0.61365*exp(17.502*V74/(240.97+V74))/(BA74+BB74)+AV74)/2)/(1000*0.61365*exp(17.502*V74/(240.97+V74))/(BA74+BB74)-AV74)</f>
        <v>0</v>
      </c>
      <c r="S74">
        <f>1/((AP74+1)/(P74/1.6)+1/(Q74/1.37)) + AP74/((AP74+1)/(P74/1.6) + AP74/(Q74/1.37))</f>
        <v>0</v>
      </c>
      <c r="T74">
        <f>(AK74*AN74)</f>
        <v>0</v>
      </c>
      <c r="U74">
        <f>(BC74+(T74+2*0.95*5.67E-8*(((BC74+$B$7)+273)^4-(BC74+273)^4)-44100*I74)/(1.84*29.3*Q74+8*0.95*5.67E-8*(BC74+273)^3))</f>
        <v>0</v>
      </c>
      <c r="V74">
        <f>($C$7*BD74+$D$7*BE74+$E$7*U74)</f>
        <v>0</v>
      </c>
      <c r="W74">
        <f>0.61365*exp(17.502*V74/(240.97+V74))</f>
        <v>0</v>
      </c>
      <c r="X74">
        <f>(Y74/Z74*100)</f>
        <v>0</v>
      </c>
      <c r="Y74">
        <f>AV74*(BA74+BB74)/1000</f>
        <v>0</v>
      </c>
      <c r="Z74">
        <f>0.61365*exp(17.502*BC74/(240.97+BC74))</f>
        <v>0</v>
      </c>
      <c r="AA74">
        <f>(W74-AV74*(BA74+BB74)/1000)</f>
        <v>0</v>
      </c>
      <c r="AB74">
        <f>(-I74*44100)</f>
        <v>0</v>
      </c>
      <c r="AC74">
        <f>2*29.3*Q74*0.92*(BC74-V74)</f>
        <v>0</v>
      </c>
      <c r="AD74">
        <f>2*0.95*5.67E-8*(((BC74+$B$7)+273)^4-(V74+273)^4)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MAX(0,($B$13+$C$13*BH74)/(1+$D$13*BH74)*BA74/(BC74+273)*$E$13)</f>
        <v>0</v>
      </c>
      <c r="AK74">
        <f>$B$11*BI74+$C$11*BJ74+$F$11*BU74*(1-BX74)</f>
        <v>0</v>
      </c>
      <c r="AL74">
        <f>AK74*AM74</f>
        <v>0</v>
      </c>
      <c r="AM74">
        <f>($B$11*$D$9+$C$11*$D$9+$F$11*((CH74+BZ74)/MAX(CH74+BZ74+CI74, 0.1)*$I$9+CI74/MAX(CH74+BZ74+CI74, 0.1)*$J$9))/($B$11+$C$11+$F$11)</f>
        <v>0</v>
      </c>
      <c r="AN74">
        <f>($B$11*$K$9+$C$11*$K$9+$F$11*((CH74+BZ74)/MAX(CH74+BZ74+CI74, 0.1)*$P$9+CI74/MAX(CH74+BZ74+CI74, 0.1)*$Q$9))/($B$11+$C$11+$F$11)</f>
        <v>0</v>
      </c>
      <c r="AO74">
        <v>6</v>
      </c>
      <c r="AP74">
        <v>0.5</v>
      </c>
      <c r="AQ74" t="s">
        <v>341</v>
      </c>
      <c r="AR74">
        <v>2</v>
      </c>
      <c r="AS74">
        <v>1695826841.5</v>
      </c>
      <c r="AT74">
        <v>410.111</v>
      </c>
      <c r="AU74">
        <v>420.006</v>
      </c>
      <c r="AV74">
        <v>12.774</v>
      </c>
      <c r="AW74">
        <v>10.1466</v>
      </c>
      <c r="AX74">
        <v>408.122</v>
      </c>
      <c r="AY74">
        <v>12.7161</v>
      </c>
      <c r="AZ74">
        <v>499.996</v>
      </c>
      <c r="BA74">
        <v>100.485</v>
      </c>
      <c r="BB74">
        <v>0.0321715</v>
      </c>
      <c r="BC74">
        <v>21.3618</v>
      </c>
      <c r="BD74">
        <v>999.9</v>
      </c>
      <c r="BE74">
        <v>999.9</v>
      </c>
      <c r="BF74">
        <v>0</v>
      </c>
      <c r="BG74">
        <v>0</v>
      </c>
      <c r="BH74">
        <v>10008.1</v>
      </c>
      <c r="BI74">
        <v>0</v>
      </c>
      <c r="BJ74">
        <v>23.4944</v>
      </c>
      <c r="BK74">
        <v>-9.89484</v>
      </c>
      <c r="BL74">
        <v>415.417</v>
      </c>
      <c r="BM74">
        <v>424.311</v>
      </c>
      <c r="BN74">
        <v>2.62734</v>
      </c>
      <c r="BO74">
        <v>420.006</v>
      </c>
      <c r="BP74">
        <v>10.1466</v>
      </c>
      <c r="BQ74">
        <v>1.2836</v>
      </c>
      <c r="BR74">
        <v>1.01959</v>
      </c>
      <c r="BS74">
        <v>10.6081</v>
      </c>
      <c r="BT74">
        <v>7.19932</v>
      </c>
      <c r="BU74">
        <v>2499.97</v>
      </c>
      <c r="BV74">
        <v>0.900004</v>
      </c>
      <c r="BW74">
        <v>0.0999961</v>
      </c>
      <c r="BX74">
        <v>0</v>
      </c>
      <c r="BY74">
        <v>2.6498</v>
      </c>
      <c r="BZ74">
        <v>0</v>
      </c>
      <c r="CA74">
        <v>41154.6</v>
      </c>
      <c r="CB74">
        <v>22323.5</v>
      </c>
      <c r="CC74">
        <v>39.375</v>
      </c>
      <c r="CD74">
        <v>37.562</v>
      </c>
      <c r="CE74">
        <v>38.937</v>
      </c>
      <c r="CF74">
        <v>36.062</v>
      </c>
      <c r="CG74">
        <v>37.812</v>
      </c>
      <c r="CH74">
        <v>2249.98</v>
      </c>
      <c r="CI74">
        <v>249.99</v>
      </c>
      <c r="CJ74">
        <v>0</v>
      </c>
      <c r="CK74">
        <v>1695826831.2</v>
      </c>
      <c r="CL74">
        <v>0</v>
      </c>
      <c r="CM74">
        <v>1695825474.5</v>
      </c>
      <c r="CN74" t="s">
        <v>439</v>
      </c>
      <c r="CO74">
        <v>1695825474.5</v>
      </c>
      <c r="CP74">
        <v>1695825474</v>
      </c>
      <c r="CQ74">
        <v>3</v>
      </c>
      <c r="CR74">
        <v>0.104</v>
      </c>
      <c r="CS74">
        <v>-0.007</v>
      </c>
      <c r="CT74">
        <v>2.011</v>
      </c>
      <c r="CU74">
        <v>0.033</v>
      </c>
      <c r="CV74">
        <v>420</v>
      </c>
      <c r="CW74">
        <v>8</v>
      </c>
      <c r="CX74">
        <v>0.15</v>
      </c>
      <c r="CY74">
        <v>0.02</v>
      </c>
      <c r="CZ74">
        <v>7.222981721837493</v>
      </c>
      <c r="DA74">
        <v>0.6037475596642166</v>
      </c>
      <c r="DB74">
        <v>0.0467301354953215</v>
      </c>
      <c r="DC74">
        <v>1</v>
      </c>
      <c r="DD74">
        <v>0.00217146739463205</v>
      </c>
      <c r="DE74">
        <v>0.0003662006693790486</v>
      </c>
      <c r="DF74">
        <v>2.650759326754101E-05</v>
      </c>
      <c r="DG74">
        <v>1</v>
      </c>
      <c r="DH74">
        <v>0.1389100078361504</v>
      </c>
      <c r="DI74">
        <v>0.02785457924822375</v>
      </c>
      <c r="DJ74">
        <v>0.002018208775003999</v>
      </c>
      <c r="DK74">
        <v>1</v>
      </c>
      <c r="DL74">
        <v>3</v>
      </c>
      <c r="DM74">
        <v>3</v>
      </c>
      <c r="DN74" t="s">
        <v>343</v>
      </c>
      <c r="DO74">
        <v>3.10267</v>
      </c>
      <c r="DP74">
        <v>2.66589</v>
      </c>
      <c r="DQ74">
        <v>0.09965880000000001</v>
      </c>
      <c r="DR74">
        <v>0.102582</v>
      </c>
      <c r="DS74">
        <v>0.0671726</v>
      </c>
      <c r="DT74">
        <v>0.0579224</v>
      </c>
      <c r="DU74">
        <v>26364.6</v>
      </c>
      <c r="DV74">
        <v>28679.4</v>
      </c>
      <c r="DW74">
        <v>27705.9</v>
      </c>
      <c r="DX74">
        <v>30024.2</v>
      </c>
      <c r="DY74">
        <v>32393.6</v>
      </c>
      <c r="DZ74">
        <v>34946.6</v>
      </c>
      <c r="EA74">
        <v>38035.8</v>
      </c>
      <c r="EB74">
        <v>41222.8</v>
      </c>
      <c r="EC74">
        <v>2.23583</v>
      </c>
      <c r="ED74">
        <v>2.284</v>
      </c>
      <c r="EE74">
        <v>0</v>
      </c>
      <c r="EF74">
        <v>0</v>
      </c>
      <c r="EG74">
        <v>18.4613</v>
      </c>
      <c r="EH74">
        <v>999.9</v>
      </c>
      <c r="EI74">
        <v>50.4</v>
      </c>
      <c r="EJ74">
        <v>22.1</v>
      </c>
      <c r="EK74">
        <v>13.3901</v>
      </c>
      <c r="EL74">
        <v>63.6029</v>
      </c>
      <c r="EM74">
        <v>8.20914</v>
      </c>
      <c r="EN74">
        <v>1</v>
      </c>
      <c r="EO74">
        <v>-0.549776</v>
      </c>
      <c r="EP74">
        <v>-0.611465</v>
      </c>
      <c r="EQ74">
        <v>20.2034</v>
      </c>
      <c r="ER74">
        <v>5.25847</v>
      </c>
      <c r="ES74">
        <v>12.0519</v>
      </c>
      <c r="ET74">
        <v>4.97335</v>
      </c>
      <c r="EU74">
        <v>3.293</v>
      </c>
      <c r="EV74">
        <v>9999</v>
      </c>
      <c r="EW74">
        <v>9999</v>
      </c>
      <c r="EX74">
        <v>9999</v>
      </c>
      <c r="EY74">
        <v>199.5</v>
      </c>
      <c r="EZ74">
        <v>4.97182</v>
      </c>
      <c r="FA74">
        <v>1.87026</v>
      </c>
      <c r="FB74">
        <v>1.87653</v>
      </c>
      <c r="FC74">
        <v>1.86951</v>
      </c>
      <c r="FD74">
        <v>1.87274</v>
      </c>
      <c r="FE74">
        <v>1.87439</v>
      </c>
      <c r="FF74">
        <v>1.87375</v>
      </c>
      <c r="FG74">
        <v>1.87528</v>
      </c>
      <c r="FH74">
        <v>0</v>
      </c>
      <c r="FI74">
        <v>0</v>
      </c>
      <c r="FJ74">
        <v>0</v>
      </c>
      <c r="FK74">
        <v>0</v>
      </c>
      <c r="FL74" t="s">
        <v>344</v>
      </c>
      <c r="FM74" t="s">
        <v>345</v>
      </c>
      <c r="FN74" t="s">
        <v>346</v>
      </c>
      <c r="FO74" t="s">
        <v>346</v>
      </c>
      <c r="FP74" t="s">
        <v>346</v>
      </c>
      <c r="FQ74" t="s">
        <v>346</v>
      </c>
      <c r="FR74">
        <v>0</v>
      </c>
      <c r="FS74">
        <v>100</v>
      </c>
      <c r="FT74">
        <v>100</v>
      </c>
      <c r="FU74">
        <v>1.989</v>
      </c>
      <c r="FV74">
        <v>0.0579</v>
      </c>
      <c r="FW74">
        <v>0.9954689975045904</v>
      </c>
      <c r="FX74">
        <v>0.002616612134532941</v>
      </c>
      <c r="FY74">
        <v>-4.519413631873513E-07</v>
      </c>
      <c r="FZ74">
        <v>9.831233035137328E-12</v>
      </c>
      <c r="GA74">
        <v>-0.03341324689149096</v>
      </c>
      <c r="GB74">
        <v>0.01128715920374445</v>
      </c>
      <c r="GC74">
        <v>-0.0004913425133041084</v>
      </c>
      <c r="GD74">
        <v>1.320148971478439E-05</v>
      </c>
      <c r="GE74">
        <v>-1</v>
      </c>
      <c r="GF74">
        <v>2093</v>
      </c>
      <c r="GG74">
        <v>1</v>
      </c>
      <c r="GH74">
        <v>22</v>
      </c>
      <c r="GI74">
        <v>22.8</v>
      </c>
      <c r="GJ74">
        <v>22.8</v>
      </c>
      <c r="GK74">
        <v>1.06934</v>
      </c>
      <c r="GL74">
        <v>2.49268</v>
      </c>
      <c r="GM74">
        <v>1.39893</v>
      </c>
      <c r="GN74">
        <v>2.30835</v>
      </c>
      <c r="GO74">
        <v>1.44897</v>
      </c>
      <c r="GP74">
        <v>2.42188</v>
      </c>
      <c r="GQ74">
        <v>25.3067</v>
      </c>
      <c r="GR74">
        <v>14.6924</v>
      </c>
      <c r="GS74">
        <v>18</v>
      </c>
      <c r="GT74">
        <v>465.85</v>
      </c>
      <c r="GU74">
        <v>568.051</v>
      </c>
      <c r="GV74">
        <v>20</v>
      </c>
      <c r="GW74">
        <v>19.7421</v>
      </c>
      <c r="GX74">
        <v>29.9999</v>
      </c>
      <c r="GY74">
        <v>19.7988</v>
      </c>
      <c r="GZ74">
        <v>19.7727</v>
      </c>
      <c r="HA74">
        <v>21.3661</v>
      </c>
      <c r="HB74">
        <v>24.2795</v>
      </c>
      <c r="HC74">
        <v>14.3406</v>
      </c>
      <c r="HD74">
        <v>20</v>
      </c>
      <c r="HE74">
        <v>420</v>
      </c>
      <c r="HF74">
        <v>10.1174</v>
      </c>
      <c r="HG74">
        <v>102.572</v>
      </c>
      <c r="HH74">
        <v>102.968</v>
      </c>
    </row>
    <row r="75" spans="1:216">
      <c r="A75">
        <v>59</v>
      </c>
      <c r="B75">
        <v>1695827127.1</v>
      </c>
      <c r="C75">
        <v>6779.5</v>
      </c>
      <c r="D75" t="s">
        <v>464</v>
      </c>
      <c r="E75" t="s">
        <v>465</v>
      </c>
      <c r="F75" t="s">
        <v>340</v>
      </c>
      <c r="H75">
        <v>1695827127.1</v>
      </c>
      <c r="I75">
        <f>(J75)/1000</f>
        <v>0</v>
      </c>
      <c r="J75">
        <f>1000*AZ75*AH75*(AV75-AW75)/(100*AO75*(1000-AH75*AV75))</f>
        <v>0</v>
      </c>
      <c r="K75">
        <f>AZ75*AH75*(AU75-AT75*(1000-AH75*AW75)/(1000-AH75*AV75))/(100*AO75)</f>
        <v>0</v>
      </c>
      <c r="L75">
        <f>AT75 - IF(AH75&gt;1, K75*AO75*100.0/(AJ75*BH75), 0)</f>
        <v>0</v>
      </c>
      <c r="M75">
        <f>((S75-I75/2)*L75-K75)/(S75+I75/2)</f>
        <v>0</v>
      </c>
      <c r="N75">
        <f>M75*(BA75+BB75)/1000.0</f>
        <v>0</v>
      </c>
      <c r="O75">
        <f>(AT75 - IF(AH75&gt;1, K75*AO75*100.0/(AJ75*BH75), 0))*(BA75+BB75)/1000.0</f>
        <v>0</v>
      </c>
      <c r="P75">
        <f>2.0/((1/R75-1/Q75)+SIGN(R75)*SQRT((1/R75-1/Q75)*(1/R75-1/Q75) + 4*AP75/((AP75+1)*(AP75+1))*(2*1/R75*1/Q75-1/Q75*1/Q75)))</f>
        <v>0</v>
      </c>
      <c r="Q75">
        <f>IF(LEFT(AQ75,1)&lt;&gt;"0",IF(LEFT(AQ75,1)="1",3.0,AR75),$D$5+$E$5*(BH75*BA75/($K$5*1000))+$F$5*(BH75*BA75/($K$5*1000))*MAX(MIN(AO75,$J$5),$I$5)*MAX(MIN(AO75,$J$5),$I$5)+$G$5*MAX(MIN(AO75,$J$5),$I$5)*(BH75*BA75/($K$5*1000))+$H$5*(BH75*BA75/($K$5*1000))*(BH75*BA75/($K$5*1000)))</f>
        <v>0</v>
      </c>
      <c r="R75">
        <f>I75*(1000-(1000*0.61365*exp(17.502*V75/(240.97+V75))/(BA75+BB75)+AV75)/2)/(1000*0.61365*exp(17.502*V75/(240.97+V75))/(BA75+BB75)-AV75)</f>
        <v>0</v>
      </c>
      <c r="S75">
        <f>1/((AP75+1)/(P75/1.6)+1/(Q75/1.37)) + AP75/((AP75+1)/(P75/1.6) + AP75/(Q75/1.37))</f>
        <v>0</v>
      </c>
      <c r="T75">
        <f>(AK75*AN75)</f>
        <v>0</v>
      </c>
      <c r="U75">
        <f>(BC75+(T75+2*0.95*5.67E-8*(((BC75+$B$7)+273)^4-(BC75+273)^4)-44100*I75)/(1.84*29.3*Q75+8*0.95*5.67E-8*(BC75+273)^3))</f>
        <v>0</v>
      </c>
      <c r="V75">
        <f>($C$7*BD75+$D$7*BE75+$E$7*U75)</f>
        <v>0</v>
      </c>
      <c r="W75">
        <f>0.61365*exp(17.502*V75/(240.97+V75))</f>
        <v>0</v>
      </c>
      <c r="X75">
        <f>(Y75/Z75*100)</f>
        <v>0</v>
      </c>
      <c r="Y75">
        <f>AV75*(BA75+BB75)/1000</f>
        <v>0</v>
      </c>
      <c r="Z75">
        <f>0.61365*exp(17.502*BC75/(240.97+BC75))</f>
        <v>0</v>
      </c>
      <c r="AA75">
        <f>(W75-AV75*(BA75+BB75)/1000)</f>
        <v>0</v>
      </c>
      <c r="AB75">
        <f>(-I75*44100)</f>
        <v>0</v>
      </c>
      <c r="AC75">
        <f>2*29.3*Q75*0.92*(BC75-V75)</f>
        <v>0</v>
      </c>
      <c r="AD75">
        <f>2*0.95*5.67E-8*(((BC75+$B$7)+273)^4-(V75+273)^4)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MAX(0,($B$13+$C$13*BH75)/(1+$D$13*BH75)*BA75/(BC75+273)*$E$13)</f>
        <v>0</v>
      </c>
      <c r="AK75">
        <f>$B$11*BI75+$C$11*BJ75+$F$11*BU75*(1-BX75)</f>
        <v>0</v>
      </c>
      <c r="AL75">
        <f>AK75*AM75</f>
        <v>0</v>
      </c>
      <c r="AM75">
        <f>($B$11*$D$9+$C$11*$D$9+$F$11*((CH75+BZ75)/MAX(CH75+BZ75+CI75, 0.1)*$I$9+CI75/MAX(CH75+BZ75+CI75, 0.1)*$J$9))/($B$11+$C$11+$F$11)</f>
        <v>0</v>
      </c>
      <c r="AN75">
        <f>($B$11*$K$9+$C$11*$K$9+$F$11*((CH75+BZ75)/MAX(CH75+BZ75+CI75, 0.1)*$P$9+CI75/MAX(CH75+BZ75+CI75, 0.1)*$Q$9))/($B$11+$C$11+$F$11)</f>
        <v>0</v>
      </c>
      <c r="AO75">
        <v>6</v>
      </c>
      <c r="AP75">
        <v>0.5</v>
      </c>
      <c r="AQ75" t="s">
        <v>341</v>
      </c>
      <c r="AR75">
        <v>2</v>
      </c>
      <c r="AS75">
        <v>1695827127.1</v>
      </c>
      <c r="AT75">
        <v>414.153</v>
      </c>
      <c r="AU75">
        <v>419.993</v>
      </c>
      <c r="AV75">
        <v>13.4463</v>
      </c>
      <c r="AW75">
        <v>12.4888</v>
      </c>
      <c r="AX75">
        <v>412.225</v>
      </c>
      <c r="AY75">
        <v>13.375</v>
      </c>
      <c r="AZ75">
        <v>500.117</v>
      </c>
      <c r="BA75">
        <v>100.482</v>
      </c>
      <c r="BB75">
        <v>0.0323384</v>
      </c>
      <c r="BC75">
        <v>22.2433</v>
      </c>
      <c r="BD75">
        <v>999.9</v>
      </c>
      <c r="BE75">
        <v>999.9</v>
      </c>
      <c r="BF75">
        <v>0</v>
      </c>
      <c r="BG75">
        <v>0</v>
      </c>
      <c r="BH75">
        <v>10020.6</v>
      </c>
      <c r="BI75">
        <v>0</v>
      </c>
      <c r="BJ75">
        <v>57.1685</v>
      </c>
      <c r="BK75">
        <v>-5.83994</v>
      </c>
      <c r="BL75">
        <v>419.798</v>
      </c>
      <c r="BM75">
        <v>425.305</v>
      </c>
      <c r="BN75">
        <v>0.957572</v>
      </c>
      <c r="BO75">
        <v>419.993</v>
      </c>
      <c r="BP75">
        <v>12.4888</v>
      </c>
      <c r="BQ75">
        <v>1.35111</v>
      </c>
      <c r="BR75">
        <v>1.25489</v>
      </c>
      <c r="BS75">
        <v>11.3798</v>
      </c>
      <c r="BT75">
        <v>10.2692</v>
      </c>
      <c r="BU75">
        <v>2500.29</v>
      </c>
      <c r="BV75">
        <v>0.900002</v>
      </c>
      <c r="BW75">
        <v>0.0999985</v>
      </c>
      <c r="BX75">
        <v>0</v>
      </c>
      <c r="BY75">
        <v>2.7533</v>
      </c>
      <c r="BZ75">
        <v>0</v>
      </c>
      <c r="CA75">
        <v>25633.3</v>
      </c>
      <c r="CB75">
        <v>22326.4</v>
      </c>
      <c r="CC75">
        <v>41.437</v>
      </c>
      <c r="CD75">
        <v>39.375</v>
      </c>
      <c r="CE75">
        <v>40.625</v>
      </c>
      <c r="CF75">
        <v>38.5</v>
      </c>
      <c r="CG75">
        <v>39.687</v>
      </c>
      <c r="CH75">
        <v>2250.27</v>
      </c>
      <c r="CI75">
        <v>250.03</v>
      </c>
      <c r="CJ75">
        <v>0</v>
      </c>
      <c r="CK75">
        <v>1695827116.8</v>
      </c>
      <c r="CL75">
        <v>0</v>
      </c>
      <c r="CM75">
        <v>1695827010.1</v>
      </c>
      <c r="CN75" t="s">
        <v>466</v>
      </c>
      <c r="CO75">
        <v>1695827009.6</v>
      </c>
      <c r="CP75">
        <v>1695827010.1</v>
      </c>
      <c r="CQ75">
        <v>4</v>
      </c>
      <c r="CR75">
        <v>-0.07000000000000001</v>
      </c>
      <c r="CS75">
        <v>0.01</v>
      </c>
      <c r="CT75">
        <v>1.941</v>
      </c>
      <c r="CU75">
        <v>0.064</v>
      </c>
      <c r="CV75">
        <v>420</v>
      </c>
      <c r="CW75">
        <v>12</v>
      </c>
      <c r="CX75">
        <v>0.36</v>
      </c>
      <c r="CY75">
        <v>0.14</v>
      </c>
      <c r="CZ75">
        <v>4.541954906151451</v>
      </c>
      <c r="DA75">
        <v>0.01749455759583556</v>
      </c>
      <c r="DB75">
        <v>0.01356297167633423</v>
      </c>
      <c r="DC75">
        <v>1</v>
      </c>
      <c r="DD75">
        <v>0.000819754899779486</v>
      </c>
      <c r="DE75">
        <v>-4.408306715363125E-05</v>
      </c>
      <c r="DF75">
        <v>1.116817044090231E-05</v>
      </c>
      <c r="DG75">
        <v>1</v>
      </c>
      <c r="DH75">
        <v>0.04730225346320539</v>
      </c>
      <c r="DI75">
        <v>-0.004935981614482001</v>
      </c>
      <c r="DJ75">
        <v>0.000730507081474744</v>
      </c>
      <c r="DK75">
        <v>1</v>
      </c>
      <c r="DL75">
        <v>3</v>
      </c>
      <c r="DM75">
        <v>3</v>
      </c>
      <c r="DN75" t="s">
        <v>343</v>
      </c>
      <c r="DO75">
        <v>3.10335</v>
      </c>
      <c r="DP75">
        <v>2.66616</v>
      </c>
      <c r="DQ75">
        <v>0.100401</v>
      </c>
      <c r="DR75">
        <v>0.102581</v>
      </c>
      <c r="DS75">
        <v>0.06978380000000001</v>
      </c>
      <c r="DT75">
        <v>0.06793250000000001</v>
      </c>
      <c r="DU75">
        <v>26334.5</v>
      </c>
      <c r="DV75">
        <v>28671.1</v>
      </c>
      <c r="DW75">
        <v>27697.6</v>
      </c>
      <c r="DX75">
        <v>30015.8</v>
      </c>
      <c r="DY75">
        <v>32291.5</v>
      </c>
      <c r="DZ75">
        <v>34565.2</v>
      </c>
      <c r="EA75">
        <v>38022.4</v>
      </c>
      <c r="EB75">
        <v>41210.4</v>
      </c>
      <c r="EC75">
        <v>2.23493</v>
      </c>
      <c r="ED75">
        <v>2.29017</v>
      </c>
      <c r="EE75">
        <v>0</v>
      </c>
      <c r="EF75">
        <v>0</v>
      </c>
      <c r="EG75">
        <v>19.7142</v>
      </c>
      <c r="EH75">
        <v>999.9</v>
      </c>
      <c r="EI75">
        <v>52</v>
      </c>
      <c r="EJ75">
        <v>22.1</v>
      </c>
      <c r="EK75">
        <v>13.8157</v>
      </c>
      <c r="EL75">
        <v>62.8838</v>
      </c>
      <c r="EM75">
        <v>8.233169999999999</v>
      </c>
      <c r="EN75">
        <v>1</v>
      </c>
      <c r="EO75">
        <v>-0.5433</v>
      </c>
      <c r="EP75">
        <v>-0.193301</v>
      </c>
      <c r="EQ75">
        <v>20.204</v>
      </c>
      <c r="ER75">
        <v>5.25937</v>
      </c>
      <c r="ES75">
        <v>12.0519</v>
      </c>
      <c r="ET75">
        <v>4.9735</v>
      </c>
      <c r="EU75">
        <v>3.293</v>
      </c>
      <c r="EV75">
        <v>9999</v>
      </c>
      <c r="EW75">
        <v>9999</v>
      </c>
      <c r="EX75">
        <v>9999</v>
      </c>
      <c r="EY75">
        <v>199.6</v>
      </c>
      <c r="EZ75">
        <v>4.97183</v>
      </c>
      <c r="FA75">
        <v>1.87026</v>
      </c>
      <c r="FB75">
        <v>1.87653</v>
      </c>
      <c r="FC75">
        <v>1.86954</v>
      </c>
      <c r="FD75">
        <v>1.87278</v>
      </c>
      <c r="FE75">
        <v>1.87439</v>
      </c>
      <c r="FF75">
        <v>1.87376</v>
      </c>
      <c r="FG75">
        <v>1.87527</v>
      </c>
      <c r="FH75">
        <v>0</v>
      </c>
      <c r="FI75">
        <v>0</v>
      </c>
      <c r="FJ75">
        <v>0</v>
      </c>
      <c r="FK75">
        <v>0</v>
      </c>
      <c r="FL75" t="s">
        <v>344</v>
      </c>
      <c r="FM75" t="s">
        <v>345</v>
      </c>
      <c r="FN75" t="s">
        <v>346</v>
      </c>
      <c r="FO75" t="s">
        <v>346</v>
      </c>
      <c r="FP75" t="s">
        <v>346</v>
      </c>
      <c r="FQ75" t="s">
        <v>346</v>
      </c>
      <c r="FR75">
        <v>0</v>
      </c>
      <c r="FS75">
        <v>100</v>
      </c>
      <c r="FT75">
        <v>100</v>
      </c>
      <c r="FU75">
        <v>1.928</v>
      </c>
      <c r="FV75">
        <v>0.0713</v>
      </c>
      <c r="FW75">
        <v>0.9259172070539307</v>
      </c>
      <c r="FX75">
        <v>0.002616612134532941</v>
      </c>
      <c r="FY75">
        <v>-4.519413631873513E-07</v>
      </c>
      <c r="FZ75">
        <v>9.831233035137328E-12</v>
      </c>
      <c r="GA75">
        <v>-0.02330133951424375</v>
      </c>
      <c r="GB75">
        <v>0.01128715920374445</v>
      </c>
      <c r="GC75">
        <v>-0.0004913425133041084</v>
      </c>
      <c r="GD75">
        <v>1.320148971478439E-05</v>
      </c>
      <c r="GE75">
        <v>-1</v>
      </c>
      <c r="GF75">
        <v>2093</v>
      </c>
      <c r="GG75">
        <v>1</v>
      </c>
      <c r="GH75">
        <v>22</v>
      </c>
      <c r="GI75">
        <v>2</v>
      </c>
      <c r="GJ75">
        <v>1.9</v>
      </c>
      <c r="GK75">
        <v>1.07056</v>
      </c>
      <c r="GL75">
        <v>2.47803</v>
      </c>
      <c r="GM75">
        <v>1.39893</v>
      </c>
      <c r="GN75">
        <v>2.30835</v>
      </c>
      <c r="GO75">
        <v>1.44897</v>
      </c>
      <c r="GP75">
        <v>2.45361</v>
      </c>
      <c r="GQ75">
        <v>25.3477</v>
      </c>
      <c r="GR75">
        <v>14.6399</v>
      </c>
      <c r="GS75">
        <v>18</v>
      </c>
      <c r="GT75">
        <v>466.057</v>
      </c>
      <c r="GU75">
        <v>573.465</v>
      </c>
      <c r="GV75">
        <v>20.0014</v>
      </c>
      <c r="GW75">
        <v>19.8668</v>
      </c>
      <c r="GX75">
        <v>30.0004</v>
      </c>
      <c r="GY75">
        <v>19.87</v>
      </c>
      <c r="GZ75">
        <v>19.843</v>
      </c>
      <c r="HA75">
        <v>21.4123</v>
      </c>
      <c r="HB75">
        <v>10.973</v>
      </c>
      <c r="HC75">
        <v>25.7</v>
      </c>
      <c r="HD75">
        <v>20</v>
      </c>
      <c r="HE75">
        <v>420</v>
      </c>
      <c r="HF75">
        <v>12.3923</v>
      </c>
      <c r="HG75">
        <v>102.538</v>
      </c>
      <c r="HH75">
        <v>102.938</v>
      </c>
    </row>
    <row r="76" spans="1:216">
      <c r="A76">
        <v>60</v>
      </c>
      <c r="B76">
        <v>1695827228.6</v>
      </c>
      <c r="C76">
        <v>6881</v>
      </c>
      <c r="D76" t="s">
        <v>467</v>
      </c>
      <c r="E76" t="s">
        <v>468</v>
      </c>
      <c r="F76" t="s">
        <v>340</v>
      </c>
      <c r="H76">
        <v>1695827228.6</v>
      </c>
      <c r="I76">
        <f>(J76)/1000</f>
        <v>0</v>
      </c>
      <c r="J76">
        <f>1000*AZ76*AH76*(AV76-AW76)/(100*AO76*(1000-AH76*AV76))</f>
        <v>0</v>
      </c>
      <c r="K76">
        <f>AZ76*AH76*(AU76-AT76*(1000-AH76*AW76)/(1000-AH76*AV76))/(100*AO76)</f>
        <v>0</v>
      </c>
      <c r="L76">
        <f>AT76 - IF(AH76&gt;1, K76*AO76*100.0/(AJ76*BH76), 0)</f>
        <v>0</v>
      </c>
      <c r="M76">
        <f>((S76-I76/2)*L76-K76)/(S76+I76/2)</f>
        <v>0</v>
      </c>
      <c r="N76">
        <f>M76*(BA76+BB76)/1000.0</f>
        <v>0</v>
      </c>
      <c r="O76">
        <f>(AT76 - IF(AH76&gt;1, K76*AO76*100.0/(AJ76*BH76), 0))*(BA76+BB76)/1000.0</f>
        <v>0</v>
      </c>
      <c r="P76">
        <f>2.0/((1/R76-1/Q76)+SIGN(R76)*SQRT((1/R76-1/Q76)*(1/R76-1/Q76) + 4*AP76/((AP76+1)*(AP76+1))*(2*1/R76*1/Q76-1/Q76*1/Q76)))</f>
        <v>0</v>
      </c>
      <c r="Q76">
        <f>IF(LEFT(AQ76,1)&lt;&gt;"0",IF(LEFT(AQ76,1)="1",3.0,AR76),$D$5+$E$5*(BH76*BA76/($K$5*1000))+$F$5*(BH76*BA76/($K$5*1000))*MAX(MIN(AO76,$J$5),$I$5)*MAX(MIN(AO76,$J$5),$I$5)+$G$5*MAX(MIN(AO76,$J$5),$I$5)*(BH76*BA76/($K$5*1000))+$H$5*(BH76*BA76/($K$5*1000))*(BH76*BA76/($K$5*1000)))</f>
        <v>0</v>
      </c>
      <c r="R76">
        <f>I76*(1000-(1000*0.61365*exp(17.502*V76/(240.97+V76))/(BA76+BB76)+AV76)/2)/(1000*0.61365*exp(17.502*V76/(240.97+V76))/(BA76+BB76)-AV76)</f>
        <v>0</v>
      </c>
      <c r="S76">
        <f>1/((AP76+1)/(P76/1.6)+1/(Q76/1.37)) + AP76/((AP76+1)/(P76/1.6) + AP76/(Q76/1.37))</f>
        <v>0</v>
      </c>
      <c r="T76">
        <f>(AK76*AN76)</f>
        <v>0</v>
      </c>
      <c r="U76">
        <f>(BC76+(T76+2*0.95*5.67E-8*(((BC76+$B$7)+273)^4-(BC76+273)^4)-44100*I76)/(1.84*29.3*Q76+8*0.95*5.67E-8*(BC76+273)^3))</f>
        <v>0</v>
      </c>
      <c r="V76">
        <f>($C$7*BD76+$D$7*BE76+$E$7*U76)</f>
        <v>0</v>
      </c>
      <c r="W76">
        <f>0.61365*exp(17.502*V76/(240.97+V76))</f>
        <v>0</v>
      </c>
      <c r="X76">
        <f>(Y76/Z76*100)</f>
        <v>0</v>
      </c>
      <c r="Y76">
        <f>AV76*(BA76+BB76)/1000</f>
        <v>0</v>
      </c>
      <c r="Z76">
        <f>0.61365*exp(17.502*BC76/(240.97+BC76))</f>
        <v>0</v>
      </c>
      <c r="AA76">
        <f>(W76-AV76*(BA76+BB76)/1000)</f>
        <v>0</v>
      </c>
      <c r="AB76">
        <f>(-I76*44100)</f>
        <v>0</v>
      </c>
      <c r="AC76">
        <f>2*29.3*Q76*0.92*(BC76-V76)</f>
        <v>0</v>
      </c>
      <c r="AD76">
        <f>2*0.95*5.67E-8*(((BC76+$B$7)+273)^4-(V76+273)^4)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MAX(0,($B$13+$C$13*BH76)/(1+$D$13*BH76)*BA76/(BC76+273)*$E$13)</f>
        <v>0</v>
      </c>
      <c r="AK76">
        <f>$B$11*BI76+$C$11*BJ76+$F$11*BU76*(1-BX76)</f>
        <v>0</v>
      </c>
      <c r="AL76">
        <f>AK76*AM76</f>
        <v>0</v>
      </c>
      <c r="AM76">
        <f>($B$11*$D$9+$C$11*$D$9+$F$11*((CH76+BZ76)/MAX(CH76+BZ76+CI76, 0.1)*$I$9+CI76/MAX(CH76+BZ76+CI76, 0.1)*$J$9))/($B$11+$C$11+$F$11)</f>
        <v>0</v>
      </c>
      <c r="AN76">
        <f>($B$11*$K$9+$C$11*$K$9+$F$11*((CH76+BZ76)/MAX(CH76+BZ76+CI76, 0.1)*$P$9+CI76/MAX(CH76+BZ76+CI76, 0.1)*$Q$9))/($B$11+$C$11+$F$11)</f>
        <v>0</v>
      </c>
      <c r="AO76">
        <v>6</v>
      </c>
      <c r="AP76">
        <v>0.5</v>
      </c>
      <c r="AQ76" t="s">
        <v>341</v>
      </c>
      <c r="AR76">
        <v>2</v>
      </c>
      <c r="AS76">
        <v>1695827228.6</v>
      </c>
      <c r="AT76">
        <v>410.961</v>
      </c>
      <c r="AU76">
        <v>420.005</v>
      </c>
      <c r="AV76">
        <v>13.4441</v>
      </c>
      <c r="AW76">
        <v>10.7165</v>
      </c>
      <c r="AX76">
        <v>409.04</v>
      </c>
      <c r="AY76">
        <v>13.3728</v>
      </c>
      <c r="AZ76">
        <v>500.053</v>
      </c>
      <c r="BA76">
        <v>100.481</v>
      </c>
      <c r="BB76">
        <v>0.033809</v>
      </c>
      <c r="BC76">
        <v>22.3055</v>
      </c>
      <c r="BD76">
        <v>999.9</v>
      </c>
      <c r="BE76">
        <v>999.9</v>
      </c>
      <c r="BF76">
        <v>0</v>
      </c>
      <c r="BG76">
        <v>0</v>
      </c>
      <c r="BH76">
        <v>9995</v>
      </c>
      <c r="BI76">
        <v>0</v>
      </c>
      <c r="BJ76">
        <v>47.9732</v>
      </c>
      <c r="BK76">
        <v>-9.04419</v>
      </c>
      <c r="BL76">
        <v>416.561</v>
      </c>
      <c r="BM76">
        <v>424.555</v>
      </c>
      <c r="BN76">
        <v>2.72765</v>
      </c>
      <c r="BO76">
        <v>420.005</v>
      </c>
      <c r="BP76">
        <v>10.7165</v>
      </c>
      <c r="BQ76">
        <v>1.35089</v>
      </c>
      <c r="BR76">
        <v>1.07681</v>
      </c>
      <c r="BS76">
        <v>11.3773</v>
      </c>
      <c r="BT76">
        <v>7.99928</v>
      </c>
      <c r="BU76">
        <v>2500.11</v>
      </c>
      <c r="BV76">
        <v>0.900002</v>
      </c>
      <c r="BW76">
        <v>0.09999760000000001</v>
      </c>
      <c r="BX76">
        <v>0</v>
      </c>
      <c r="BY76">
        <v>3.2153</v>
      </c>
      <c r="BZ76">
        <v>0</v>
      </c>
      <c r="CA76">
        <v>23095.3</v>
      </c>
      <c r="CB76">
        <v>22324.7</v>
      </c>
      <c r="CC76">
        <v>38.875</v>
      </c>
      <c r="CD76">
        <v>37.875</v>
      </c>
      <c r="CE76">
        <v>38.625</v>
      </c>
      <c r="CF76">
        <v>36.312</v>
      </c>
      <c r="CG76">
        <v>37.625</v>
      </c>
      <c r="CH76">
        <v>2250.1</v>
      </c>
      <c r="CI76">
        <v>250</v>
      </c>
      <c r="CJ76">
        <v>0</v>
      </c>
      <c r="CK76">
        <v>1695827218.8</v>
      </c>
      <c r="CL76">
        <v>0</v>
      </c>
      <c r="CM76">
        <v>1695827010.1</v>
      </c>
      <c r="CN76" t="s">
        <v>466</v>
      </c>
      <c r="CO76">
        <v>1695827009.6</v>
      </c>
      <c r="CP76">
        <v>1695827010.1</v>
      </c>
      <c r="CQ76">
        <v>4</v>
      </c>
      <c r="CR76">
        <v>-0.07000000000000001</v>
      </c>
      <c r="CS76">
        <v>0.01</v>
      </c>
      <c r="CT76">
        <v>1.941</v>
      </c>
      <c r="CU76">
        <v>0.064</v>
      </c>
      <c r="CV76">
        <v>420</v>
      </c>
      <c r="CW76">
        <v>12</v>
      </c>
      <c r="CX76">
        <v>0.36</v>
      </c>
      <c r="CY76">
        <v>0.14</v>
      </c>
      <c r="CZ76">
        <v>6.599984410972096</v>
      </c>
      <c r="DA76">
        <v>-0.05410055715278814</v>
      </c>
      <c r="DB76">
        <v>0.01238620953697396</v>
      </c>
      <c r="DC76">
        <v>1</v>
      </c>
      <c r="DD76">
        <v>0.002334644356026019</v>
      </c>
      <c r="DE76">
        <v>-0.0001479950415995375</v>
      </c>
      <c r="DF76">
        <v>1.306992001556893E-05</v>
      </c>
      <c r="DG76">
        <v>1</v>
      </c>
      <c r="DH76">
        <v>0.1415389784480737</v>
      </c>
      <c r="DI76">
        <v>-0.01177675710752561</v>
      </c>
      <c r="DJ76">
        <v>0.0009851589743556468</v>
      </c>
      <c r="DK76">
        <v>1</v>
      </c>
      <c r="DL76">
        <v>3</v>
      </c>
      <c r="DM76">
        <v>3</v>
      </c>
      <c r="DN76" t="s">
        <v>343</v>
      </c>
      <c r="DO76">
        <v>3.10284</v>
      </c>
      <c r="DP76">
        <v>2.6674</v>
      </c>
      <c r="DQ76">
        <v>0.0997907</v>
      </c>
      <c r="DR76">
        <v>0.102544</v>
      </c>
      <c r="DS76">
        <v>0.0697595</v>
      </c>
      <c r="DT76">
        <v>0.0604041</v>
      </c>
      <c r="DU76">
        <v>26346.7</v>
      </c>
      <c r="DV76">
        <v>28668.4</v>
      </c>
      <c r="DW76">
        <v>27692.1</v>
      </c>
      <c r="DX76">
        <v>30012.2</v>
      </c>
      <c r="DY76">
        <v>32285.6</v>
      </c>
      <c r="DZ76">
        <v>34839.3</v>
      </c>
      <c r="EA76">
        <v>38014.9</v>
      </c>
      <c r="EB76">
        <v>41205.1</v>
      </c>
      <c r="EC76">
        <v>2.23397</v>
      </c>
      <c r="ED76">
        <v>2.28157</v>
      </c>
      <c r="EE76">
        <v>0</v>
      </c>
      <c r="EF76">
        <v>0</v>
      </c>
      <c r="EG76">
        <v>19.7742</v>
      </c>
      <c r="EH76">
        <v>999.9</v>
      </c>
      <c r="EI76">
        <v>52.6</v>
      </c>
      <c r="EJ76">
        <v>22.1</v>
      </c>
      <c r="EK76">
        <v>13.976</v>
      </c>
      <c r="EL76">
        <v>63.1938</v>
      </c>
      <c r="EM76">
        <v>8.70994</v>
      </c>
      <c r="EN76">
        <v>1</v>
      </c>
      <c r="EO76">
        <v>-0.5361359999999999</v>
      </c>
      <c r="EP76">
        <v>-0.0483088</v>
      </c>
      <c r="EQ76">
        <v>20.2044</v>
      </c>
      <c r="ER76">
        <v>5.25877</v>
      </c>
      <c r="ES76">
        <v>12.0519</v>
      </c>
      <c r="ET76">
        <v>4.9736</v>
      </c>
      <c r="EU76">
        <v>3.293</v>
      </c>
      <c r="EV76">
        <v>9999</v>
      </c>
      <c r="EW76">
        <v>9999</v>
      </c>
      <c r="EX76">
        <v>9999</v>
      </c>
      <c r="EY76">
        <v>199.6</v>
      </c>
      <c r="EZ76">
        <v>4.97182</v>
      </c>
      <c r="FA76">
        <v>1.87027</v>
      </c>
      <c r="FB76">
        <v>1.87653</v>
      </c>
      <c r="FC76">
        <v>1.86956</v>
      </c>
      <c r="FD76">
        <v>1.87278</v>
      </c>
      <c r="FE76">
        <v>1.87439</v>
      </c>
      <c r="FF76">
        <v>1.87377</v>
      </c>
      <c r="FG76">
        <v>1.87527</v>
      </c>
      <c r="FH76">
        <v>0</v>
      </c>
      <c r="FI76">
        <v>0</v>
      </c>
      <c r="FJ76">
        <v>0</v>
      </c>
      <c r="FK76">
        <v>0</v>
      </c>
      <c r="FL76" t="s">
        <v>344</v>
      </c>
      <c r="FM76" t="s">
        <v>345</v>
      </c>
      <c r="FN76" t="s">
        <v>346</v>
      </c>
      <c r="FO76" t="s">
        <v>346</v>
      </c>
      <c r="FP76" t="s">
        <v>346</v>
      </c>
      <c r="FQ76" t="s">
        <v>346</v>
      </c>
      <c r="FR76">
        <v>0</v>
      </c>
      <c r="FS76">
        <v>100</v>
      </c>
      <c r="FT76">
        <v>100</v>
      </c>
      <c r="FU76">
        <v>1.921</v>
      </c>
      <c r="FV76">
        <v>0.0713</v>
      </c>
      <c r="FW76">
        <v>0.9259172070539307</v>
      </c>
      <c r="FX76">
        <v>0.002616612134532941</v>
      </c>
      <c r="FY76">
        <v>-4.519413631873513E-07</v>
      </c>
      <c r="FZ76">
        <v>9.831233035137328E-12</v>
      </c>
      <c r="GA76">
        <v>-0.02330133951424375</v>
      </c>
      <c r="GB76">
        <v>0.01128715920374445</v>
      </c>
      <c r="GC76">
        <v>-0.0004913425133041084</v>
      </c>
      <c r="GD76">
        <v>1.320148971478439E-05</v>
      </c>
      <c r="GE76">
        <v>-1</v>
      </c>
      <c r="GF76">
        <v>2093</v>
      </c>
      <c r="GG76">
        <v>1</v>
      </c>
      <c r="GH76">
        <v>22</v>
      </c>
      <c r="GI76">
        <v>3.6</v>
      </c>
      <c r="GJ76">
        <v>3.6</v>
      </c>
      <c r="GK76">
        <v>1.07056</v>
      </c>
      <c r="GL76">
        <v>2.49023</v>
      </c>
      <c r="GM76">
        <v>1.39893</v>
      </c>
      <c r="GN76">
        <v>2.30957</v>
      </c>
      <c r="GO76">
        <v>1.44897</v>
      </c>
      <c r="GP76">
        <v>2.44263</v>
      </c>
      <c r="GQ76">
        <v>25.4706</v>
      </c>
      <c r="GR76">
        <v>14.6224</v>
      </c>
      <c r="GS76">
        <v>18</v>
      </c>
      <c r="GT76">
        <v>466.384</v>
      </c>
      <c r="GU76">
        <v>568.159</v>
      </c>
      <c r="GV76">
        <v>20.0006</v>
      </c>
      <c r="GW76">
        <v>19.9842</v>
      </c>
      <c r="GX76">
        <v>30.0005</v>
      </c>
      <c r="GY76">
        <v>19.9557</v>
      </c>
      <c r="GZ76">
        <v>19.9215</v>
      </c>
      <c r="HA76">
        <v>21.3813</v>
      </c>
      <c r="HB76">
        <v>25.6749</v>
      </c>
      <c r="HC76">
        <v>26.4581</v>
      </c>
      <c r="HD76">
        <v>20</v>
      </c>
      <c r="HE76">
        <v>420</v>
      </c>
      <c r="HF76">
        <v>10.7625</v>
      </c>
      <c r="HG76">
        <v>102.518</v>
      </c>
      <c r="HH76">
        <v>102.925</v>
      </c>
    </row>
    <row r="77" spans="1:216">
      <c r="A77">
        <v>61</v>
      </c>
      <c r="B77">
        <v>1695827385.1</v>
      </c>
      <c r="C77">
        <v>7037.5</v>
      </c>
      <c r="D77" t="s">
        <v>469</v>
      </c>
      <c r="E77" t="s">
        <v>470</v>
      </c>
      <c r="F77" t="s">
        <v>340</v>
      </c>
      <c r="H77">
        <v>1695827385.1</v>
      </c>
      <c r="I77">
        <f>(J77)/1000</f>
        <v>0</v>
      </c>
      <c r="J77">
        <f>1000*AZ77*AH77*(AV77-AW77)/(100*AO77*(1000-AH77*AV77))</f>
        <v>0</v>
      </c>
      <c r="K77">
        <f>AZ77*AH77*(AU77-AT77*(1000-AH77*AW77)/(1000-AH77*AV77))/(100*AO77)</f>
        <v>0</v>
      </c>
      <c r="L77">
        <f>AT77 - IF(AH77&gt;1, K77*AO77*100.0/(AJ77*BH77), 0)</f>
        <v>0</v>
      </c>
      <c r="M77">
        <f>((S77-I77/2)*L77-K77)/(S77+I77/2)</f>
        <v>0</v>
      </c>
      <c r="N77">
        <f>M77*(BA77+BB77)/1000.0</f>
        <v>0</v>
      </c>
      <c r="O77">
        <f>(AT77 - IF(AH77&gt;1, K77*AO77*100.0/(AJ77*BH77), 0))*(BA77+BB77)/1000.0</f>
        <v>0</v>
      </c>
      <c r="P77">
        <f>2.0/((1/R77-1/Q77)+SIGN(R77)*SQRT((1/R77-1/Q77)*(1/R77-1/Q77) + 4*AP77/((AP77+1)*(AP77+1))*(2*1/R77*1/Q77-1/Q77*1/Q77)))</f>
        <v>0</v>
      </c>
      <c r="Q77">
        <f>IF(LEFT(AQ77,1)&lt;&gt;"0",IF(LEFT(AQ77,1)="1",3.0,AR77),$D$5+$E$5*(BH77*BA77/($K$5*1000))+$F$5*(BH77*BA77/($K$5*1000))*MAX(MIN(AO77,$J$5),$I$5)*MAX(MIN(AO77,$J$5),$I$5)+$G$5*MAX(MIN(AO77,$J$5),$I$5)*(BH77*BA77/($K$5*1000))+$H$5*(BH77*BA77/($K$5*1000))*(BH77*BA77/($K$5*1000)))</f>
        <v>0</v>
      </c>
      <c r="R77">
        <f>I77*(1000-(1000*0.61365*exp(17.502*V77/(240.97+V77))/(BA77+BB77)+AV77)/2)/(1000*0.61365*exp(17.502*V77/(240.97+V77))/(BA77+BB77)-AV77)</f>
        <v>0</v>
      </c>
      <c r="S77">
        <f>1/((AP77+1)/(P77/1.6)+1/(Q77/1.37)) + AP77/((AP77+1)/(P77/1.6) + AP77/(Q77/1.37))</f>
        <v>0</v>
      </c>
      <c r="T77">
        <f>(AK77*AN77)</f>
        <v>0</v>
      </c>
      <c r="U77">
        <f>(BC77+(T77+2*0.95*5.67E-8*(((BC77+$B$7)+273)^4-(BC77+273)^4)-44100*I77)/(1.84*29.3*Q77+8*0.95*5.67E-8*(BC77+273)^3))</f>
        <v>0</v>
      </c>
      <c r="V77">
        <f>($C$7*BD77+$D$7*BE77+$E$7*U77)</f>
        <v>0</v>
      </c>
      <c r="W77">
        <f>0.61365*exp(17.502*V77/(240.97+V77))</f>
        <v>0</v>
      </c>
      <c r="X77">
        <f>(Y77/Z77*100)</f>
        <v>0</v>
      </c>
      <c r="Y77">
        <f>AV77*(BA77+BB77)/1000</f>
        <v>0</v>
      </c>
      <c r="Z77">
        <f>0.61365*exp(17.502*BC77/(240.97+BC77))</f>
        <v>0</v>
      </c>
      <c r="AA77">
        <f>(W77-AV77*(BA77+BB77)/1000)</f>
        <v>0</v>
      </c>
      <c r="AB77">
        <f>(-I77*44100)</f>
        <v>0</v>
      </c>
      <c r="AC77">
        <f>2*29.3*Q77*0.92*(BC77-V77)</f>
        <v>0</v>
      </c>
      <c r="AD77">
        <f>2*0.95*5.67E-8*(((BC77+$B$7)+273)^4-(V77+273)^4)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MAX(0,($B$13+$C$13*BH77)/(1+$D$13*BH77)*BA77/(BC77+273)*$E$13)</f>
        <v>0</v>
      </c>
      <c r="AK77">
        <f>$B$11*BI77+$C$11*BJ77+$F$11*BU77*(1-BX77)</f>
        <v>0</v>
      </c>
      <c r="AL77">
        <f>AK77*AM77</f>
        <v>0</v>
      </c>
      <c r="AM77">
        <f>($B$11*$D$9+$C$11*$D$9+$F$11*((CH77+BZ77)/MAX(CH77+BZ77+CI77, 0.1)*$I$9+CI77/MAX(CH77+BZ77+CI77, 0.1)*$J$9))/($B$11+$C$11+$F$11)</f>
        <v>0</v>
      </c>
      <c r="AN77">
        <f>($B$11*$K$9+$C$11*$K$9+$F$11*((CH77+BZ77)/MAX(CH77+BZ77+CI77, 0.1)*$P$9+CI77/MAX(CH77+BZ77+CI77, 0.1)*$Q$9))/($B$11+$C$11+$F$11)</f>
        <v>0</v>
      </c>
      <c r="AO77">
        <v>6</v>
      </c>
      <c r="AP77">
        <v>0.5</v>
      </c>
      <c r="AQ77" t="s">
        <v>341</v>
      </c>
      <c r="AR77">
        <v>2</v>
      </c>
      <c r="AS77">
        <v>1695827385.1</v>
      </c>
      <c r="AT77">
        <v>413.272</v>
      </c>
      <c r="AU77">
        <v>419.954</v>
      </c>
      <c r="AV77">
        <v>13.3951</v>
      </c>
      <c r="AW77">
        <v>10.756</v>
      </c>
      <c r="AX77">
        <v>411.346</v>
      </c>
      <c r="AY77">
        <v>13.324</v>
      </c>
      <c r="AZ77">
        <v>500.067</v>
      </c>
      <c r="BA77">
        <v>100.487</v>
      </c>
      <c r="BB77">
        <v>0.0332145</v>
      </c>
      <c r="BC77">
        <v>22.2355</v>
      </c>
      <c r="BD77">
        <v>999.9</v>
      </c>
      <c r="BE77">
        <v>999.9</v>
      </c>
      <c r="BF77">
        <v>0</v>
      </c>
      <c r="BG77">
        <v>0</v>
      </c>
      <c r="BH77">
        <v>10015</v>
      </c>
      <c r="BI77">
        <v>0</v>
      </c>
      <c r="BJ77">
        <v>43.7296</v>
      </c>
      <c r="BK77">
        <v>-6.68198</v>
      </c>
      <c r="BL77">
        <v>418.883</v>
      </c>
      <c r="BM77">
        <v>424.52</v>
      </c>
      <c r="BN77">
        <v>2.63916</v>
      </c>
      <c r="BO77">
        <v>419.954</v>
      </c>
      <c r="BP77">
        <v>10.756</v>
      </c>
      <c r="BQ77">
        <v>1.34604</v>
      </c>
      <c r="BR77">
        <v>1.08084</v>
      </c>
      <c r="BS77">
        <v>11.323</v>
      </c>
      <c r="BT77">
        <v>8.054209999999999</v>
      </c>
      <c r="BU77">
        <v>2500.01</v>
      </c>
      <c r="BV77">
        <v>0.900003</v>
      </c>
      <c r="BW77">
        <v>0.0999973</v>
      </c>
      <c r="BX77">
        <v>0</v>
      </c>
      <c r="BY77">
        <v>2.3667</v>
      </c>
      <c r="BZ77">
        <v>0</v>
      </c>
      <c r="CA77">
        <v>40001</v>
      </c>
      <c r="CB77">
        <v>22323.9</v>
      </c>
      <c r="CC77">
        <v>40.187</v>
      </c>
      <c r="CD77">
        <v>39.5</v>
      </c>
      <c r="CE77">
        <v>39.5</v>
      </c>
      <c r="CF77">
        <v>38.187</v>
      </c>
      <c r="CG77">
        <v>38.812</v>
      </c>
      <c r="CH77">
        <v>2250.02</v>
      </c>
      <c r="CI77">
        <v>249.99</v>
      </c>
      <c r="CJ77">
        <v>0</v>
      </c>
      <c r="CK77">
        <v>1695827374.8</v>
      </c>
      <c r="CL77">
        <v>0</v>
      </c>
      <c r="CM77">
        <v>1695827010.1</v>
      </c>
      <c r="CN77" t="s">
        <v>466</v>
      </c>
      <c r="CO77">
        <v>1695827009.6</v>
      </c>
      <c r="CP77">
        <v>1695827010.1</v>
      </c>
      <c r="CQ77">
        <v>4</v>
      </c>
      <c r="CR77">
        <v>-0.07000000000000001</v>
      </c>
      <c r="CS77">
        <v>0.01</v>
      </c>
      <c r="CT77">
        <v>1.941</v>
      </c>
      <c r="CU77">
        <v>0.064</v>
      </c>
      <c r="CV77">
        <v>420</v>
      </c>
      <c r="CW77">
        <v>12</v>
      </c>
      <c r="CX77">
        <v>0.36</v>
      </c>
      <c r="CY77">
        <v>0.14</v>
      </c>
      <c r="CZ77">
        <v>4.673911774675402</v>
      </c>
      <c r="DA77">
        <v>0.01455050354782927</v>
      </c>
      <c r="DB77">
        <v>0.01280151106145081</v>
      </c>
      <c r="DC77">
        <v>1</v>
      </c>
      <c r="DD77">
        <v>0.002222939129686532</v>
      </c>
      <c r="DE77">
        <v>4.421326220883032E-05</v>
      </c>
      <c r="DF77">
        <v>3.319018053843525E-06</v>
      </c>
      <c r="DG77">
        <v>1</v>
      </c>
      <c r="DH77">
        <v>0.1347586286851392</v>
      </c>
      <c r="DI77">
        <v>0.001848732361210837</v>
      </c>
      <c r="DJ77">
        <v>0.0001492865497006146</v>
      </c>
      <c r="DK77">
        <v>1</v>
      </c>
      <c r="DL77">
        <v>3</v>
      </c>
      <c r="DM77">
        <v>3</v>
      </c>
      <c r="DN77" t="s">
        <v>343</v>
      </c>
      <c r="DO77">
        <v>3.10285</v>
      </c>
      <c r="DP77">
        <v>2.66699</v>
      </c>
      <c r="DQ77">
        <v>0.10018</v>
      </c>
      <c r="DR77">
        <v>0.102501</v>
      </c>
      <c r="DS77">
        <v>0.0695422</v>
      </c>
      <c r="DT77">
        <v>0.0605555</v>
      </c>
      <c r="DU77">
        <v>26329.4</v>
      </c>
      <c r="DV77">
        <v>28660.6</v>
      </c>
      <c r="DW77">
        <v>27686.6</v>
      </c>
      <c r="DX77">
        <v>30003</v>
      </c>
      <c r="DY77">
        <v>32286.4</v>
      </c>
      <c r="DZ77">
        <v>34822.1</v>
      </c>
      <c r="EA77">
        <v>38007.4</v>
      </c>
      <c r="EB77">
        <v>41191.8</v>
      </c>
      <c r="EC77">
        <v>2.23533</v>
      </c>
      <c r="ED77">
        <v>2.27725</v>
      </c>
      <c r="EE77">
        <v>0</v>
      </c>
      <c r="EF77">
        <v>0</v>
      </c>
      <c r="EG77">
        <v>19.7702</v>
      </c>
      <c r="EH77">
        <v>999.9</v>
      </c>
      <c r="EI77">
        <v>53</v>
      </c>
      <c r="EJ77">
        <v>22.2</v>
      </c>
      <c r="EK77">
        <v>14.1674</v>
      </c>
      <c r="EL77">
        <v>63.2138</v>
      </c>
      <c r="EM77">
        <v>8.3093</v>
      </c>
      <c r="EN77">
        <v>1</v>
      </c>
      <c r="EO77">
        <v>-0.5245069999999999</v>
      </c>
      <c r="EP77">
        <v>0.009784859999999999</v>
      </c>
      <c r="EQ77">
        <v>20.2062</v>
      </c>
      <c r="ER77">
        <v>5.25892</v>
      </c>
      <c r="ES77">
        <v>12.0519</v>
      </c>
      <c r="ET77">
        <v>4.9736</v>
      </c>
      <c r="EU77">
        <v>3.293</v>
      </c>
      <c r="EV77">
        <v>9999</v>
      </c>
      <c r="EW77">
        <v>9999</v>
      </c>
      <c r="EX77">
        <v>9999</v>
      </c>
      <c r="EY77">
        <v>199.6</v>
      </c>
      <c r="EZ77">
        <v>4.97183</v>
      </c>
      <c r="FA77">
        <v>1.87027</v>
      </c>
      <c r="FB77">
        <v>1.87652</v>
      </c>
      <c r="FC77">
        <v>1.8696</v>
      </c>
      <c r="FD77">
        <v>1.87283</v>
      </c>
      <c r="FE77">
        <v>1.87439</v>
      </c>
      <c r="FF77">
        <v>1.87372</v>
      </c>
      <c r="FG77">
        <v>1.87527</v>
      </c>
      <c r="FH77">
        <v>0</v>
      </c>
      <c r="FI77">
        <v>0</v>
      </c>
      <c r="FJ77">
        <v>0</v>
      </c>
      <c r="FK77">
        <v>0</v>
      </c>
      <c r="FL77" t="s">
        <v>344</v>
      </c>
      <c r="FM77" t="s">
        <v>345</v>
      </c>
      <c r="FN77" t="s">
        <v>346</v>
      </c>
      <c r="FO77" t="s">
        <v>346</v>
      </c>
      <c r="FP77" t="s">
        <v>346</v>
      </c>
      <c r="FQ77" t="s">
        <v>346</v>
      </c>
      <c r="FR77">
        <v>0</v>
      </c>
      <c r="FS77">
        <v>100</v>
      </c>
      <c r="FT77">
        <v>100</v>
      </c>
      <c r="FU77">
        <v>1.926</v>
      </c>
      <c r="FV77">
        <v>0.0711</v>
      </c>
      <c r="FW77">
        <v>0.9259172070539307</v>
      </c>
      <c r="FX77">
        <v>0.002616612134532941</v>
      </c>
      <c r="FY77">
        <v>-4.519413631873513E-07</v>
      </c>
      <c r="FZ77">
        <v>9.831233035137328E-12</v>
      </c>
      <c r="GA77">
        <v>-0.02330133951424375</v>
      </c>
      <c r="GB77">
        <v>0.01128715920374445</v>
      </c>
      <c r="GC77">
        <v>-0.0004913425133041084</v>
      </c>
      <c r="GD77">
        <v>1.320148971478439E-05</v>
      </c>
      <c r="GE77">
        <v>-1</v>
      </c>
      <c r="GF77">
        <v>2093</v>
      </c>
      <c r="GG77">
        <v>1</v>
      </c>
      <c r="GH77">
        <v>22</v>
      </c>
      <c r="GI77">
        <v>6.3</v>
      </c>
      <c r="GJ77">
        <v>6.2</v>
      </c>
      <c r="GK77">
        <v>1.07056</v>
      </c>
      <c r="GL77">
        <v>2.4939</v>
      </c>
      <c r="GM77">
        <v>1.39893</v>
      </c>
      <c r="GN77">
        <v>2.30835</v>
      </c>
      <c r="GO77">
        <v>1.44897</v>
      </c>
      <c r="GP77">
        <v>2.3999</v>
      </c>
      <c r="GQ77">
        <v>25.6551</v>
      </c>
      <c r="GR77">
        <v>14.5873</v>
      </c>
      <c r="GS77">
        <v>18</v>
      </c>
      <c r="GT77">
        <v>468.812</v>
      </c>
      <c r="GU77">
        <v>566.896</v>
      </c>
      <c r="GV77">
        <v>20.0006</v>
      </c>
      <c r="GW77">
        <v>20.1733</v>
      </c>
      <c r="GX77">
        <v>30.0004</v>
      </c>
      <c r="GY77">
        <v>20.1156</v>
      </c>
      <c r="GZ77">
        <v>20.0719</v>
      </c>
      <c r="HA77">
        <v>21.382</v>
      </c>
      <c r="HB77">
        <v>25.6749</v>
      </c>
      <c r="HC77">
        <v>26.088</v>
      </c>
      <c r="HD77">
        <v>20</v>
      </c>
      <c r="HE77">
        <v>420</v>
      </c>
      <c r="HF77">
        <v>10.7171</v>
      </c>
      <c r="HG77">
        <v>102.497</v>
      </c>
      <c r="HH77">
        <v>102.893</v>
      </c>
    </row>
    <row r="78" spans="1:216">
      <c r="A78">
        <v>62</v>
      </c>
      <c r="B78">
        <v>1695827442.1</v>
      </c>
      <c r="C78">
        <v>7094.5</v>
      </c>
      <c r="D78" t="s">
        <v>471</v>
      </c>
      <c r="E78" t="s">
        <v>472</v>
      </c>
      <c r="F78" t="s">
        <v>340</v>
      </c>
      <c r="H78">
        <v>1695827442.1</v>
      </c>
      <c r="I78">
        <f>(J78)/1000</f>
        <v>0</v>
      </c>
      <c r="J78">
        <f>1000*AZ78*AH78*(AV78-AW78)/(100*AO78*(1000-AH78*AV78))</f>
        <v>0</v>
      </c>
      <c r="K78">
        <f>AZ78*AH78*(AU78-AT78*(1000-AH78*AW78)/(1000-AH78*AV78))/(100*AO78)</f>
        <v>0</v>
      </c>
      <c r="L78">
        <f>AT78 - IF(AH78&gt;1, K78*AO78*100.0/(AJ78*BH78), 0)</f>
        <v>0</v>
      </c>
      <c r="M78">
        <f>((S78-I78/2)*L78-K78)/(S78+I78/2)</f>
        <v>0</v>
      </c>
      <c r="N78">
        <f>M78*(BA78+BB78)/1000.0</f>
        <v>0</v>
      </c>
      <c r="O78">
        <f>(AT78 - IF(AH78&gt;1, K78*AO78*100.0/(AJ78*BH78), 0))*(BA78+BB78)/1000.0</f>
        <v>0</v>
      </c>
      <c r="P78">
        <f>2.0/((1/R78-1/Q78)+SIGN(R78)*SQRT((1/R78-1/Q78)*(1/R78-1/Q78) + 4*AP78/((AP78+1)*(AP78+1))*(2*1/R78*1/Q78-1/Q78*1/Q78)))</f>
        <v>0</v>
      </c>
      <c r="Q78">
        <f>IF(LEFT(AQ78,1)&lt;&gt;"0",IF(LEFT(AQ78,1)="1",3.0,AR78),$D$5+$E$5*(BH78*BA78/($K$5*1000))+$F$5*(BH78*BA78/($K$5*1000))*MAX(MIN(AO78,$J$5),$I$5)*MAX(MIN(AO78,$J$5),$I$5)+$G$5*MAX(MIN(AO78,$J$5),$I$5)*(BH78*BA78/($K$5*1000))+$H$5*(BH78*BA78/($K$5*1000))*(BH78*BA78/($K$5*1000)))</f>
        <v>0</v>
      </c>
      <c r="R78">
        <f>I78*(1000-(1000*0.61365*exp(17.502*V78/(240.97+V78))/(BA78+BB78)+AV78)/2)/(1000*0.61365*exp(17.502*V78/(240.97+V78))/(BA78+BB78)-AV78)</f>
        <v>0</v>
      </c>
      <c r="S78">
        <f>1/((AP78+1)/(P78/1.6)+1/(Q78/1.37)) + AP78/((AP78+1)/(P78/1.6) + AP78/(Q78/1.37))</f>
        <v>0</v>
      </c>
      <c r="T78">
        <f>(AK78*AN78)</f>
        <v>0</v>
      </c>
      <c r="U78">
        <f>(BC78+(T78+2*0.95*5.67E-8*(((BC78+$B$7)+273)^4-(BC78+273)^4)-44100*I78)/(1.84*29.3*Q78+8*0.95*5.67E-8*(BC78+273)^3))</f>
        <v>0</v>
      </c>
      <c r="V78">
        <f>($C$7*BD78+$D$7*BE78+$E$7*U78)</f>
        <v>0</v>
      </c>
      <c r="W78">
        <f>0.61365*exp(17.502*V78/(240.97+V78))</f>
        <v>0</v>
      </c>
      <c r="X78">
        <f>(Y78/Z78*100)</f>
        <v>0</v>
      </c>
      <c r="Y78">
        <f>AV78*(BA78+BB78)/1000</f>
        <v>0</v>
      </c>
      <c r="Z78">
        <f>0.61365*exp(17.502*BC78/(240.97+BC78))</f>
        <v>0</v>
      </c>
      <c r="AA78">
        <f>(W78-AV78*(BA78+BB78)/1000)</f>
        <v>0</v>
      </c>
      <c r="AB78">
        <f>(-I78*44100)</f>
        <v>0</v>
      </c>
      <c r="AC78">
        <f>2*29.3*Q78*0.92*(BC78-V78)</f>
        <v>0</v>
      </c>
      <c r="AD78">
        <f>2*0.95*5.67E-8*(((BC78+$B$7)+273)^4-(V78+273)^4)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MAX(0,($B$13+$C$13*BH78)/(1+$D$13*BH78)*BA78/(BC78+273)*$E$13)</f>
        <v>0</v>
      </c>
      <c r="AK78">
        <f>$B$11*BI78+$C$11*BJ78+$F$11*BU78*(1-BX78)</f>
        <v>0</v>
      </c>
      <c r="AL78">
        <f>AK78*AM78</f>
        <v>0</v>
      </c>
      <c r="AM78">
        <f>($B$11*$D$9+$C$11*$D$9+$F$11*((CH78+BZ78)/MAX(CH78+BZ78+CI78, 0.1)*$I$9+CI78/MAX(CH78+BZ78+CI78, 0.1)*$J$9))/($B$11+$C$11+$F$11)</f>
        <v>0</v>
      </c>
      <c r="AN78">
        <f>($B$11*$K$9+$C$11*$K$9+$F$11*((CH78+BZ78)/MAX(CH78+BZ78+CI78, 0.1)*$P$9+CI78/MAX(CH78+BZ78+CI78, 0.1)*$Q$9))/($B$11+$C$11+$F$11)</f>
        <v>0</v>
      </c>
      <c r="AO78">
        <v>6</v>
      </c>
      <c r="AP78">
        <v>0.5</v>
      </c>
      <c r="AQ78" t="s">
        <v>341</v>
      </c>
      <c r="AR78">
        <v>2</v>
      </c>
      <c r="AS78">
        <v>1695827442.1</v>
      </c>
      <c r="AT78">
        <v>412.667</v>
      </c>
      <c r="AU78">
        <v>420.069</v>
      </c>
      <c r="AV78">
        <v>13.5608</v>
      </c>
      <c r="AW78">
        <v>10.3331</v>
      </c>
      <c r="AX78">
        <v>410.741</v>
      </c>
      <c r="AY78">
        <v>13.4889</v>
      </c>
      <c r="AZ78">
        <v>499.997</v>
      </c>
      <c r="BA78">
        <v>100.489</v>
      </c>
      <c r="BB78">
        <v>0.0322612</v>
      </c>
      <c r="BC78">
        <v>22.2306</v>
      </c>
      <c r="BD78">
        <v>999.9</v>
      </c>
      <c r="BE78">
        <v>999.9</v>
      </c>
      <c r="BF78">
        <v>0</v>
      </c>
      <c r="BG78">
        <v>0</v>
      </c>
      <c r="BH78">
        <v>9995</v>
      </c>
      <c r="BI78">
        <v>0</v>
      </c>
      <c r="BJ78">
        <v>41.9086</v>
      </c>
      <c r="BK78">
        <v>-7.40274</v>
      </c>
      <c r="BL78">
        <v>418.34</v>
      </c>
      <c r="BM78">
        <v>424.455</v>
      </c>
      <c r="BN78">
        <v>3.22768</v>
      </c>
      <c r="BO78">
        <v>420.069</v>
      </c>
      <c r="BP78">
        <v>10.3331</v>
      </c>
      <c r="BQ78">
        <v>1.36271</v>
      </c>
      <c r="BR78">
        <v>1.03836</v>
      </c>
      <c r="BS78">
        <v>11.5089</v>
      </c>
      <c r="BT78">
        <v>7.46609</v>
      </c>
      <c r="BU78">
        <v>2500.04</v>
      </c>
      <c r="BV78">
        <v>0.900008</v>
      </c>
      <c r="BW78">
        <v>0.0999924</v>
      </c>
      <c r="BX78">
        <v>0</v>
      </c>
      <c r="BY78">
        <v>2.6429</v>
      </c>
      <c r="BZ78">
        <v>0</v>
      </c>
      <c r="CA78">
        <v>30680.4</v>
      </c>
      <c r="CB78">
        <v>22324.2</v>
      </c>
      <c r="CC78">
        <v>41.312</v>
      </c>
      <c r="CD78">
        <v>40.312</v>
      </c>
      <c r="CE78">
        <v>40.437</v>
      </c>
      <c r="CF78">
        <v>39.437</v>
      </c>
      <c r="CG78">
        <v>39.812</v>
      </c>
      <c r="CH78">
        <v>2250.06</v>
      </c>
      <c r="CI78">
        <v>249.98</v>
      </c>
      <c r="CJ78">
        <v>0</v>
      </c>
      <c r="CK78">
        <v>1695827431.8</v>
      </c>
      <c r="CL78">
        <v>0</v>
      </c>
      <c r="CM78">
        <v>1695827010.1</v>
      </c>
      <c r="CN78" t="s">
        <v>466</v>
      </c>
      <c r="CO78">
        <v>1695827009.6</v>
      </c>
      <c r="CP78">
        <v>1695827010.1</v>
      </c>
      <c r="CQ78">
        <v>4</v>
      </c>
      <c r="CR78">
        <v>-0.07000000000000001</v>
      </c>
      <c r="CS78">
        <v>0.01</v>
      </c>
      <c r="CT78">
        <v>1.941</v>
      </c>
      <c r="CU78">
        <v>0.064</v>
      </c>
      <c r="CV78">
        <v>420</v>
      </c>
      <c r="CW78">
        <v>12</v>
      </c>
      <c r="CX78">
        <v>0.36</v>
      </c>
      <c r="CY78">
        <v>0.14</v>
      </c>
      <c r="CZ78">
        <v>4.939796279915667</v>
      </c>
      <c r="DA78">
        <v>0.424481273625721</v>
      </c>
      <c r="DB78">
        <v>0.06418042087162631</v>
      </c>
      <c r="DC78">
        <v>1</v>
      </c>
      <c r="DD78">
        <v>0.002624630983874061</v>
      </c>
      <c r="DE78">
        <v>0.0005769384358401898</v>
      </c>
      <c r="DF78">
        <v>4.182073179806642E-05</v>
      </c>
      <c r="DG78">
        <v>1</v>
      </c>
      <c r="DH78">
        <v>0.1639048551970532</v>
      </c>
      <c r="DI78">
        <v>0.03571915549651</v>
      </c>
      <c r="DJ78">
        <v>0.002593084350692059</v>
      </c>
      <c r="DK78">
        <v>1</v>
      </c>
      <c r="DL78">
        <v>3</v>
      </c>
      <c r="DM78">
        <v>3</v>
      </c>
      <c r="DN78" t="s">
        <v>343</v>
      </c>
      <c r="DO78">
        <v>3.10267</v>
      </c>
      <c r="DP78">
        <v>2.66586</v>
      </c>
      <c r="DQ78">
        <v>0.100059</v>
      </c>
      <c r="DR78">
        <v>0.102507</v>
      </c>
      <c r="DS78">
        <v>0.07018389999999999</v>
      </c>
      <c r="DT78">
        <v>0.058696</v>
      </c>
      <c r="DU78">
        <v>26331</v>
      </c>
      <c r="DV78">
        <v>28657.6</v>
      </c>
      <c r="DW78">
        <v>27684.7</v>
      </c>
      <c r="DX78">
        <v>30000.3</v>
      </c>
      <c r="DY78">
        <v>32260.9</v>
      </c>
      <c r="DZ78">
        <v>34887.5</v>
      </c>
      <c r="EA78">
        <v>38003.7</v>
      </c>
      <c r="EB78">
        <v>41188</v>
      </c>
      <c r="EC78">
        <v>2.2316</v>
      </c>
      <c r="ED78">
        <v>2.27655</v>
      </c>
      <c r="EE78">
        <v>0</v>
      </c>
      <c r="EF78">
        <v>0</v>
      </c>
      <c r="EG78">
        <v>19.7753</v>
      </c>
      <c r="EH78">
        <v>999.9</v>
      </c>
      <c r="EI78">
        <v>53</v>
      </c>
      <c r="EJ78">
        <v>22.2</v>
      </c>
      <c r="EK78">
        <v>14.1658</v>
      </c>
      <c r="EL78">
        <v>63.5138</v>
      </c>
      <c r="EM78">
        <v>8.453530000000001</v>
      </c>
      <c r="EN78">
        <v>1</v>
      </c>
      <c r="EO78">
        <v>-0.520638</v>
      </c>
      <c r="EP78">
        <v>0.0328431</v>
      </c>
      <c r="EQ78">
        <v>20.2059</v>
      </c>
      <c r="ER78">
        <v>5.25877</v>
      </c>
      <c r="ES78">
        <v>12.052</v>
      </c>
      <c r="ET78">
        <v>4.9736</v>
      </c>
      <c r="EU78">
        <v>3.293</v>
      </c>
      <c r="EV78">
        <v>9999</v>
      </c>
      <c r="EW78">
        <v>9999</v>
      </c>
      <c r="EX78">
        <v>9999</v>
      </c>
      <c r="EY78">
        <v>199.7</v>
      </c>
      <c r="EZ78">
        <v>4.97185</v>
      </c>
      <c r="FA78">
        <v>1.87027</v>
      </c>
      <c r="FB78">
        <v>1.87653</v>
      </c>
      <c r="FC78">
        <v>1.86958</v>
      </c>
      <c r="FD78">
        <v>1.87282</v>
      </c>
      <c r="FE78">
        <v>1.87439</v>
      </c>
      <c r="FF78">
        <v>1.87376</v>
      </c>
      <c r="FG78">
        <v>1.87529</v>
      </c>
      <c r="FH78">
        <v>0</v>
      </c>
      <c r="FI78">
        <v>0</v>
      </c>
      <c r="FJ78">
        <v>0</v>
      </c>
      <c r="FK78">
        <v>0</v>
      </c>
      <c r="FL78" t="s">
        <v>344</v>
      </c>
      <c r="FM78" t="s">
        <v>345</v>
      </c>
      <c r="FN78" t="s">
        <v>346</v>
      </c>
      <c r="FO78" t="s">
        <v>346</v>
      </c>
      <c r="FP78" t="s">
        <v>346</v>
      </c>
      <c r="FQ78" t="s">
        <v>346</v>
      </c>
      <c r="FR78">
        <v>0</v>
      </c>
      <c r="FS78">
        <v>100</v>
      </c>
      <c r="FT78">
        <v>100</v>
      </c>
      <c r="FU78">
        <v>1.926</v>
      </c>
      <c r="FV78">
        <v>0.07190000000000001</v>
      </c>
      <c r="FW78">
        <v>0.9259172070539307</v>
      </c>
      <c r="FX78">
        <v>0.002616612134532941</v>
      </c>
      <c r="FY78">
        <v>-4.519413631873513E-07</v>
      </c>
      <c r="FZ78">
        <v>9.831233035137328E-12</v>
      </c>
      <c r="GA78">
        <v>-0.02330133951424375</v>
      </c>
      <c r="GB78">
        <v>0.01128715920374445</v>
      </c>
      <c r="GC78">
        <v>-0.0004913425133041084</v>
      </c>
      <c r="GD78">
        <v>1.320148971478439E-05</v>
      </c>
      <c r="GE78">
        <v>-1</v>
      </c>
      <c r="GF78">
        <v>2093</v>
      </c>
      <c r="GG78">
        <v>1</v>
      </c>
      <c r="GH78">
        <v>22</v>
      </c>
      <c r="GI78">
        <v>7.2</v>
      </c>
      <c r="GJ78">
        <v>7.2</v>
      </c>
      <c r="GK78">
        <v>1.06934</v>
      </c>
      <c r="GL78">
        <v>2.48901</v>
      </c>
      <c r="GM78">
        <v>1.39893</v>
      </c>
      <c r="GN78">
        <v>2.31079</v>
      </c>
      <c r="GO78">
        <v>1.44897</v>
      </c>
      <c r="GP78">
        <v>2.45361</v>
      </c>
      <c r="GQ78">
        <v>25.7167</v>
      </c>
      <c r="GR78">
        <v>14.5786</v>
      </c>
      <c r="GS78">
        <v>18</v>
      </c>
      <c r="GT78">
        <v>467.17</v>
      </c>
      <c r="GU78">
        <v>567.005</v>
      </c>
      <c r="GV78">
        <v>20.0009</v>
      </c>
      <c r="GW78">
        <v>20.2284</v>
      </c>
      <c r="GX78">
        <v>30.0005</v>
      </c>
      <c r="GY78">
        <v>20.1678</v>
      </c>
      <c r="GZ78">
        <v>20.1213</v>
      </c>
      <c r="HA78">
        <v>21.3679</v>
      </c>
      <c r="HB78">
        <v>28.9879</v>
      </c>
      <c r="HC78">
        <v>25.7166</v>
      </c>
      <c r="HD78">
        <v>20</v>
      </c>
      <c r="HE78">
        <v>420</v>
      </c>
      <c r="HF78">
        <v>10.2159</v>
      </c>
      <c r="HG78">
        <v>102.489</v>
      </c>
      <c r="HH78">
        <v>102.883</v>
      </c>
    </row>
    <row r="79" spans="1:216">
      <c r="A79">
        <v>63</v>
      </c>
      <c r="B79">
        <v>1695827517.1</v>
      </c>
      <c r="C79">
        <v>7169.5</v>
      </c>
      <c r="D79" t="s">
        <v>473</v>
      </c>
      <c r="E79" t="s">
        <v>474</v>
      </c>
      <c r="F79" t="s">
        <v>340</v>
      </c>
      <c r="H79">
        <v>1695827517.1</v>
      </c>
      <c r="I79">
        <f>(J79)/1000</f>
        <v>0</v>
      </c>
      <c r="J79">
        <f>1000*AZ79*AH79*(AV79-AW79)/(100*AO79*(1000-AH79*AV79))</f>
        <v>0</v>
      </c>
      <c r="K79">
        <f>AZ79*AH79*(AU79-AT79*(1000-AH79*AW79)/(1000-AH79*AV79))/(100*AO79)</f>
        <v>0</v>
      </c>
      <c r="L79">
        <f>AT79 - IF(AH79&gt;1, K79*AO79*100.0/(AJ79*BH79), 0)</f>
        <v>0</v>
      </c>
      <c r="M79">
        <f>((S79-I79/2)*L79-K79)/(S79+I79/2)</f>
        <v>0</v>
      </c>
      <c r="N79">
        <f>M79*(BA79+BB79)/1000.0</f>
        <v>0</v>
      </c>
      <c r="O79">
        <f>(AT79 - IF(AH79&gt;1, K79*AO79*100.0/(AJ79*BH79), 0))*(BA79+BB79)/1000.0</f>
        <v>0</v>
      </c>
      <c r="P79">
        <f>2.0/((1/R79-1/Q79)+SIGN(R79)*SQRT((1/R79-1/Q79)*(1/R79-1/Q79) + 4*AP79/((AP79+1)*(AP79+1))*(2*1/R79*1/Q79-1/Q79*1/Q79)))</f>
        <v>0</v>
      </c>
      <c r="Q79">
        <f>IF(LEFT(AQ79,1)&lt;&gt;"0",IF(LEFT(AQ79,1)="1",3.0,AR79),$D$5+$E$5*(BH79*BA79/($K$5*1000))+$F$5*(BH79*BA79/($K$5*1000))*MAX(MIN(AO79,$J$5),$I$5)*MAX(MIN(AO79,$J$5),$I$5)+$G$5*MAX(MIN(AO79,$J$5),$I$5)*(BH79*BA79/($K$5*1000))+$H$5*(BH79*BA79/($K$5*1000))*(BH79*BA79/($K$5*1000)))</f>
        <v>0</v>
      </c>
      <c r="R79">
        <f>I79*(1000-(1000*0.61365*exp(17.502*V79/(240.97+V79))/(BA79+BB79)+AV79)/2)/(1000*0.61365*exp(17.502*V79/(240.97+V79))/(BA79+BB79)-AV79)</f>
        <v>0</v>
      </c>
      <c r="S79">
        <f>1/((AP79+1)/(P79/1.6)+1/(Q79/1.37)) + AP79/((AP79+1)/(P79/1.6) + AP79/(Q79/1.37))</f>
        <v>0</v>
      </c>
      <c r="T79">
        <f>(AK79*AN79)</f>
        <v>0</v>
      </c>
      <c r="U79">
        <f>(BC79+(T79+2*0.95*5.67E-8*(((BC79+$B$7)+273)^4-(BC79+273)^4)-44100*I79)/(1.84*29.3*Q79+8*0.95*5.67E-8*(BC79+273)^3))</f>
        <v>0</v>
      </c>
      <c r="V79">
        <f>($C$7*BD79+$D$7*BE79+$E$7*U79)</f>
        <v>0</v>
      </c>
      <c r="W79">
        <f>0.61365*exp(17.502*V79/(240.97+V79))</f>
        <v>0</v>
      </c>
      <c r="X79">
        <f>(Y79/Z79*100)</f>
        <v>0</v>
      </c>
      <c r="Y79">
        <f>AV79*(BA79+BB79)/1000</f>
        <v>0</v>
      </c>
      <c r="Z79">
        <f>0.61365*exp(17.502*BC79/(240.97+BC79))</f>
        <v>0</v>
      </c>
      <c r="AA79">
        <f>(W79-AV79*(BA79+BB79)/1000)</f>
        <v>0</v>
      </c>
      <c r="AB79">
        <f>(-I79*44100)</f>
        <v>0</v>
      </c>
      <c r="AC79">
        <f>2*29.3*Q79*0.92*(BC79-V79)</f>
        <v>0</v>
      </c>
      <c r="AD79">
        <f>2*0.95*5.67E-8*(((BC79+$B$7)+273)^4-(V79+273)^4)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MAX(0,($B$13+$C$13*BH79)/(1+$D$13*BH79)*BA79/(BC79+273)*$E$13)</f>
        <v>0</v>
      </c>
      <c r="AK79">
        <f>$B$11*BI79+$C$11*BJ79+$F$11*BU79*(1-BX79)</f>
        <v>0</v>
      </c>
      <c r="AL79">
        <f>AK79*AM79</f>
        <v>0</v>
      </c>
      <c r="AM79">
        <f>($B$11*$D$9+$C$11*$D$9+$F$11*((CH79+BZ79)/MAX(CH79+BZ79+CI79, 0.1)*$I$9+CI79/MAX(CH79+BZ79+CI79, 0.1)*$J$9))/($B$11+$C$11+$F$11)</f>
        <v>0</v>
      </c>
      <c r="AN79">
        <f>($B$11*$K$9+$C$11*$K$9+$F$11*((CH79+BZ79)/MAX(CH79+BZ79+CI79, 0.1)*$P$9+CI79/MAX(CH79+BZ79+CI79, 0.1)*$Q$9))/($B$11+$C$11+$F$11)</f>
        <v>0</v>
      </c>
      <c r="AO79">
        <v>6</v>
      </c>
      <c r="AP79">
        <v>0.5</v>
      </c>
      <c r="AQ79" t="s">
        <v>341</v>
      </c>
      <c r="AR79">
        <v>2</v>
      </c>
      <c r="AS79">
        <v>1695827517.1</v>
      </c>
      <c r="AT79">
        <v>413.19</v>
      </c>
      <c r="AU79">
        <v>420.015</v>
      </c>
      <c r="AV79">
        <v>13.4052</v>
      </c>
      <c r="AW79">
        <v>10.4075</v>
      </c>
      <c r="AX79">
        <v>411.263</v>
      </c>
      <c r="AY79">
        <v>13.3341</v>
      </c>
      <c r="AZ79">
        <v>499.953</v>
      </c>
      <c r="BA79">
        <v>100.492</v>
      </c>
      <c r="BB79">
        <v>0.0313263</v>
      </c>
      <c r="BC79">
        <v>22.2764</v>
      </c>
      <c r="BD79">
        <v>999.9</v>
      </c>
      <c r="BE79">
        <v>999.9</v>
      </c>
      <c r="BF79">
        <v>0</v>
      </c>
      <c r="BG79">
        <v>0</v>
      </c>
      <c r="BH79">
        <v>9963.75</v>
      </c>
      <c r="BI79">
        <v>0</v>
      </c>
      <c r="BJ79">
        <v>35.7567</v>
      </c>
      <c r="BK79">
        <v>-6.8255</v>
      </c>
      <c r="BL79">
        <v>418.804</v>
      </c>
      <c r="BM79">
        <v>424.432</v>
      </c>
      <c r="BN79">
        <v>2.99777</v>
      </c>
      <c r="BO79">
        <v>420.015</v>
      </c>
      <c r="BP79">
        <v>10.4075</v>
      </c>
      <c r="BQ79">
        <v>1.34712</v>
      </c>
      <c r="BR79">
        <v>1.04587</v>
      </c>
      <c r="BS79">
        <v>11.3351</v>
      </c>
      <c r="BT79">
        <v>7.57149</v>
      </c>
      <c r="BU79">
        <v>2500.01</v>
      </c>
      <c r="BV79">
        <v>0.899996</v>
      </c>
      <c r="BW79">
        <v>0.100004</v>
      </c>
      <c r="BX79">
        <v>0</v>
      </c>
      <c r="BY79">
        <v>2.3198</v>
      </c>
      <c r="BZ79">
        <v>0</v>
      </c>
      <c r="CA79">
        <v>42253</v>
      </c>
      <c r="CB79">
        <v>22323.8</v>
      </c>
      <c r="CC79">
        <v>41.062</v>
      </c>
      <c r="CD79">
        <v>39.687</v>
      </c>
      <c r="CE79">
        <v>40.437</v>
      </c>
      <c r="CF79">
        <v>38.687</v>
      </c>
      <c r="CG79">
        <v>39.437</v>
      </c>
      <c r="CH79">
        <v>2250</v>
      </c>
      <c r="CI79">
        <v>250.01</v>
      </c>
      <c r="CJ79">
        <v>0</v>
      </c>
      <c r="CK79">
        <v>1695827506.8</v>
      </c>
      <c r="CL79">
        <v>0</v>
      </c>
      <c r="CM79">
        <v>1695827010.1</v>
      </c>
      <c r="CN79" t="s">
        <v>466</v>
      </c>
      <c r="CO79">
        <v>1695827009.6</v>
      </c>
      <c r="CP79">
        <v>1695827010.1</v>
      </c>
      <c r="CQ79">
        <v>4</v>
      </c>
      <c r="CR79">
        <v>-0.07000000000000001</v>
      </c>
      <c r="CS79">
        <v>0.01</v>
      </c>
      <c r="CT79">
        <v>1.941</v>
      </c>
      <c r="CU79">
        <v>0.064</v>
      </c>
      <c r="CV79">
        <v>420</v>
      </c>
      <c r="CW79">
        <v>12</v>
      </c>
      <c r="CX79">
        <v>0.36</v>
      </c>
      <c r="CY79">
        <v>0.14</v>
      </c>
      <c r="CZ79">
        <v>4.533257745560418</v>
      </c>
      <c r="DA79">
        <v>0.7798551324792943</v>
      </c>
      <c r="DB79">
        <v>0.06258299222889803</v>
      </c>
      <c r="DC79">
        <v>1</v>
      </c>
      <c r="DD79">
        <v>0.002479172123383163</v>
      </c>
      <c r="DE79">
        <v>0.0003832339127209511</v>
      </c>
      <c r="DF79">
        <v>2.807956060102281E-05</v>
      </c>
      <c r="DG79">
        <v>1</v>
      </c>
      <c r="DH79">
        <v>0.1509871978206467</v>
      </c>
      <c r="DI79">
        <v>0.02661198712896816</v>
      </c>
      <c r="DJ79">
        <v>0.00195812555133034</v>
      </c>
      <c r="DK79">
        <v>1</v>
      </c>
      <c r="DL79">
        <v>3</v>
      </c>
      <c r="DM79">
        <v>3</v>
      </c>
      <c r="DN79" t="s">
        <v>343</v>
      </c>
      <c r="DO79">
        <v>3.10263</v>
      </c>
      <c r="DP79">
        <v>2.66465</v>
      </c>
      <c r="DQ79">
        <v>0.100139</v>
      </c>
      <c r="DR79">
        <v>0.102483</v>
      </c>
      <c r="DS79">
        <v>0.0695636</v>
      </c>
      <c r="DT79">
        <v>0.0590151</v>
      </c>
      <c r="DU79">
        <v>26325.6</v>
      </c>
      <c r="DV79">
        <v>28655</v>
      </c>
      <c r="DW79">
        <v>27681.7</v>
      </c>
      <c r="DX79">
        <v>29997</v>
      </c>
      <c r="DY79">
        <v>32278.5</v>
      </c>
      <c r="DZ79">
        <v>34871.4</v>
      </c>
      <c r="EA79">
        <v>37999.2</v>
      </c>
      <c r="EB79">
        <v>41183.1</v>
      </c>
      <c r="EC79">
        <v>2.2166</v>
      </c>
      <c r="ED79">
        <v>2.27475</v>
      </c>
      <c r="EE79">
        <v>0</v>
      </c>
      <c r="EF79">
        <v>0</v>
      </c>
      <c r="EG79">
        <v>19.7415</v>
      </c>
      <c r="EH79">
        <v>999.9</v>
      </c>
      <c r="EI79">
        <v>53</v>
      </c>
      <c r="EJ79">
        <v>22.2</v>
      </c>
      <c r="EK79">
        <v>14.1661</v>
      </c>
      <c r="EL79">
        <v>63.6638</v>
      </c>
      <c r="EM79">
        <v>8.6258</v>
      </c>
      <c r="EN79">
        <v>1</v>
      </c>
      <c r="EO79">
        <v>-0.516385</v>
      </c>
      <c r="EP79">
        <v>0.0375926</v>
      </c>
      <c r="EQ79">
        <v>20.2038</v>
      </c>
      <c r="ER79">
        <v>5.25578</v>
      </c>
      <c r="ES79">
        <v>12.052</v>
      </c>
      <c r="ET79">
        <v>4.973</v>
      </c>
      <c r="EU79">
        <v>3.29233</v>
      </c>
      <c r="EV79">
        <v>9999</v>
      </c>
      <c r="EW79">
        <v>9999</v>
      </c>
      <c r="EX79">
        <v>9999</v>
      </c>
      <c r="EY79">
        <v>199.7</v>
      </c>
      <c r="EZ79">
        <v>4.97185</v>
      </c>
      <c r="FA79">
        <v>1.87027</v>
      </c>
      <c r="FB79">
        <v>1.87653</v>
      </c>
      <c r="FC79">
        <v>1.86959</v>
      </c>
      <c r="FD79">
        <v>1.87284</v>
      </c>
      <c r="FE79">
        <v>1.8744</v>
      </c>
      <c r="FF79">
        <v>1.87375</v>
      </c>
      <c r="FG79">
        <v>1.87529</v>
      </c>
      <c r="FH79">
        <v>0</v>
      </c>
      <c r="FI79">
        <v>0</v>
      </c>
      <c r="FJ79">
        <v>0</v>
      </c>
      <c r="FK79">
        <v>0</v>
      </c>
      <c r="FL79" t="s">
        <v>344</v>
      </c>
      <c r="FM79" t="s">
        <v>345</v>
      </c>
      <c r="FN79" t="s">
        <v>346</v>
      </c>
      <c r="FO79" t="s">
        <v>346</v>
      </c>
      <c r="FP79" t="s">
        <v>346</v>
      </c>
      <c r="FQ79" t="s">
        <v>346</v>
      </c>
      <c r="FR79">
        <v>0</v>
      </c>
      <c r="FS79">
        <v>100</v>
      </c>
      <c r="FT79">
        <v>100</v>
      </c>
      <c r="FU79">
        <v>1.927</v>
      </c>
      <c r="FV79">
        <v>0.0711</v>
      </c>
      <c r="FW79">
        <v>0.9259172070539307</v>
      </c>
      <c r="FX79">
        <v>0.002616612134532941</v>
      </c>
      <c r="FY79">
        <v>-4.519413631873513E-07</v>
      </c>
      <c r="FZ79">
        <v>9.831233035137328E-12</v>
      </c>
      <c r="GA79">
        <v>-0.02330133951424375</v>
      </c>
      <c r="GB79">
        <v>0.01128715920374445</v>
      </c>
      <c r="GC79">
        <v>-0.0004913425133041084</v>
      </c>
      <c r="GD79">
        <v>1.320148971478439E-05</v>
      </c>
      <c r="GE79">
        <v>-1</v>
      </c>
      <c r="GF79">
        <v>2093</v>
      </c>
      <c r="GG79">
        <v>1</v>
      </c>
      <c r="GH79">
        <v>22</v>
      </c>
      <c r="GI79">
        <v>8.5</v>
      </c>
      <c r="GJ79">
        <v>8.4</v>
      </c>
      <c r="GK79">
        <v>1.06934</v>
      </c>
      <c r="GL79">
        <v>2.48901</v>
      </c>
      <c r="GM79">
        <v>1.39893</v>
      </c>
      <c r="GN79">
        <v>2.31079</v>
      </c>
      <c r="GO79">
        <v>1.44897</v>
      </c>
      <c r="GP79">
        <v>2.3584</v>
      </c>
      <c r="GQ79">
        <v>25.7988</v>
      </c>
      <c r="GR79">
        <v>14.5523</v>
      </c>
      <c r="GS79">
        <v>18</v>
      </c>
      <c r="GT79">
        <v>459.148</v>
      </c>
      <c r="GU79">
        <v>566.513</v>
      </c>
      <c r="GV79">
        <v>20.0005</v>
      </c>
      <c r="GW79">
        <v>20.2953</v>
      </c>
      <c r="GX79">
        <v>30.0003</v>
      </c>
      <c r="GY79">
        <v>20.2342</v>
      </c>
      <c r="GZ79">
        <v>20.187</v>
      </c>
      <c r="HA79">
        <v>21.3688</v>
      </c>
      <c r="HB79">
        <v>27.9474</v>
      </c>
      <c r="HC79">
        <v>25.3444</v>
      </c>
      <c r="HD79">
        <v>20</v>
      </c>
      <c r="HE79">
        <v>420</v>
      </c>
      <c r="HF79">
        <v>10.4165</v>
      </c>
      <c r="HG79">
        <v>102.477</v>
      </c>
      <c r="HH79">
        <v>102.871</v>
      </c>
    </row>
    <row r="80" spans="1:216">
      <c r="A80">
        <v>64</v>
      </c>
      <c r="B80">
        <v>1695827654.6</v>
      </c>
      <c r="C80">
        <v>7307</v>
      </c>
      <c r="D80" t="s">
        <v>475</v>
      </c>
      <c r="E80" t="s">
        <v>476</v>
      </c>
      <c r="F80" t="s">
        <v>340</v>
      </c>
      <c r="H80">
        <v>1695827654.6</v>
      </c>
      <c r="I80">
        <f>(J80)/1000</f>
        <v>0</v>
      </c>
      <c r="J80">
        <f>1000*AZ80*AH80*(AV80-AW80)/(100*AO80*(1000-AH80*AV80))</f>
        <v>0</v>
      </c>
      <c r="K80">
        <f>AZ80*AH80*(AU80-AT80*(1000-AH80*AW80)/(1000-AH80*AV80))/(100*AO80)</f>
        <v>0</v>
      </c>
      <c r="L80">
        <f>AT80 - IF(AH80&gt;1, K80*AO80*100.0/(AJ80*BH80), 0)</f>
        <v>0</v>
      </c>
      <c r="M80">
        <f>((S80-I80/2)*L80-K80)/(S80+I80/2)</f>
        <v>0</v>
      </c>
      <c r="N80">
        <f>M80*(BA80+BB80)/1000.0</f>
        <v>0</v>
      </c>
      <c r="O80">
        <f>(AT80 - IF(AH80&gt;1, K80*AO80*100.0/(AJ80*BH80), 0))*(BA80+BB80)/1000.0</f>
        <v>0</v>
      </c>
      <c r="P80">
        <f>2.0/((1/R80-1/Q80)+SIGN(R80)*SQRT((1/R80-1/Q80)*(1/R80-1/Q80) + 4*AP80/((AP80+1)*(AP80+1))*(2*1/R80*1/Q80-1/Q80*1/Q80)))</f>
        <v>0</v>
      </c>
      <c r="Q80">
        <f>IF(LEFT(AQ80,1)&lt;&gt;"0",IF(LEFT(AQ80,1)="1",3.0,AR80),$D$5+$E$5*(BH80*BA80/($K$5*1000))+$F$5*(BH80*BA80/($K$5*1000))*MAX(MIN(AO80,$J$5),$I$5)*MAX(MIN(AO80,$J$5),$I$5)+$G$5*MAX(MIN(AO80,$J$5),$I$5)*(BH80*BA80/($K$5*1000))+$H$5*(BH80*BA80/($K$5*1000))*(BH80*BA80/($K$5*1000)))</f>
        <v>0</v>
      </c>
      <c r="R80">
        <f>I80*(1000-(1000*0.61365*exp(17.502*V80/(240.97+V80))/(BA80+BB80)+AV80)/2)/(1000*0.61365*exp(17.502*V80/(240.97+V80))/(BA80+BB80)-AV80)</f>
        <v>0</v>
      </c>
      <c r="S80">
        <f>1/((AP80+1)/(P80/1.6)+1/(Q80/1.37)) + AP80/((AP80+1)/(P80/1.6) + AP80/(Q80/1.37))</f>
        <v>0</v>
      </c>
      <c r="T80">
        <f>(AK80*AN80)</f>
        <v>0</v>
      </c>
      <c r="U80">
        <f>(BC80+(T80+2*0.95*5.67E-8*(((BC80+$B$7)+273)^4-(BC80+273)^4)-44100*I80)/(1.84*29.3*Q80+8*0.95*5.67E-8*(BC80+273)^3))</f>
        <v>0</v>
      </c>
      <c r="V80">
        <f>($C$7*BD80+$D$7*BE80+$E$7*U80)</f>
        <v>0</v>
      </c>
      <c r="W80">
        <f>0.61365*exp(17.502*V80/(240.97+V80))</f>
        <v>0</v>
      </c>
      <c r="X80">
        <f>(Y80/Z80*100)</f>
        <v>0</v>
      </c>
      <c r="Y80">
        <f>AV80*(BA80+BB80)/1000</f>
        <v>0</v>
      </c>
      <c r="Z80">
        <f>0.61365*exp(17.502*BC80/(240.97+BC80))</f>
        <v>0</v>
      </c>
      <c r="AA80">
        <f>(W80-AV80*(BA80+BB80)/1000)</f>
        <v>0</v>
      </c>
      <c r="AB80">
        <f>(-I80*44100)</f>
        <v>0</v>
      </c>
      <c r="AC80">
        <f>2*29.3*Q80*0.92*(BC80-V80)</f>
        <v>0</v>
      </c>
      <c r="AD80">
        <f>2*0.95*5.67E-8*(((BC80+$B$7)+273)^4-(V80+273)^4)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MAX(0,($B$13+$C$13*BH80)/(1+$D$13*BH80)*BA80/(BC80+273)*$E$13)</f>
        <v>0</v>
      </c>
      <c r="AK80">
        <f>$B$11*BI80+$C$11*BJ80+$F$11*BU80*(1-BX80)</f>
        <v>0</v>
      </c>
      <c r="AL80">
        <f>AK80*AM80</f>
        <v>0</v>
      </c>
      <c r="AM80">
        <f>($B$11*$D$9+$C$11*$D$9+$F$11*((CH80+BZ80)/MAX(CH80+BZ80+CI80, 0.1)*$I$9+CI80/MAX(CH80+BZ80+CI80, 0.1)*$J$9))/($B$11+$C$11+$F$11)</f>
        <v>0</v>
      </c>
      <c r="AN80">
        <f>($B$11*$K$9+$C$11*$K$9+$F$11*((CH80+BZ80)/MAX(CH80+BZ80+CI80, 0.1)*$P$9+CI80/MAX(CH80+BZ80+CI80, 0.1)*$Q$9))/($B$11+$C$11+$F$11)</f>
        <v>0</v>
      </c>
      <c r="AO80">
        <v>6</v>
      </c>
      <c r="AP80">
        <v>0.5</v>
      </c>
      <c r="AQ80" t="s">
        <v>341</v>
      </c>
      <c r="AR80">
        <v>2</v>
      </c>
      <c r="AS80">
        <v>1695827654.6</v>
      </c>
      <c r="AT80">
        <v>413.055</v>
      </c>
      <c r="AU80">
        <v>419.993</v>
      </c>
      <c r="AV80">
        <v>13.3569</v>
      </c>
      <c r="AW80">
        <v>10.7638</v>
      </c>
      <c r="AX80">
        <v>411.129</v>
      </c>
      <c r="AY80">
        <v>13.286</v>
      </c>
      <c r="AZ80">
        <v>500.071</v>
      </c>
      <c r="BA80">
        <v>100.495</v>
      </c>
      <c r="BB80">
        <v>0.0348368</v>
      </c>
      <c r="BC80">
        <v>22.1879</v>
      </c>
      <c r="BD80">
        <v>999.9</v>
      </c>
      <c r="BE80">
        <v>999.9</v>
      </c>
      <c r="BF80">
        <v>0</v>
      </c>
      <c r="BG80">
        <v>0</v>
      </c>
      <c r="BH80">
        <v>9980</v>
      </c>
      <c r="BI80">
        <v>0</v>
      </c>
      <c r="BJ80">
        <v>35.6133</v>
      </c>
      <c r="BK80">
        <v>-6.93774</v>
      </c>
      <c r="BL80">
        <v>418.647</v>
      </c>
      <c r="BM80">
        <v>424.563</v>
      </c>
      <c r="BN80">
        <v>2.59311</v>
      </c>
      <c r="BO80">
        <v>419.993</v>
      </c>
      <c r="BP80">
        <v>10.7638</v>
      </c>
      <c r="BQ80">
        <v>1.3423</v>
      </c>
      <c r="BR80">
        <v>1.08171</v>
      </c>
      <c r="BS80">
        <v>11.2811</v>
      </c>
      <c r="BT80">
        <v>8.06602</v>
      </c>
      <c r="BU80">
        <v>2500.04</v>
      </c>
      <c r="BV80">
        <v>0.899993</v>
      </c>
      <c r="BW80">
        <v>0.100007</v>
      </c>
      <c r="BX80">
        <v>0</v>
      </c>
      <c r="BY80">
        <v>2.4713</v>
      </c>
      <c r="BZ80">
        <v>0</v>
      </c>
      <c r="CA80">
        <v>15702.3</v>
      </c>
      <c r="CB80">
        <v>22324.1</v>
      </c>
      <c r="CC80">
        <v>38.125</v>
      </c>
      <c r="CD80">
        <v>37.562</v>
      </c>
      <c r="CE80">
        <v>37.875</v>
      </c>
      <c r="CF80">
        <v>36.062</v>
      </c>
      <c r="CG80">
        <v>37</v>
      </c>
      <c r="CH80">
        <v>2250.02</v>
      </c>
      <c r="CI80">
        <v>250.02</v>
      </c>
      <c r="CJ80">
        <v>0</v>
      </c>
      <c r="CK80">
        <v>1695827644.8</v>
      </c>
      <c r="CL80">
        <v>0</v>
      </c>
      <c r="CM80">
        <v>1695827010.1</v>
      </c>
      <c r="CN80" t="s">
        <v>466</v>
      </c>
      <c r="CO80">
        <v>1695827009.6</v>
      </c>
      <c r="CP80">
        <v>1695827010.1</v>
      </c>
      <c r="CQ80">
        <v>4</v>
      </c>
      <c r="CR80">
        <v>-0.07000000000000001</v>
      </c>
      <c r="CS80">
        <v>0.01</v>
      </c>
      <c r="CT80">
        <v>1.941</v>
      </c>
      <c r="CU80">
        <v>0.064</v>
      </c>
      <c r="CV80">
        <v>420</v>
      </c>
      <c r="CW80">
        <v>12</v>
      </c>
      <c r="CX80">
        <v>0.36</v>
      </c>
      <c r="CY80">
        <v>0.14</v>
      </c>
      <c r="CZ80">
        <v>4.882559515117525</v>
      </c>
      <c r="DA80">
        <v>0.3749996618434847</v>
      </c>
      <c r="DB80">
        <v>0.0387001688648073</v>
      </c>
      <c r="DC80">
        <v>1</v>
      </c>
      <c r="DD80">
        <v>0.002180196632392705</v>
      </c>
      <c r="DE80">
        <v>5.813283271971719E-05</v>
      </c>
      <c r="DF80">
        <v>4.491771308713702E-06</v>
      </c>
      <c r="DG80">
        <v>1</v>
      </c>
      <c r="DH80">
        <v>0.1321296324254264</v>
      </c>
      <c r="DI80">
        <v>0.003742111634891175</v>
      </c>
      <c r="DJ80">
        <v>0.0002936386593314577</v>
      </c>
      <c r="DK80">
        <v>1</v>
      </c>
      <c r="DL80">
        <v>3</v>
      </c>
      <c r="DM80">
        <v>3</v>
      </c>
      <c r="DN80" t="s">
        <v>343</v>
      </c>
      <c r="DO80">
        <v>3.10284</v>
      </c>
      <c r="DP80">
        <v>2.66831</v>
      </c>
      <c r="DQ80">
        <v>0.100091</v>
      </c>
      <c r="DR80">
        <v>0.102459</v>
      </c>
      <c r="DS80">
        <v>0.0693578</v>
      </c>
      <c r="DT80">
        <v>0.0605594</v>
      </c>
      <c r="DU80">
        <v>26322</v>
      </c>
      <c r="DV80">
        <v>28652.3</v>
      </c>
      <c r="DW80">
        <v>27676.9</v>
      </c>
      <c r="DX80">
        <v>29993.6</v>
      </c>
      <c r="DY80">
        <v>32281.1</v>
      </c>
      <c r="DZ80">
        <v>34809.4</v>
      </c>
      <c r="EA80">
        <v>37994.2</v>
      </c>
      <c r="EB80">
        <v>41177.5</v>
      </c>
      <c r="EC80">
        <v>2.22617</v>
      </c>
      <c r="ED80">
        <v>2.2716</v>
      </c>
      <c r="EE80">
        <v>0</v>
      </c>
      <c r="EF80">
        <v>0</v>
      </c>
      <c r="EG80">
        <v>19.6485</v>
      </c>
      <c r="EH80">
        <v>999.9</v>
      </c>
      <c r="EI80">
        <v>53.1</v>
      </c>
      <c r="EJ80">
        <v>22.3</v>
      </c>
      <c r="EK80">
        <v>14.2787</v>
      </c>
      <c r="EL80">
        <v>63.3438</v>
      </c>
      <c r="EM80">
        <v>8.3133</v>
      </c>
      <c r="EN80">
        <v>1</v>
      </c>
      <c r="EO80">
        <v>-0.511181</v>
      </c>
      <c r="EP80">
        <v>0.0356318</v>
      </c>
      <c r="EQ80">
        <v>20.2048</v>
      </c>
      <c r="ER80">
        <v>5.25877</v>
      </c>
      <c r="ES80">
        <v>12.0519</v>
      </c>
      <c r="ET80">
        <v>4.97355</v>
      </c>
      <c r="EU80">
        <v>3.293</v>
      </c>
      <c r="EV80">
        <v>9999</v>
      </c>
      <c r="EW80">
        <v>9999</v>
      </c>
      <c r="EX80">
        <v>9999</v>
      </c>
      <c r="EY80">
        <v>199.7</v>
      </c>
      <c r="EZ80">
        <v>4.97184</v>
      </c>
      <c r="FA80">
        <v>1.87027</v>
      </c>
      <c r="FB80">
        <v>1.87653</v>
      </c>
      <c r="FC80">
        <v>1.86955</v>
      </c>
      <c r="FD80">
        <v>1.87282</v>
      </c>
      <c r="FE80">
        <v>1.87439</v>
      </c>
      <c r="FF80">
        <v>1.87375</v>
      </c>
      <c r="FG80">
        <v>1.87526</v>
      </c>
      <c r="FH80">
        <v>0</v>
      </c>
      <c r="FI80">
        <v>0</v>
      </c>
      <c r="FJ80">
        <v>0</v>
      </c>
      <c r="FK80">
        <v>0</v>
      </c>
      <c r="FL80" t="s">
        <v>344</v>
      </c>
      <c r="FM80" t="s">
        <v>345</v>
      </c>
      <c r="FN80" t="s">
        <v>346</v>
      </c>
      <c r="FO80" t="s">
        <v>346</v>
      </c>
      <c r="FP80" t="s">
        <v>346</v>
      </c>
      <c r="FQ80" t="s">
        <v>346</v>
      </c>
      <c r="FR80">
        <v>0</v>
      </c>
      <c r="FS80">
        <v>100</v>
      </c>
      <c r="FT80">
        <v>100</v>
      </c>
      <c r="FU80">
        <v>1.926</v>
      </c>
      <c r="FV80">
        <v>0.0709</v>
      </c>
      <c r="FW80">
        <v>0.9259172070539307</v>
      </c>
      <c r="FX80">
        <v>0.002616612134532941</v>
      </c>
      <c r="FY80">
        <v>-4.519413631873513E-07</v>
      </c>
      <c r="FZ80">
        <v>9.831233035137328E-12</v>
      </c>
      <c r="GA80">
        <v>-0.02330133951424375</v>
      </c>
      <c r="GB80">
        <v>0.01128715920374445</v>
      </c>
      <c r="GC80">
        <v>-0.0004913425133041084</v>
      </c>
      <c r="GD80">
        <v>1.320148971478439E-05</v>
      </c>
      <c r="GE80">
        <v>-1</v>
      </c>
      <c r="GF80">
        <v>2093</v>
      </c>
      <c r="GG80">
        <v>1</v>
      </c>
      <c r="GH80">
        <v>22</v>
      </c>
      <c r="GI80">
        <v>10.8</v>
      </c>
      <c r="GJ80">
        <v>10.7</v>
      </c>
      <c r="GK80">
        <v>1.06934</v>
      </c>
      <c r="GL80">
        <v>2.48047</v>
      </c>
      <c r="GM80">
        <v>1.39893</v>
      </c>
      <c r="GN80">
        <v>2.31201</v>
      </c>
      <c r="GO80">
        <v>1.44897</v>
      </c>
      <c r="GP80">
        <v>2.48901</v>
      </c>
      <c r="GQ80">
        <v>25.9222</v>
      </c>
      <c r="GR80">
        <v>14.5348</v>
      </c>
      <c r="GS80">
        <v>18</v>
      </c>
      <c r="GT80">
        <v>465.672</v>
      </c>
      <c r="GU80">
        <v>565.46</v>
      </c>
      <c r="GV80">
        <v>20.0003</v>
      </c>
      <c r="GW80">
        <v>20.385</v>
      </c>
      <c r="GX80">
        <v>30.0002</v>
      </c>
      <c r="GY80">
        <v>20.3313</v>
      </c>
      <c r="GZ80">
        <v>20.2865</v>
      </c>
      <c r="HA80">
        <v>21.3728</v>
      </c>
      <c r="HB80">
        <v>26.0586</v>
      </c>
      <c r="HC80">
        <v>24.9739</v>
      </c>
      <c r="HD80">
        <v>20</v>
      </c>
      <c r="HE80">
        <v>420</v>
      </c>
      <c r="HF80">
        <v>10.6868</v>
      </c>
      <c r="HG80">
        <v>102.462</v>
      </c>
      <c r="HH80">
        <v>102.859</v>
      </c>
    </row>
    <row r="81" spans="1:216">
      <c r="A81">
        <v>65</v>
      </c>
      <c r="B81">
        <v>1695827714.1</v>
      </c>
      <c r="C81">
        <v>7366.5</v>
      </c>
      <c r="D81" t="s">
        <v>477</v>
      </c>
      <c r="E81" t="s">
        <v>478</v>
      </c>
      <c r="F81" t="s">
        <v>340</v>
      </c>
      <c r="H81">
        <v>1695827714.1</v>
      </c>
      <c r="I81">
        <f>(J81)/1000</f>
        <v>0</v>
      </c>
      <c r="J81">
        <f>1000*AZ81*AH81*(AV81-AW81)/(100*AO81*(1000-AH81*AV81))</f>
        <v>0</v>
      </c>
      <c r="K81">
        <f>AZ81*AH81*(AU81-AT81*(1000-AH81*AW81)/(1000-AH81*AV81))/(100*AO81)</f>
        <v>0</v>
      </c>
      <c r="L81">
        <f>AT81 - IF(AH81&gt;1, K81*AO81*100.0/(AJ81*BH81), 0)</f>
        <v>0</v>
      </c>
      <c r="M81">
        <f>((S81-I81/2)*L81-K81)/(S81+I81/2)</f>
        <v>0</v>
      </c>
      <c r="N81">
        <f>M81*(BA81+BB81)/1000.0</f>
        <v>0</v>
      </c>
      <c r="O81">
        <f>(AT81 - IF(AH81&gt;1, K81*AO81*100.0/(AJ81*BH81), 0))*(BA81+BB81)/1000.0</f>
        <v>0</v>
      </c>
      <c r="P81">
        <f>2.0/((1/R81-1/Q81)+SIGN(R81)*SQRT((1/R81-1/Q81)*(1/R81-1/Q81) + 4*AP81/((AP81+1)*(AP81+1))*(2*1/R81*1/Q81-1/Q81*1/Q81)))</f>
        <v>0</v>
      </c>
      <c r="Q81">
        <f>IF(LEFT(AQ81,1)&lt;&gt;"0",IF(LEFT(AQ81,1)="1",3.0,AR81),$D$5+$E$5*(BH81*BA81/($K$5*1000))+$F$5*(BH81*BA81/($K$5*1000))*MAX(MIN(AO81,$J$5),$I$5)*MAX(MIN(AO81,$J$5),$I$5)+$G$5*MAX(MIN(AO81,$J$5),$I$5)*(BH81*BA81/($K$5*1000))+$H$5*(BH81*BA81/($K$5*1000))*(BH81*BA81/($K$5*1000)))</f>
        <v>0</v>
      </c>
      <c r="R81">
        <f>I81*(1000-(1000*0.61365*exp(17.502*V81/(240.97+V81))/(BA81+BB81)+AV81)/2)/(1000*0.61365*exp(17.502*V81/(240.97+V81))/(BA81+BB81)-AV81)</f>
        <v>0</v>
      </c>
      <c r="S81">
        <f>1/((AP81+1)/(P81/1.6)+1/(Q81/1.37)) + AP81/((AP81+1)/(P81/1.6) + AP81/(Q81/1.37))</f>
        <v>0</v>
      </c>
      <c r="T81">
        <f>(AK81*AN81)</f>
        <v>0</v>
      </c>
      <c r="U81">
        <f>(BC81+(T81+2*0.95*5.67E-8*(((BC81+$B$7)+273)^4-(BC81+273)^4)-44100*I81)/(1.84*29.3*Q81+8*0.95*5.67E-8*(BC81+273)^3))</f>
        <v>0</v>
      </c>
      <c r="V81">
        <f>($C$7*BD81+$D$7*BE81+$E$7*U81)</f>
        <v>0</v>
      </c>
      <c r="W81">
        <f>0.61365*exp(17.502*V81/(240.97+V81))</f>
        <v>0</v>
      </c>
      <c r="X81">
        <f>(Y81/Z81*100)</f>
        <v>0</v>
      </c>
      <c r="Y81">
        <f>AV81*(BA81+BB81)/1000</f>
        <v>0</v>
      </c>
      <c r="Z81">
        <f>0.61365*exp(17.502*BC81/(240.97+BC81))</f>
        <v>0</v>
      </c>
      <c r="AA81">
        <f>(W81-AV81*(BA81+BB81)/1000)</f>
        <v>0</v>
      </c>
      <c r="AB81">
        <f>(-I81*44100)</f>
        <v>0</v>
      </c>
      <c r="AC81">
        <f>2*29.3*Q81*0.92*(BC81-V81)</f>
        <v>0</v>
      </c>
      <c r="AD81">
        <f>2*0.95*5.67E-8*(((BC81+$B$7)+273)^4-(V81+273)^4)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MAX(0,($B$13+$C$13*BH81)/(1+$D$13*BH81)*BA81/(BC81+273)*$E$13)</f>
        <v>0</v>
      </c>
      <c r="AK81">
        <f>$B$11*BI81+$C$11*BJ81+$F$11*BU81*(1-BX81)</f>
        <v>0</v>
      </c>
      <c r="AL81">
        <f>AK81*AM81</f>
        <v>0</v>
      </c>
      <c r="AM81">
        <f>($B$11*$D$9+$C$11*$D$9+$F$11*((CH81+BZ81)/MAX(CH81+BZ81+CI81, 0.1)*$I$9+CI81/MAX(CH81+BZ81+CI81, 0.1)*$J$9))/($B$11+$C$11+$F$11)</f>
        <v>0</v>
      </c>
      <c r="AN81">
        <f>($B$11*$K$9+$C$11*$K$9+$F$11*((CH81+BZ81)/MAX(CH81+BZ81+CI81, 0.1)*$P$9+CI81/MAX(CH81+BZ81+CI81, 0.1)*$Q$9))/($B$11+$C$11+$F$11)</f>
        <v>0</v>
      </c>
      <c r="AO81">
        <v>6</v>
      </c>
      <c r="AP81">
        <v>0.5</v>
      </c>
      <c r="AQ81" t="s">
        <v>341</v>
      </c>
      <c r="AR81">
        <v>2</v>
      </c>
      <c r="AS81">
        <v>1695827714.1</v>
      </c>
      <c r="AT81">
        <v>413.322</v>
      </c>
      <c r="AU81">
        <v>420.108</v>
      </c>
      <c r="AV81">
        <v>13.5597</v>
      </c>
      <c r="AW81">
        <v>9.78558</v>
      </c>
      <c r="AX81">
        <v>411.396</v>
      </c>
      <c r="AY81">
        <v>13.4878</v>
      </c>
      <c r="AZ81">
        <v>499.936</v>
      </c>
      <c r="BA81">
        <v>100.499</v>
      </c>
      <c r="BB81">
        <v>0.0346099</v>
      </c>
      <c r="BC81">
        <v>22.0689</v>
      </c>
      <c r="BD81">
        <v>999.9</v>
      </c>
      <c r="BE81">
        <v>999.9</v>
      </c>
      <c r="BF81">
        <v>0</v>
      </c>
      <c r="BG81">
        <v>0</v>
      </c>
      <c r="BH81">
        <v>10001.2</v>
      </c>
      <c r="BI81">
        <v>0</v>
      </c>
      <c r="BJ81">
        <v>32.6808</v>
      </c>
      <c r="BK81">
        <v>-6.78571</v>
      </c>
      <c r="BL81">
        <v>419.004</v>
      </c>
      <c r="BM81">
        <v>424.26</v>
      </c>
      <c r="BN81">
        <v>3.77413</v>
      </c>
      <c r="BO81">
        <v>420.108</v>
      </c>
      <c r="BP81">
        <v>9.78558</v>
      </c>
      <c r="BQ81">
        <v>1.36274</v>
      </c>
      <c r="BR81">
        <v>0.983446</v>
      </c>
      <c r="BS81">
        <v>11.5093</v>
      </c>
      <c r="BT81">
        <v>6.67341</v>
      </c>
      <c r="BU81">
        <v>2499.98</v>
      </c>
      <c r="BV81">
        <v>0.9</v>
      </c>
      <c r="BW81">
        <v>0.1</v>
      </c>
      <c r="BX81">
        <v>0</v>
      </c>
      <c r="BY81">
        <v>2.5421</v>
      </c>
      <c r="BZ81">
        <v>0</v>
      </c>
      <c r="CA81">
        <v>22476.8</v>
      </c>
      <c r="CB81">
        <v>22323.6</v>
      </c>
      <c r="CC81">
        <v>39.125</v>
      </c>
      <c r="CD81">
        <v>38.75</v>
      </c>
      <c r="CE81">
        <v>38.75</v>
      </c>
      <c r="CF81">
        <v>37.187</v>
      </c>
      <c r="CG81">
        <v>37.937</v>
      </c>
      <c r="CH81">
        <v>2249.98</v>
      </c>
      <c r="CI81">
        <v>250</v>
      </c>
      <c r="CJ81">
        <v>0</v>
      </c>
      <c r="CK81">
        <v>1695827704.2</v>
      </c>
      <c r="CL81">
        <v>0</v>
      </c>
      <c r="CM81">
        <v>1695827010.1</v>
      </c>
      <c r="CN81" t="s">
        <v>466</v>
      </c>
      <c r="CO81">
        <v>1695827009.6</v>
      </c>
      <c r="CP81">
        <v>1695827010.1</v>
      </c>
      <c r="CQ81">
        <v>4</v>
      </c>
      <c r="CR81">
        <v>-0.07000000000000001</v>
      </c>
      <c r="CS81">
        <v>0.01</v>
      </c>
      <c r="CT81">
        <v>1.941</v>
      </c>
      <c r="CU81">
        <v>0.064</v>
      </c>
      <c r="CV81">
        <v>420</v>
      </c>
      <c r="CW81">
        <v>12</v>
      </c>
      <c r="CX81">
        <v>0.36</v>
      </c>
      <c r="CY81">
        <v>0.14</v>
      </c>
      <c r="CZ81">
        <v>4.212684988441353</v>
      </c>
      <c r="DA81">
        <v>0.8406448164223581</v>
      </c>
      <c r="DB81">
        <v>0.06642412871147713</v>
      </c>
      <c r="DC81">
        <v>1</v>
      </c>
      <c r="DD81">
        <v>0.003137308649141334</v>
      </c>
      <c r="DE81">
        <v>0.0006258772078034013</v>
      </c>
      <c r="DF81">
        <v>4.880510245629533E-05</v>
      </c>
      <c r="DG81">
        <v>1</v>
      </c>
      <c r="DH81">
        <v>0.2047031164489746</v>
      </c>
      <c r="DI81">
        <v>0.03605937063430102</v>
      </c>
      <c r="DJ81">
        <v>0.002943248812331972</v>
      </c>
      <c r="DK81">
        <v>1</v>
      </c>
      <c r="DL81">
        <v>3</v>
      </c>
      <c r="DM81">
        <v>3</v>
      </c>
      <c r="DN81" t="s">
        <v>343</v>
      </c>
      <c r="DO81">
        <v>3.10245</v>
      </c>
      <c r="DP81">
        <v>2.66826</v>
      </c>
      <c r="DQ81">
        <v>0.10014</v>
      </c>
      <c r="DR81">
        <v>0.102468</v>
      </c>
      <c r="DS81">
        <v>0.07015200000000001</v>
      </c>
      <c r="DT81">
        <v>0.0562351</v>
      </c>
      <c r="DU81">
        <v>26318.9</v>
      </c>
      <c r="DV81">
        <v>28651.9</v>
      </c>
      <c r="DW81">
        <v>27675.2</v>
      </c>
      <c r="DX81">
        <v>29993.6</v>
      </c>
      <c r="DY81">
        <v>32251.6</v>
      </c>
      <c r="DZ81">
        <v>34969.8</v>
      </c>
      <c r="EA81">
        <v>37991.9</v>
      </c>
      <c r="EB81">
        <v>41178.1</v>
      </c>
      <c r="EC81">
        <v>2.23333</v>
      </c>
      <c r="ED81">
        <v>2.2681</v>
      </c>
      <c r="EE81">
        <v>0</v>
      </c>
      <c r="EF81">
        <v>0</v>
      </c>
      <c r="EG81">
        <v>19.5818</v>
      </c>
      <c r="EH81">
        <v>999.9</v>
      </c>
      <c r="EI81">
        <v>53.1</v>
      </c>
      <c r="EJ81">
        <v>22.3</v>
      </c>
      <c r="EK81">
        <v>14.2776</v>
      </c>
      <c r="EL81">
        <v>63.2239</v>
      </c>
      <c r="EM81">
        <v>8.38541</v>
      </c>
      <c r="EN81">
        <v>1</v>
      </c>
      <c r="EO81">
        <v>-0.509639</v>
      </c>
      <c r="EP81">
        <v>-0.0110349</v>
      </c>
      <c r="EQ81">
        <v>20.2069</v>
      </c>
      <c r="ER81">
        <v>5.25862</v>
      </c>
      <c r="ES81">
        <v>12.0519</v>
      </c>
      <c r="ET81">
        <v>4.9736</v>
      </c>
      <c r="EU81">
        <v>3.293</v>
      </c>
      <c r="EV81">
        <v>9999</v>
      </c>
      <c r="EW81">
        <v>9999</v>
      </c>
      <c r="EX81">
        <v>9999</v>
      </c>
      <c r="EY81">
        <v>199.7</v>
      </c>
      <c r="EZ81">
        <v>4.97184</v>
      </c>
      <c r="FA81">
        <v>1.87027</v>
      </c>
      <c r="FB81">
        <v>1.87653</v>
      </c>
      <c r="FC81">
        <v>1.86958</v>
      </c>
      <c r="FD81">
        <v>1.87284</v>
      </c>
      <c r="FE81">
        <v>1.8744</v>
      </c>
      <c r="FF81">
        <v>1.87378</v>
      </c>
      <c r="FG81">
        <v>1.87531</v>
      </c>
      <c r="FH81">
        <v>0</v>
      </c>
      <c r="FI81">
        <v>0</v>
      </c>
      <c r="FJ81">
        <v>0</v>
      </c>
      <c r="FK81">
        <v>0</v>
      </c>
      <c r="FL81" t="s">
        <v>344</v>
      </c>
      <c r="FM81" t="s">
        <v>345</v>
      </c>
      <c r="FN81" t="s">
        <v>346</v>
      </c>
      <c r="FO81" t="s">
        <v>346</v>
      </c>
      <c r="FP81" t="s">
        <v>346</v>
      </c>
      <c r="FQ81" t="s">
        <v>346</v>
      </c>
      <c r="FR81">
        <v>0</v>
      </c>
      <c r="FS81">
        <v>100</v>
      </c>
      <c r="FT81">
        <v>100</v>
      </c>
      <c r="FU81">
        <v>1.926</v>
      </c>
      <c r="FV81">
        <v>0.07190000000000001</v>
      </c>
      <c r="FW81">
        <v>0.9259172070539307</v>
      </c>
      <c r="FX81">
        <v>0.002616612134532941</v>
      </c>
      <c r="FY81">
        <v>-4.519413631873513E-07</v>
      </c>
      <c r="FZ81">
        <v>9.831233035137328E-12</v>
      </c>
      <c r="GA81">
        <v>-0.02330133951424375</v>
      </c>
      <c r="GB81">
        <v>0.01128715920374445</v>
      </c>
      <c r="GC81">
        <v>-0.0004913425133041084</v>
      </c>
      <c r="GD81">
        <v>1.320148971478439E-05</v>
      </c>
      <c r="GE81">
        <v>-1</v>
      </c>
      <c r="GF81">
        <v>2093</v>
      </c>
      <c r="GG81">
        <v>1</v>
      </c>
      <c r="GH81">
        <v>22</v>
      </c>
      <c r="GI81">
        <v>11.7</v>
      </c>
      <c r="GJ81">
        <v>11.7</v>
      </c>
      <c r="GK81">
        <v>1.06812</v>
      </c>
      <c r="GL81">
        <v>2.49146</v>
      </c>
      <c r="GM81">
        <v>1.39893</v>
      </c>
      <c r="GN81">
        <v>2.31079</v>
      </c>
      <c r="GO81">
        <v>1.44897</v>
      </c>
      <c r="GP81">
        <v>2.43286</v>
      </c>
      <c r="GQ81">
        <v>25.9633</v>
      </c>
      <c r="GR81">
        <v>14.5173</v>
      </c>
      <c r="GS81">
        <v>18</v>
      </c>
      <c r="GT81">
        <v>470.143</v>
      </c>
      <c r="GU81">
        <v>563.253</v>
      </c>
      <c r="GV81">
        <v>19.9995</v>
      </c>
      <c r="GW81">
        <v>20.403</v>
      </c>
      <c r="GX81">
        <v>30</v>
      </c>
      <c r="GY81">
        <v>20.3596</v>
      </c>
      <c r="GZ81">
        <v>20.3137</v>
      </c>
      <c r="HA81">
        <v>21.3485</v>
      </c>
      <c r="HB81">
        <v>33.1731</v>
      </c>
      <c r="HC81">
        <v>24.6012</v>
      </c>
      <c r="HD81">
        <v>20</v>
      </c>
      <c r="HE81">
        <v>420</v>
      </c>
      <c r="HF81">
        <v>9.63653</v>
      </c>
      <c r="HG81">
        <v>102.455</v>
      </c>
      <c r="HH81">
        <v>102.859</v>
      </c>
    </row>
    <row r="82" spans="1:216">
      <c r="A82">
        <v>66</v>
      </c>
      <c r="B82">
        <v>1695827782.6</v>
      </c>
      <c r="C82">
        <v>7435</v>
      </c>
      <c r="D82" t="s">
        <v>479</v>
      </c>
      <c r="E82" t="s">
        <v>480</v>
      </c>
      <c r="F82" t="s">
        <v>340</v>
      </c>
      <c r="H82">
        <v>1695827782.6</v>
      </c>
      <c r="I82">
        <f>(J82)/1000</f>
        <v>0</v>
      </c>
      <c r="J82">
        <f>1000*AZ82*AH82*(AV82-AW82)/(100*AO82*(1000-AH82*AV82))</f>
        <v>0</v>
      </c>
      <c r="K82">
        <f>AZ82*AH82*(AU82-AT82*(1000-AH82*AW82)/(1000-AH82*AV82))/(100*AO82)</f>
        <v>0</v>
      </c>
      <c r="L82">
        <f>AT82 - IF(AH82&gt;1, K82*AO82*100.0/(AJ82*BH82), 0)</f>
        <v>0</v>
      </c>
      <c r="M82">
        <f>((S82-I82/2)*L82-K82)/(S82+I82/2)</f>
        <v>0</v>
      </c>
      <c r="N82">
        <f>M82*(BA82+BB82)/1000.0</f>
        <v>0</v>
      </c>
      <c r="O82">
        <f>(AT82 - IF(AH82&gt;1, K82*AO82*100.0/(AJ82*BH82), 0))*(BA82+BB82)/1000.0</f>
        <v>0</v>
      </c>
      <c r="P82">
        <f>2.0/((1/R82-1/Q82)+SIGN(R82)*SQRT((1/R82-1/Q82)*(1/R82-1/Q82) + 4*AP82/((AP82+1)*(AP82+1))*(2*1/R82*1/Q82-1/Q82*1/Q82)))</f>
        <v>0</v>
      </c>
      <c r="Q82">
        <f>IF(LEFT(AQ82,1)&lt;&gt;"0",IF(LEFT(AQ82,1)="1",3.0,AR82),$D$5+$E$5*(BH82*BA82/($K$5*1000))+$F$5*(BH82*BA82/($K$5*1000))*MAX(MIN(AO82,$J$5),$I$5)*MAX(MIN(AO82,$J$5),$I$5)+$G$5*MAX(MIN(AO82,$J$5),$I$5)*(BH82*BA82/($K$5*1000))+$H$5*(BH82*BA82/($K$5*1000))*(BH82*BA82/($K$5*1000)))</f>
        <v>0</v>
      </c>
      <c r="R82">
        <f>I82*(1000-(1000*0.61365*exp(17.502*V82/(240.97+V82))/(BA82+BB82)+AV82)/2)/(1000*0.61365*exp(17.502*V82/(240.97+V82))/(BA82+BB82)-AV82)</f>
        <v>0</v>
      </c>
      <c r="S82">
        <f>1/((AP82+1)/(P82/1.6)+1/(Q82/1.37)) + AP82/((AP82+1)/(P82/1.6) + AP82/(Q82/1.37))</f>
        <v>0</v>
      </c>
      <c r="T82">
        <f>(AK82*AN82)</f>
        <v>0</v>
      </c>
      <c r="U82">
        <f>(BC82+(T82+2*0.95*5.67E-8*(((BC82+$B$7)+273)^4-(BC82+273)^4)-44100*I82)/(1.84*29.3*Q82+8*0.95*5.67E-8*(BC82+273)^3))</f>
        <v>0</v>
      </c>
      <c r="V82">
        <f>($C$7*BD82+$D$7*BE82+$E$7*U82)</f>
        <v>0</v>
      </c>
      <c r="W82">
        <f>0.61365*exp(17.502*V82/(240.97+V82))</f>
        <v>0</v>
      </c>
      <c r="X82">
        <f>(Y82/Z82*100)</f>
        <v>0</v>
      </c>
      <c r="Y82">
        <f>AV82*(BA82+BB82)/1000</f>
        <v>0</v>
      </c>
      <c r="Z82">
        <f>0.61365*exp(17.502*BC82/(240.97+BC82))</f>
        <v>0</v>
      </c>
      <c r="AA82">
        <f>(W82-AV82*(BA82+BB82)/1000)</f>
        <v>0</v>
      </c>
      <c r="AB82">
        <f>(-I82*44100)</f>
        <v>0</v>
      </c>
      <c r="AC82">
        <f>2*29.3*Q82*0.92*(BC82-V82)</f>
        <v>0</v>
      </c>
      <c r="AD82">
        <f>2*0.95*5.67E-8*(((BC82+$B$7)+273)^4-(V82+273)^4)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MAX(0,($B$13+$C$13*BH82)/(1+$D$13*BH82)*BA82/(BC82+273)*$E$13)</f>
        <v>0</v>
      </c>
      <c r="AK82">
        <f>$B$11*BI82+$C$11*BJ82+$F$11*BU82*(1-BX82)</f>
        <v>0</v>
      </c>
      <c r="AL82">
        <f>AK82*AM82</f>
        <v>0</v>
      </c>
      <c r="AM82">
        <f>($B$11*$D$9+$C$11*$D$9+$F$11*((CH82+BZ82)/MAX(CH82+BZ82+CI82, 0.1)*$I$9+CI82/MAX(CH82+BZ82+CI82, 0.1)*$J$9))/($B$11+$C$11+$F$11)</f>
        <v>0</v>
      </c>
      <c r="AN82">
        <f>($B$11*$K$9+$C$11*$K$9+$F$11*((CH82+BZ82)/MAX(CH82+BZ82+CI82, 0.1)*$P$9+CI82/MAX(CH82+BZ82+CI82, 0.1)*$Q$9))/($B$11+$C$11+$F$11)</f>
        <v>0</v>
      </c>
      <c r="AO82">
        <v>6</v>
      </c>
      <c r="AP82">
        <v>0.5</v>
      </c>
      <c r="AQ82" t="s">
        <v>341</v>
      </c>
      <c r="AR82">
        <v>2</v>
      </c>
      <c r="AS82">
        <v>1695827782.6</v>
      </c>
      <c r="AT82">
        <v>414.342</v>
      </c>
      <c r="AU82">
        <v>420.017</v>
      </c>
      <c r="AV82">
        <v>12.9023</v>
      </c>
      <c r="AW82">
        <v>10.7553</v>
      </c>
      <c r="AX82">
        <v>412.413</v>
      </c>
      <c r="AY82">
        <v>12.8338</v>
      </c>
      <c r="AZ82">
        <v>499.97</v>
      </c>
      <c r="BA82">
        <v>100.502</v>
      </c>
      <c r="BB82">
        <v>0.0320581</v>
      </c>
      <c r="BC82">
        <v>22.0788</v>
      </c>
      <c r="BD82">
        <v>999.9</v>
      </c>
      <c r="BE82">
        <v>999.9</v>
      </c>
      <c r="BF82">
        <v>0</v>
      </c>
      <c r="BG82">
        <v>0</v>
      </c>
      <c r="BH82">
        <v>9953.120000000001</v>
      </c>
      <c r="BI82">
        <v>0</v>
      </c>
      <c r="BJ82">
        <v>15.5348</v>
      </c>
      <c r="BK82">
        <v>-5.67471</v>
      </c>
      <c r="BL82">
        <v>419.758</v>
      </c>
      <c r="BM82">
        <v>424.583</v>
      </c>
      <c r="BN82">
        <v>2.14702</v>
      </c>
      <c r="BO82">
        <v>420.017</v>
      </c>
      <c r="BP82">
        <v>10.7553</v>
      </c>
      <c r="BQ82">
        <v>1.29671</v>
      </c>
      <c r="BR82">
        <v>1.08093</v>
      </c>
      <c r="BS82">
        <v>10.7608</v>
      </c>
      <c r="BT82">
        <v>8.05541</v>
      </c>
      <c r="BU82">
        <v>2499.96</v>
      </c>
      <c r="BV82">
        <v>0.900002</v>
      </c>
      <c r="BW82">
        <v>0.0999979</v>
      </c>
      <c r="BX82">
        <v>0</v>
      </c>
      <c r="BY82">
        <v>2.7387</v>
      </c>
      <c r="BZ82">
        <v>0</v>
      </c>
      <c r="CA82">
        <v>30985.9</v>
      </c>
      <c r="CB82">
        <v>22323.4</v>
      </c>
      <c r="CC82">
        <v>40.562</v>
      </c>
      <c r="CD82">
        <v>39.875</v>
      </c>
      <c r="CE82">
        <v>39.812</v>
      </c>
      <c r="CF82">
        <v>38.75</v>
      </c>
      <c r="CG82">
        <v>39.187</v>
      </c>
      <c r="CH82">
        <v>2249.97</v>
      </c>
      <c r="CI82">
        <v>249.99</v>
      </c>
      <c r="CJ82">
        <v>0</v>
      </c>
      <c r="CK82">
        <v>1695827772.6</v>
      </c>
      <c r="CL82">
        <v>0</v>
      </c>
      <c r="CM82">
        <v>1695827010.1</v>
      </c>
      <c r="CN82" t="s">
        <v>466</v>
      </c>
      <c r="CO82">
        <v>1695827009.6</v>
      </c>
      <c r="CP82">
        <v>1695827010.1</v>
      </c>
      <c r="CQ82">
        <v>4</v>
      </c>
      <c r="CR82">
        <v>-0.07000000000000001</v>
      </c>
      <c r="CS82">
        <v>0.01</v>
      </c>
      <c r="CT82">
        <v>1.941</v>
      </c>
      <c r="CU82">
        <v>0.064</v>
      </c>
      <c r="CV82">
        <v>420</v>
      </c>
      <c r="CW82">
        <v>12</v>
      </c>
      <c r="CX82">
        <v>0.36</v>
      </c>
      <c r="CY82">
        <v>0.14</v>
      </c>
      <c r="CZ82">
        <v>3.965217761985326</v>
      </c>
      <c r="DA82">
        <v>0.03264446531478376</v>
      </c>
      <c r="DB82">
        <v>0.03399678880104221</v>
      </c>
      <c r="DC82">
        <v>1</v>
      </c>
      <c r="DD82">
        <v>0.001735218582630368</v>
      </c>
      <c r="DE82">
        <v>7.908810441507241E-05</v>
      </c>
      <c r="DF82">
        <v>2.968472454978807E-05</v>
      </c>
      <c r="DG82">
        <v>1</v>
      </c>
      <c r="DH82">
        <v>0.1005444368378651</v>
      </c>
      <c r="DI82">
        <v>0.01455402064270445</v>
      </c>
      <c r="DJ82">
        <v>0.002061295252615849</v>
      </c>
      <c r="DK82">
        <v>1</v>
      </c>
      <c r="DL82">
        <v>3</v>
      </c>
      <c r="DM82">
        <v>3</v>
      </c>
      <c r="DN82" t="s">
        <v>343</v>
      </c>
      <c r="DO82">
        <v>3.10272</v>
      </c>
      <c r="DP82">
        <v>2.66529</v>
      </c>
      <c r="DQ82">
        <v>0.100316</v>
      </c>
      <c r="DR82">
        <v>0.102455</v>
      </c>
      <c r="DS82">
        <v>0.06755269999999999</v>
      </c>
      <c r="DT82">
        <v>0.0605173</v>
      </c>
      <c r="DU82">
        <v>26314.8</v>
      </c>
      <c r="DV82">
        <v>28650.1</v>
      </c>
      <c r="DW82">
        <v>27676.4</v>
      </c>
      <c r="DX82">
        <v>29991.3</v>
      </c>
      <c r="DY82">
        <v>32342</v>
      </c>
      <c r="DZ82">
        <v>34808.5</v>
      </c>
      <c r="EA82">
        <v>37992.5</v>
      </c>
      <c r="EB82">
        <v>41174.7</v>
      </c>
      <c r="EC82">
        <v>2.21175</v>
      </c>
      <c r="ED82">
        <v>2.27115</v>
      </c>
      <c r="EE82">
        <v>0</v>
      </c>
      <c r="EF82">
        <v>0</v>
      </c>
      <c r="EG82">
        <v>19.487</v>
      </c>
      <c r="EH82">
        <v>999.9</v>
      </c>
      <c r="EI82">
        <v>52.9</v>
      </c>
      <c r="EJ82">
        <v>22.3</v>
      </c>
      <c r="EK82">
        <v>14.2246</v>
      </c>
      <c r="EL82">
        <v>63.3239</v>
      </c>
      <c r="EM82">
        <v>8.297280000000001</v>
      </c>
      <c r="EN82">
        <v>1</v>
      </c>
      <c r="EO82">
        <v>-0.5088009999999999</v>
      </c>
      <c r="EP82">
        <v>-0.00949619</v>
      </c>
      <c r="EQ82">
        <v>20.2069</v>
      </c>
      <c r="ER82">
        <v>5.25787</v>
      </c>
      <c r="ES82">
        <v>12.0519</v>
      </c>
      <c r="ET82">
        <v>4.97345</v>
      </c>
      <c r="EU82">
        <v>3.293</v>
      </c>
      <c r="EV82">
        <v>9999</v>
      </c>
      <c r="EW82">
        <v>9999</v>
      </c>
      <c r="EX82">
        <v>9999</v>
      </c>
      <c r="EY82">
        <v>199.7</v>
      </c>
      <c r="EZ82">
        <v>4.97184</v>
      </c>
      <c r="FA82">
        <v>1.87027</v>
      </c>
      <c r="FB82">
        <v>1.87653</v>
      </c>
      <c r="FC82">
        <v>1.86957</v>
      </c>
      <c r="FD82">
        <v>1.87278</v>
      </c>
      <c r="FE82">
        <v>1.87439</v>
      </c>
      <c r="FF82">
        <v>1.87376</v>
      </c>
      <c r="FG82">
        <v>1.87527</v>
      </c>
      <c r="FH82">
        <v>0</v>
      </c>
      <c r="FI82">
        <v>0</v>
      </c>
      <c r="FJ82">
        <v>0</v>
      </c>
      <c r="FK82">
        <v>0</v>
      </c>
      <c r="FL82" t="s">
        <v>344</v>
      </c>
      <c r="FM82" t="s">
        <v>345</v>
      </c>
      <c r="FN82" t="s">
        <v>346</v>
      </c>
      <c r="FO82" t="s">
        <v>346</v>
      </c>
      <c r="FP82" t="s">
        <v>346</v>
      </c>
      <c r="FQ82" t="s">
        <v>346</v>
      </c>
      <c r="FR82">
        <v>0</v>
      </c>
      <c r="FS82">
        <v>100</v>
      </c>
      <c r="FT82">
        <v>100</v>
      </c>
      <c r="FU82">
        <v>1.929</v>
      </c>
      <c r="FV82">
        <v>0.06850000000000001</v>
      </c>
      <c r="FW82">
        <v>0.9259172070539307</v>
      </c>
      <c r="FX82">
        <v>0.002616612134532941</v>
      </c>
      <c r="FY82">
        <v>-4.519413631873513E-07</v>
      </c>
      <c r="FZ82">
        <v>9.831233035137328E-12</v>
      </c>
      <c r="GA82">
        <v>-0.02330133951424375</v>
      </c>
      <c r="GB82">
        <v>0.01128715920374445</v>
      </c>
      <c r="GC82">
        <v>-0.0004913425133041084</v>
      </c>
      <c r="GD82">
        <v>1.320148971478439E-05</v>
      </c>
      <c r="GE82">
        <v>-1</v>
      </c>
      <c r="GF82">
        <v>2093</v>
      </c>
      <c r="GG82">
        <v>1</v>
      </c>
      <c r="GH82">
        <v>22</v>
      </c>
      <c r="GI82">
        <v>12.9</v>
      </c>
      <c r="GJ82">
        <v>12.9</v>
      </c>
      <c r="GK82">
        <v>1.06934</v>
      </c>
      <c r="GL82">
        <v>2.49146</v>
      </c>
      <c r="GM82">
        <v>1.39893</v>
      </c>
      <c r="GN82">
        <v>2.31079</v>
      </c>
      <c r="GO82">
        <v>1.44897</v>
      </c>
      <c r="GP82">
        <v>2.4292</v>
      </c>
      <c r="GQ82">
        <v>26.025</v>
      </c>
      <c r="GR82">
        <v>14.5085</v>
      </c>
      <c r="GS82">
        <v>18</v>
      </c>
      <c r="GT82">
        <v>457.894</v>
      </c>
      <c r="GU82">
        <v>565.88</v>
      </c>
      <c r="GV82">
        <v>20.0003</v>
      </c>
      <c r="GW82">
        <v>20.4221</v>
      </c>
      <c r="GX82">
        <v>30.0002</v>
      </c>
      <c r="GY82">
        <v>20.3879</v>
      </c>
      <c r="GZ82">
        <v>20.3466</v>
      </c>
      <c r="HA82">
        <v>21.3665</v>
      </c>
      <c r="HB82">
        <v>25.5492</v>
      </c>
      <c r="HC82">
        <v>23.8585</v>
      </c>
      <c r="HD82">
        <v>20</v>
      </c>
      <c r="HE82">
        <v>420</v>
      </c>
      <c r="HF82">
        <v>10.8393</v>
      </c>
      <c r="HG82">
        <v>102.458</v>
      </c>
      <c r="HH82">
        <v>102.851</v>
      </c>
    </row>
    <row r="83" spans="1:216">
      <c r="A83">
        <v>67</v>
      </c>
      <c r="B83">
        <v>1695827843.1</v>
      </c>
      <c r="C83">
        <v>7495.5</v>
      </c>
      <c r="D83" t="s">
        <v>481</v>
      </c>
      <c r="E83" t="s">
        <v>482</v>
      </c>
      <c r="F83" t="s">
        <v>340</v>
      </c>
      <c r="H83">
        <v>1695827843.1</v>
      </c>
      <c r="I83">
        <f>(J83)/1000</f>
        <v>0</v>
      </c>
      <c r="J83">
        <f>1000*AZ83*AH83*(AV83-AW83)/(100*AO83*(1000-AH83*AV83))</f>
        <v>0</v>
      </c>
      <c r="K83">
        <f>AZ83*AH83*(AU83-AT83*(1000-AH83*AW83)/(1000-AH83*AV83))/(100*AO83)</f>
        <v>0</v>
      </c>
      <c r="L83">
        <f>AT83 - IF(AH83&gt;1, K83*AO83*100.0/(AJ83*BH83), 0)</f>
        <v>0</v>
      </c>
      <c r="M83">
        <f>((S83-I83/2)*L83-K83)/(S83+I83/2)</f>
        <v>0</v>
      </c>
      <c r="N83">
        <f>M83*(BA83+BB83)/1000.0</f>
        <v>0</v>
      </c>
      <c r="O83">
        <f>(AT83 - IF(AH83&gt;1, K83*AO83*100.0/(AJ83*BH83), 0))*(BA83+BB83)/1000.0</f>
        <v>0</v>
      </c>
      <c r="P83">
        <f>2.0/((1/R83-1/Q83)+SIGN(R83)*SQRT((1/R83-1/Q83)*(1/R83-1/Q83) + 4*AP83/((AP83+1)*(AP83+1))*(2*1/R83*1/Q83-1/Q83*1/Q83)))</f>
        <v>0</v>
      </c>
      <c r="Q83">
        <f>IF(LEFT(AQ83,1)&lt;&gt;"0",IF(LEFT(AQ83,1)="1",3.0,AR83),$D$5+$E$5*(BH83*BA83/($K$5*1000))+$F$5*(BH83*BA83/($K$5*1000))*MAX(MIN(AO83,$J$5),$I$5)*MAX(MIN(AO83,$J$5),$I$5)+$G$5*MAX(MIN(AO83,$J$5),$I$5)*(BH83*BA83/($K$5*1000))+$H$5*(BH83*BA83/($K$5*1000))*(BH83*BA83/($K$5*1000)))</f>
        <v>0</v>
      </c>
      <c r="R83">
        <f>I83*(1000-(1000*0.61365*exp(17.502*V83/(240.97+V83))/(BA83+BB83)+AV83)/2)/(1000*0.61365*exp(17.502*V83/(240.97+V83))/(BA83+BB83)-AV83)</f>
        <v>0</v>
      </c>
      <c r="S83">
        <f>1/((AP83+1)/(P83/1.6)+1/(Q83/1.37)) + AP83/((AP83+1)/(P83/1.6) + AP83/(Q83/1.37))</f>
        <v>0</v>
      </c>
      <c r="T83">
        <f>(AK83*AN83)</f>
        <v>0</v>
      </c>
      <c r="U83">
        <f>(BC83+(T83+2*0.95*5.67E-8*(((BC83+$B$7)+273)^4-(BC83+273)^4)-44100*I83)/(1.84*29.3*Q83+8*0.95*5.67E-8*(BC83+273)^3))</f>
        <v>0</v>
      </c>
      <c r="V83">
        <f>($C$7*BD83+$D$7*BE83+$E$7*U83)</f>
        <v>0</v>
      </c>
      <c r="W83">
        <f>0.61365*exp(17.502*V83/(240.97+V83))</f>
        <v>0</v>
      </c>
      <c r="X83">
        <f>(Y83/Z83*100)</f>
        <v>0</v>
      </c>
      <c r="Y83">
        <f>AV83*(BA83+BB83)/1000</f>
        <v>0</v>
      </c>
      <c r="Z83">
        <f>0.61365*exp(17.502*BC83/(240.97+BC83))</f>
        <v>0</v>
      </c>
      <c r="AA83">
        <f>(W83-AV83*(BA83+BB83)/1000)</f>
        <v>0</v>
      </c>
      <c r="AB83">
        <f>(-I83*44100)</f>
        <v>0</v>
      </c>
      <c r="AC83">
        <f>2*29.3*Q83*0.92*(BC83-V83)</f>
        <v>0</v>
      </c>
      <c r="AD83">
        <f>2*0.95*5.67E-8*(((BC83+$B$7)+273)^4-(V83+273)^4)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MAX(0,($B$13+$C$13*BH83)/(1+$D$13*BH83)*BA83/(BC83+273)*$E$13)</f>
        <v>0</v>
      </c>
      <c r="AK83">
        <f>$B$11*BI83+$C$11*BJ83+$F$11*BU83*(1-BX83)</f>
        <v>0</v>
      </c>
      <c r="AL83">
        <f>AK83*AM83</f>
        <v>0</v>
      </c>
      <c r="AM83">
        <f>($B$11*$D$9+$C$11*$D$9+$F$11*((CH83+BZ83)/MAX(CH83+BZ83+CI83, 0.1)*$I$9+CI83/MAX(CH83+BZ83+CI83, 0.1)*$J$9))/($B$11+$C$11+$F$11)</f>
        <v>0</v>
      </c>
      <c r="AN83">
        <f>($B$11*$K$9+$C$11*$K$9+$F$11*((CH83+BZ83)/MAX(CH83+BZ83+CI83, 0.1)*$P$9+CI83/MAX(CH83+BZ83+CI83, 0.1)*$Q$9))/($B$11+$C$11+$F$11)</f>
        <v>0</v>
      </c>
      <c r="AO83">
        <v>6</v>
      </c>
      <c r="AP83">
        <v>0.5</v>
      </c>
      <c r="AQ83" t="s">
        <v>341</v>
      </c>
      <c r="AR83">
        <v>2</v>
      </c>
      <c r="AS83">
        <v>1695827843.1</v>
      </c>
      <c r="AT83">
        <v>411.827</v>
      </c>
      <c r="AU83">
        <v>420.026</v>
      </c>
      <c r="AV83">
        <v>13.4032</v>
      </c>
      <c r="AW83">
        <v>10.684</v>
      </c>
      <c r="AX83">
        <v>409.904</v>
      </c>
      <c r="AY83">
        <v>13.3321</v>
      </c>
      <c r="AZ83">
        <v>500.095</v>
      </c>
      <c r="BA83">
        <v>100.5</v>
      </c>
      <c r="BB83">
        <v>0.0337706</v>
      </c>
      <c r="BC83">
        <v>22.2341</v>
      </c>
      <c r="BD83">
        <v>999.9</v>
      </c>
      <c r="BE83">
        <v>999.9</v>
      </c>
      <c r="BF83">
        <v>0</v>
      </c>
      <c r="BG83">
        <v>0</v>
      </c>
      <c r="BH83">
        <v>10033.8</v>
      </c>
      <c r="BI83">
        <v>0</v>
      </c>
      <c r="BJ83">
        <v>22.2011</v>
      </c>
      <c r="BK83">
        <v>-8.19928</v>
      </c>
      <c r="BL83">
        <v>417.422</v>
      </c>
      <c r="BM83">
        <v>424.562</v>
      </c>
      <c r="BN83">
        <v>2.71922</v>
      </c>
      <c r="BO83">
        <v>420.026</v>
      </c>
      <c r="BP83">
        <v>10.684</v>
      </c>
      <c r="BQ83">
        <v>1.34703</v>
      </c>
      <c r="BR83">
        <v>1.07374</v>
      </c>
      <c r="BS83">
        <v>11.3341</v>
      </c>
      <c r="BT83">
        <v>7.9574</v>
      </c>
      <c r="BU83">
        <v>2500.16</v>
      </c>
      <c r="BV83">
        <v>0.899999</v>
      </c>
      <c r="BW83">
        <v>0.100001</v>
      </c>
      <c r="BX83">
        <v>0</v>
      </c>
      <c r="BY83">
        <v>2.339</v>
      </c>
      <c r="BZ83">
        <v>0</v>
      </c>
      <c r="CA83">
        <v>27452</v>
      </c>
      <c r="CB83">
        <v>22325.2</v>
      </c>
      <c r="CC83">
        <v>41.75</v>
      </c>
      <c r="CD83">
        <v>40.625</v>
      </c>
      <c r="CE83">
        <v>40.812</v>
      </c>
      <c r="CF83">
        <v>39.937</v>
      </c>
      <c r="CG83">
        <v>40.187</v>
      </c>
      <c r="CH83">
        <v>2250.14</v>
      </c>
      <c r="CI83">
        <v>250.02</v>
      </c>
      <c r="CJ83">
        <v>0</v>
      </c>
      <c r="CK83">
        <v>1695827833.2</v>
      </c>
      <c r="CL83">
        <v>0</v>
      </c>
      <c r="CM83">
        <v>1695827010.1</v>
      </c>
      <c r="CN83" t="s">
        <v>466</v>
      </c>
      <c r="CO83">
        <v>1695827009.6</v>
      </c>
      <c r="CP83">
        <v>1695827010.1</v>
      </c>
      <c r="CQ83">
        <v>4</v>
      </c>
      <c r="CR83">
        <v>-0.07000000000000001</v>
      </c>
      <c r="CS83">
        <v>0.01</v>
      </c>
      <c r="CT83">
        <v>1.941</v>
      </c>
      <c r="CU83">
        <v>0.064</v>
      </c>
      <c r="CV83">
        <v>420</v>
      </c>
      <c r="CW83">
        <v>12</v>
      </c>
      <c r="CX83">
        <v>0.36</v>
      </c>
      <c r="CY83">
        <v>0.14</v>
      </c>
      <c r="CZ83">
        <v>5.786486234943211</v>
      </c>
      <c r="DA83">
        <v>0.5507783851145901</v>
      </c>
      <c r="DB83">
        <v>0.04862727357050222</v>
      </c>
      <c r="DC83">
        <v>1</v>
      </c>
      <c r="DD83">
        <v>0.002247524255172206</v>
      </c>
      <c r="DE83">
        <v>0.0005490563324172929</v>
      </c>
      <c r="DF83">
        <v>4.219882661747692E-05</v>
      </c>
      <c r="DG83">
        <v>1</v>
      </c>
      <c r="DH83">
        <v>0.1366506739132001</v>
      </c>
      <c r="DI83">
        <v>0.03497743750751076</v>
      </c>
      <c r="DJ83">
        <v>0.002713888033361512</v>
      </c>
      <c r="DK83">
        <v>1</v>
      </c>
      <c r="DL83">
        <v>3</v>
      </c>
      <c r="DM83">
        <v>3</v>
      </c>
      <c r="DN83" t="s">
        <v>343</v>
      </c>
      <c r="DO83">
        <v>3.10284</v>
      </c>
      <c r="DP83">
        <v>2.6677</v>
      </c>
      <c r="DQ83">
        <v>0.0998516</v>
      </c>
      <c r="DR83">
        <v>0.102449</v>
      </c>
      <c r="DS83">
        <v>0.06953040000000001</v>
      </c>
      <c r="DT83">
        <v>0.0602028</v>
      </c>
      <c r="DU83">
        <v>26325.9</v>
      </c>
      <c r="DV83">
        <v>28650.1</v>
      </c>
      <c r="DW83">
        <v>27673.8</v>
      </c>
      <c r="DX83">
        <v>29991.1</v>
      </c>
      <c r="DY83">
        <v>32271.3</v>
      </c>
      <c r="DZ83">
        <v>34820.1</v>
      </c>
      <c r="EA83">
        <v>37989.9</v>
      </c>
      <c r="EB83">
        <v>41174.6</v>
      </c>
      <c r="EC83">
        <v>2.22887</v>
      </c>
      <c r="ED83">
        <v>2.27038</v>
      </c>
      <c r="EE83">
        <v>0</v>
      </c>
      <c r="EF83">
        <v>0</v>
      </c>
      <c r="EG83">
        <v>19.5197</v>
      </c>
      <c r="EH83">
        <v>999.9</v>
      </c>
      <c r="EI83">
        <v>52.9</v>
      </c>
      <c r="EJ83">
        <v>22.4</v>
      </c>
      <c r="EK83">
        <v>14.3111</v>
      </c>
      <c r="EL83">
        <v>62.8038</v>
      </c>
      <c r="EM83">
        <v>8.54968</v>
      </c>
      <c r="EN83">
        <v>1</v>
      </c>
      <c r="EO83">
        <v>-0.508051</v>
      </c>
      <c r="EP83">
        <v>0.00142702</v>
      </c>
      <c r="EQ83">
        <v>20.2065</v>
      </c>
      <c r="ER83">
        <v>5.25832</v>
      </c>
      <c r="ES83">
        <v>12.0519</v>
      </c>
      <c r="ET83">
        <v>4.97305</v>
      </c>
      <c r="EU83">
        <v>3.293</v>
      </c>
      <c r="EV83">
        <v>9999</v>
      </c>
      <c r="EW83">
        <v>9999</v>
      </c>
      <c r="EX83">
        <v>9999</v>
      </c>
      <c r="EY83">
        <v>199.8</v>
      </c>
      <c r="EZ83">
        <v>4.97184</v>
      </c>
      <c r="FA83">
        <v>1.87027</v>
      </c>
      <c r="FB83">
        <v>1.87653</v>
      </c>
      <c r="FC83">
        <v>1.86955</v>
      </c>
      <c r="FD83">
        <v>1.87277</v>
      </c>
      <c r="FE83">
        <v>1.87439</v>
      </c>
      <c r="FF83">
        <v>1.87371</v>
      </c>
      <c r="FG83">
        <v>1.87517</v>
      </c>
      <c r="FH83">
        <v>0</v>
      </c>
      <c r="FI83">
        <v>0</v>
      </c>
      <c r="FJ83">
        <v>0</v>
      </c>
      <c r="FK83">
        <v>0</v>
      </c>
      <c r="FL83" t="s">
        <v>344</v>
      </c>
      <c r="FM83" t="s">
        <v>345</v>
      </c>
      <c r="FN83" t="s">
        <v>346</v>
      </c>
      <c r="FO83" t="s">
        <v>346</v>
      </c>
      <c r="FP83" t="s">
        <v>346</v>
      </c>
      <c r="FQ83" t="s">
        <v>346</v>
      </c>
      <c r="FR83">
        <v>0</v>
      </c>
      <c r="FS83">
        <v>100</v>
      </c>
      <c r="FT83">
        <v>100</v>
      </c>
      <c r="FU83">
        <v>1.923</v>
      </c>
      <c r="FV83">
        <v>0.0711</v>
      </c>
      <c r="FW83">
        <v>0.9259172070539307</v>
      </c>
      <c r="FX83">
        <v>0.002616612134532941</v>
      </c>
      <c r="FY83">
        <v>-4.519413631873513E-07</v>
      </c>
      <c r="FZ83">
        <v>9.831233035137328E-12</v>
      </c>
      <c r="GA83">
        <v>-0.02330133951424375</v>
      </c>
      <c r="GB83">
        <v>0.01128715920374445</v>
      </c>
      <c r="GC83">
        <v>-0.0004913425133041084</v>
      </c>
      <c r="GD83">
        <v>1.320148971478439E-05</v>
      </c>
      <c r="GE83">
        <v>-1</v>
      </c>
      <c r="GF83">
        <v>2093</v>
      </c>
      <c r="GG83">
        <v>1</v>
      </c>
      <c r="GH83">
        <v>22</v>
      </c>
      <c r="GI83">
        <v>13.9</v>
      </c>
      <c r="GJ83">
        <v>13.9</v>
      </c>
      <c r="GK83">
        <v>1.06812</v>
      </c>
      <c r="GL83">
        <v>2.48413</v>
      </c>
      <c r="GM83">
        <v>1.39893</v>
      </c>
      <c r="GN83">
        <v>2.30591</v>
      </c>
      <c r="GO83">
        <v>1.44897</v>
      </c>
      <c r="GP83">
        <v>2.36206</v>
      </c>
      <c r="GQ83">
        <v>26.0456</v>
      </c>
      <c r="GR83">
        <v>14.4998</v>
      </c>
      <c r="GS83">
        <v>18</v>
      </c>
      <c r="GT83">
        <v>468.01</v>
      </c>
      <c r="GU83">
        <v>565.552</v>
      </c>
      <c r="GV83">
        <v>20.0004</v>
      </c>
      <c r="GW83">
        <v>20.4343</v>
      </c>
      <c r="GX83">
        <v>30.0002</v>
      </c>
      <c r="GY83">
        <v>20.4062</v>
      </c>
      <c r="GZ83">
        <v>20.3657</v>
      </c>
      <c r="HA83">
        <v>21.3661</v>
      </c>
      <c r="HB83">
        <v>26.6916</v>
      </c>
      <c r="HC83">
        <v>23.8585</v>
      </c>
      <c r="HD83">
        <v>20</v>
      </c>
      <c r="HE83">
        <v>420</v>
      </c>
      <c r="HF83">
        <v>10.662</v>
      </c>
      <c r="HG83">
        <v>102.45</v>
      </c>
      <c r="HH83">
        <v>102.851</v>
      </c>
    </row>
    <row r="84" spans="1:216">
      <c r="A84">
        <v>68</v>
      </c>
      <c r="B84">
        <v>1695827915.6</v>
      </c>
      <c r="C84">
        <v>7568</v>
      </c>
      <c r="D84" t="s">
        <v>483</v>
      </c>
      <c r="E84" t="s">
        <v>484</v>
      </c>
      <c r="F84" t="s">
        <v>340</v>
      </c>
      <c r="H84">
        <v>1695827915.6</v>
      </c>
      <c r="I84">
        <f>(J84)/1000</f>
        <v>0</v>
      </c>
      <c r="J84">
        <f>1000*AZ84*AH84*(AV84-AW84)/(100*AO84*(1000-AH84*AV84))</f>
        <v>0</v>
      </c>
      <c r="K84">
        <f>AZ84*AH84*(AU84-AT84*(1000-AH84*AW84)/(1000-AH84*AV84))/(100*AO84)</f>
        <v>0</v>
      </c>
      <c r="L84">
        <f>AT84 - IF(AH84&gt;1, K84*AO84*100.0/(AJ84*BH84), 0)</f>
        <v>0</v>
      </c>
      <c r="M84">
        <f>((S84-I84/2)*L84-K84)/(S84+I84/2)</f>
        <v>0</v>
      </c>
      <c r="N84">
        <f>M84*(BA84+BB84)/1000.0</f>
        <v>0</v>
      </c>
      <c r="O84">
        <f>(AT84 - IF(AH84&gt;1, K84*AO84*100.0/(AJ84*BH84), 0))*(BA84+BB84)/1000.0</f>
        <v>0</v>
      </c>
      <c r="P84">
        <f>2.0/((1/R84-1/Q84)+SIGN(R84)*SQRT((1/R84-1/Q84)*(1/R84-1/Q84) + 4*AP84/((AP84+1)*(AP84+1))*(2*1/R84*1/Q84-1/Q84*1/Q84)))</f>
        <v>0</v>
      </c>
      <c r="Q84">
        <f>IF(LEFT(AQ84,1)&lt;&gt;"0",IF(LEFT(AQ84,1)="1",3.0,AR84),$D$5+$E$5*(BH84*BA84/($K$5*1000))+$F$5*(BH84*BA84/($K$5*1000))*MAX(MIN(AO84,$J$5),$I$5)*MAX(MIN(AO84,$J$5),$I$5)+$G$5*MAX(MIN(AO84,$J$5),$I$5)*(BH84*BA84/($K$5*1000))+$H$5*(BH84*BA84/($K$5*1000))*(BH84*BA84/($K$5*1000)))</f>
        <v>0</v>
      </c>
      <c r="R84">
        <f>I84*(1000-(1000*0.61365*exp(17.502*V84/(240.97+V84))/(BA84+BB84)+AV84)/2)/(1000*0.61365*exp(17.502*V84/(240.97+V84))/(BA84+BB84)-AV84)</f>
        <v>0</v>
      </c>
      <c r="S84">
        <f>1/((AP84+1)/(P84/1.6)+1/(Q84/1.37)) + AP84/((AP84+1)/(P84/1.6) + AP84/(Q84/1.37))</f>
        <v>0</v>
      </c>
      <c r="T84">
        <f>(AK84*AN84)</f>
        <v>0</v>
      </c>
      <c r="U84">
        <f>(BC84+(T84+2*0.95*5.67E-8*(((BC84+$B$7)+273)^4-(BC84+273)^4)-44100*I84)/(1.84*29.3*Q84+8*0.95*5.67E-8*(BC84+273)^3))</f>
        <v>0</v>
      </c>
      <c r="V84">
        <f>($C$7*BD84+$D$7*BE84+$E$7*U84)</f>
        <v>0</v>
      </c>
      <c r="W84">
        <f>0.61365*exp(17.502*V84/(240.97+V84))</f>
        <v>0</v>
      </c>
      <c r="X84">
        <f>(Y84/Z84*100)</f>
        <v>0</v>
      </c>
      <c r="Y84">
        <f>AV84*(BA84+BB84)/1000</f>
        <v>0</v>
      </c>
      <c r="Z84">
        <f>0.61365*exp(17.502*BC84/(240.97+BC84))</f>
        <v>0</v>
      </c>
      <c r="AA84">
        <f>(W84-AV84*(BA84+BB84)/1000)</f>
        <v>0</v>
      </c>
      <c r="AB84">
        <f>(-I84*44100)</f>
        <v>0</v>
      </c>
      <c r="AC84">
        <f>2*29.3*Q84*0.92*(BC84-V84)</f>
        <v>0</v>
      </c>
      <c r="AD84">
        <f>2*0.95*5.67E-8*(((BC84+$B$7)+273)^4-(V84+273)^4)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MAX(0,($B$13+$C$13*BH84)/(1+$D$13*BH84)*BA84/(BC84+273)*$E$13)</f>
        <v>0</v>
      </c>
      <c r="AK84">
        <f>$B$11*BI84+$C$11*BJ84+$F$11*BU84*(1-BX84)</f>
        <v>0</v>
      </c>
      <c r="AL84">
        <f>AK84*AM84</f>
        <v>0</v>
      </c>
      <c r="AM84">
        <f>($B$11*$D$9+$C$11*$D$9+$F$11*((CH84+BZ84)/MAX(CH84+BZ84+CI84, 0.1)*$I$9+CI84/MAX(CH84+BZ84+CI84, 0.1)*$J$9))/($B$11+$C$11+$F$11)</f>
        <v>0</v>
      </c>
      <c r="AN84">
        <f>($B$11*$K$9+$C$11*$K$9+$F$11*((CH84+BZ84)/MAX(CH84+BZ84+CI84, 0.1)*$P$9+CI84/MAX(CH84+BZ84+CI84, 0.1)*$Q$9))/($B$11+$C$11+$F$11)</f>
        <v>0</v>
      </c>
      <c r="AO84">
        <v>6</v>
      </c>
      <c r="AP84">
        <v>0.5</v>
      </c>
      <c r="AQ84" t="s">
        <v>341</v>
      </c>
      <c r="AR84">
        <v>2</v>
      </c>
      <c r="AS84">
        <v>1695827915.6</v>
      </c>
      <c r="AT84">
        <v>416.85</v>
      </c>
      <c r="AU84">
        <v>419.989</v>
      </c>
      <c r="AV84">
        <v>13.031</v>
      </c>
      <c r="AW84">
        <v>11.79</v>
      </c>
      <c r="AX84">
        <v>414.916</v>
      </c>
      <c r="AY84">
        <v>12.9618</v>
      </c>
      <c r="AZ84">
        <v>500.051</v>
      </c>
      <c r="BA84">
        <v>100.507</v>
      </c>
      <c r="BB84">
        <v>0.035142</v>
      </c>
      <c r="BC84">
        <v>22.2156</v>
      </c>
      <c r="BD84">
        <v>999.9</v>
      </c>
      <c r="BE84">
        <v>999.9</v>
      </c>
      <c r="BF84">
        <v>0</v>
      </c>
      <c r="BG84">
        <v>0</v>
      </c>
      <c r="BH84">
        <v>9996.25</v>
      </c>
      <c r="BI84">
        <v>0</v>
      </c>
      <c r="BJ84">
        <v>10.0954</v>
      </c>
      <c r="BK84">
        <v>-3.13821</v>
      </c>
      <c r="BL84">
        <v>422.354</v>
      </c>
      <c r="BM84">
        <v>424.999</v>
      </c>
      <c r="BN84">
        <v>1.24101</v>
      </c>
      <c r="BO84">
        <v>419.989</v>
      </c>
      <c r="BP84">
        <v>11.79</v>
      </c>
      <c r="BQ84">
        <v>1.30972</v>
      </c>
      <c r="BR84">
        <v>1.18499</v>
      </c>
      <c r="BS84">
        <v>10.9108</v>
      </c>
      <c r="BT84">
        <v>9.414239999999999</v>
      </c>
      <c r="BU84">
        <v>2499.85</v>
      </c>
      <c r="BV84">
        <v>0.899991</v>
      </c>
      <c r="BW84">
        <v>0.100009</v>
      </c>
      <c r="BX84">
        <v>0</v>
      </c>
      <c r="BY84">
        <v>3.0913</v>
      </c>
      <c r="BZ84">
        <v>0</v>
      </c>
      <c r="CA84">
        <v>46712.1</v>
      </c>
      <c r="CB84">
        <v>22322.3</v>
      </c>
      <c r="CC84">
        <v>40.562</v>
      </c>
      <c r="CD84">
        <v>39.25</v>
      </c>
      <c r="CE84">
        <v>40.062</v>
      </c>
      <c r="CF84">
        <v>38.125</v>
      </c>
      <c r="CG84">
        <v>39.062</v>
      </c>
      <c r="CH84">
        <v>2249.84</v>
      </c>
      <c r="CI84">
        <v>250.01</v>
      </c>
      <c r="CJ84">
        <v>0</v>
      </c>
      <c r="CK84">
        <v>1695827905.8</v>
      </c>
      <c r="CL84">
        <v>0</v>
      </c>
      <c r="CM84">
        <v>1695827010.1</v>
      </c>
      <c r="CN84" t="s">
        <v>466</v>
      </c>
      <c r="CO84">
        <v>1695827009.6</v>
      </c>
      <c r="CP84">
        <v>1695827010.1</v>
      </c>
      <c r="CQ84">
        <v>4</v>
      </c>
      <c r="CR84">
        <v>-0.07000000000000001</v>
      </c>
      <c r="CS84">
        <v>0.01</v>
      </c>
      <c r="CT84">
        <v>1.941</v>
      </c>
      <c r="CU84">
        <v>0.064</v>
      </c>
      <c r="CV84">
        <v>420</v>
      </c>
      <c r="CW84">
        <v>12</v>
      </c>
      <c r="CX84">
        <v>0.36</v>
      </c>
      <c r="CY84">
        <v>0.14</v>
      </c>
      <c r="CZ84">
        <v>2.14474463603594</v>
      </c>
      <c r="DA84">
        <v>0.4605185471840529</v>
      </c>
      <c r="DB84">
        <v>0.0507755008139518</v>
      </c>
      <c r="DC84">
        <v>1</v>
      </c>
      <c r="DD84">
        <v>0.001021684817376889</v>
      </c>
      <c r="DE84">
        <v>9.401866386366783E-05</v>
      </c>
      <c r="DF84">
        <v>7.080550885030335E-06</v>
      </c>
      <c r="DG84">
        <v>1</v>
      </c>
      <c r="DH84">
        <v>0.05735370671714314</v>
      </c>
      <c r="DI84">
        <v>0.008931530182122513</v>
      </c>
      <c r="DJ84">
        <v>0.0006688539381358973</v>
      </c>
      <c r="DK84">
        <v>1</v>
      </c>
      <c r="DL84">
        <v>3</v>
      </c>
      <c r="DM84">
        <v>3</v>
      </c>
      <c r="DN84" t="s">
        <v>343</v>
      </c>
      <c r="DO84">
        <v>3.10304</v>
      </c>
      <c r="DP84">
        <v>2.66875</v>
      </c>
      <c r="DQ84">
        <v>0.100771</v>
      </c>
      <c r="DR84">
        <v>0.102453</v>
      </c>
      <c r="DS84">
        <v>0.0680606</v>
      </c>
      <c r="DT84">
        <v>0.0649404</v>
      </c>
      <c r="DU84">
        <v>26297.8</v>
      </c>
      <c r="DV84">
        <v>28648.3</v>
      </c>
      <c r="DW84">
        <v>27672.7</v>
      </c>
      <c r="DX84">
        <v>29989.4</v>
      </c>
      <c r="DY84">
        <v>32321.1</v>
      </c>
      <c r="DZ84">
        <v>34642.7</v>
      </c>
      <c r="EA84">
        <v>37988.6</v>
      </c>
      <c r="EB84">
        <v>41172.1</v>
      </c>
      <c r="EC84">
        <v>2.2301</v>
      </c>
      <c r="ED84">
        <v>2.27185</v>
      </c>
      <c r="EE84">
        <v>0</v>
      </c>
      <c r="EF84">
        <v>0</v>
      </c>
      <c r="EG84">
        <v>19.5407</v>
      </c>
      <c r="EH84">
        <v>999.9</v>
      </c>
      <c r="EI84">
        <v>52.9</v>
      </c>
      <c r="EJ84">
        <v>22.4</v>
      </c>
      <c r="EK84">
        <v>14.3104</v>
      </c>
      <c r="EL84">
        <v>63.3438</v>
      </c>
      <c r="EM84">
        <v>8.33334</v>
      </c>
      <c r="EN84">
        <v>1</v>
      </c>
      <c r="EO84">
        <v>-0.5068240000000001</v>
      </c>
      <c r="EP84">
        <v>0.0194989</v>
      </c>
      <c r="EQ84">
        <v>20.2045</v>
      </c>
      <c r="ER84">
        <v>5.25802</v>
      </c>
      <c r="ES84">
        <v>12.0519</v>
      </c>
      <c r="ET84">
        <v>4.9734</v>
      </c>
      <c r="EU84">
        <v>3.293</v>
      </c>
      <c r="EV84">
        <v>9999</v>
      </c>
      <c r="EW84">
        <v>9999</v>
      </c>
      <c r="EX84">
        <v>9999</v>
      </c>
      <c r="EY84">
        <v>199.8</v>
      </c>
      <c r="EZ84">
        <v>4.97184</v>
      </c>
      <c r="FA84">
        <v>1.87027</v>
      </c>
      <c r="FB84">
        <v>1.87653</v>
      </c>
      <c r="FC84">
        <v>1.86957</v>
      </c>
      <c r="FD84">
        <v>1.87276</v>
      </c>
      <c r="FE84">
        <v>1.87439</v>
      </c>
      <c r="FF84">
        <v>1.87371</v>
      </c>
      <c r="FG84">
        <v>1.87521</v>
      </c>
      <c r="FH84">
        <v>0</v>
      </c>
      <c r="FI84">
        <v>0</v>
      </c>
      <c r="FJ84">
        <v>0</v>
      </c>
      <c r="FK84">
        <v>0</v>
      </c>
      <c r="FL84" t="s">
        <v>344</v>
      </c>
      <c r="FM84" t="s">
        <v>345</v>
      </c>
      <c r="FN84" t="s">
        <v>346</v>
      </c>
      <c r="FO84" t="s">
        <v>346</v>
      </c>
      <c r="FP84" t="s">
        <v>346</v>
      </c>
      <c r="FQ84" t="s">
        <v>346</v>
      </c>
      <c r="FR84">
        <v>0</v>
      </c>
      <c r="FS84">
        <v>100</v>
      </c>
      <c r="FT84">
        <v>100</v>
      </c>
      <c r="FU84">
        <v>1.934</v>
      </c>
      <c r="FV84">
        <v>0.0692</v>
      </c>
      <c r="FW84">
        <v>0.9259172070539307</v>
      </c>
      <c r="FX84">
        <v>0.002616612134532941</v>
      </c>
      <c r="FY84">
        <v>-4.519413631873513E-07</v>
      </c>
      <c r="FZ84">
        <v>9.831233035137328E-12</v>
      </c>
      <c r="GA84">
        <v>-0.02330133951424375</v>
      </c>
      <c r="GB84">
        <v>0.01128715920374445</v>
      </c>
      <c r="GC84">
        <v>-0.0004913425133041084</v>
      </c>
      <c r="GD84">
        <v>1.320148971478439E-05</v>
      </c>
      <c r="GE84">
        <v>-1</v>
      </c>
      <c r="GF84">
        <v>2093</v>
      </c>
      <c r="GG84">
        <v>1</v>
      </c>
      <c r="GH84">
        <v>22</v>
      </c>
      <c r="GI84">
        <v>15.1</v>
      </c>
      <c r="GJ84">
        <v>15.1</v>
      </c>
      <c r="GK84">
        <v>1.07056</v>
      </c>
      <c r="GL84">
        <v>2.48901</v>
      </c>
      <c r="GM84">
        <v>1.39893</v>
      </c>
      <c r="GN84">
        <v>2.30591</v>
      </c>
      <c r="GO84">
        <v>1.44897</v>
      </c>
      <c r="GP84">
        <v>2.46216</v>
      </c>
      <c r="GQ84">
        <v>26.0868</v>
      </c>
      <c r="GR84">
        <v>14.4823</v>
      </c>
      <c r="GS84">
        <v>18</v>
      </c>
      <c r="GT84">
        <v>468.987</v>
      </c>
      <c r="GU84">
        <v>566.995</v>
      </c>
      <c r="GV84">
        <v>20</v>
      </c>
      <c r="GW84">
        <v>20.455</v>
      </c>
      <c r="GX84">
        <v>30</v>
      </c>
      <c r="GY84">
        <v>20.4316</v>
      </c>
      <c r="GZ84">
        <v>20.3952</v>
      </c>
      <c r="HA84">
        <v>21.3849</v>
      </c>
      <c r="HB84">
        <v>19.1011</v>
      </c>
      <c r="HC84">
        <v>24.2355</v>
      </c>
      <c r="HD84">
        <v>20</v>
      </c>
      <c r="HE84">
        <v>420</v>
      </c>
      <c r="HF84">
        <v>11.8723</v>
      </c>
      <c r="HG84">
        <v>102.446</v>
      </c>
      <c r="HH84">
        <v>102.845</v>
      </c>
    </row>
    <row r="85" spans="1:216">
      <c r="A85">
        <v>69</v>
      </c>
      <c r="B85">
        <v>1695827982.1</v>
      </c>
      <c r="C85">
        <v>7634.5</v>
      </c>
      <c r="D85" t="s">
        <v>485</v>
      </c>
      <c r="E85" t="s">
        <v>486</v>
      </c>
      <c r="F85" t="s">
        <v>340</v>
      </c>
      <c r="H85">
        <v>1695827982.1</v>
      </c>
      <c r="I85">
        <f>(J85)/1000</f>
        <v>0</v>
      </c>
      <c r="J85">
        <f>1000*AZ85*AH85*(AV85-AW85)/(100*AO85*(1000-AH85*AV85))</f>
        <v>0</v>
      </c>
      <c r="K85">
        <f>AZ85*AH85*(AU85-AT85*(1000-AH85*AW85)/(1000-AH85*AV85))/(100*AO85)</f>
        <v>0</v>
      </c>
      <c r="L85">
        <f>AT85 - IF(AH85&gt;1, K85*AO85*100.0/(AJ85*BH85), 0)</f>
        <v>0</v>
      </c>
      <c r="M85">
        <f>((S85-I85/2)*L85-K85)/(S85+I85/2)</f>
        <v>0</v>
      </c>
      <c r="N85">
        <f>M85*(BA85+BB85)/1000.0</f>
        <v>0</v>
      </c>
      <c r="O85">
        <f>(AT85 - IF(AH85&gt;1, K85*AO85*100.0/(AJ85*BH85), 0))*(BA85+BB85)/1000.0</f>
        <v>0</v>
      </c>
      <c r="P85">
        <f>2.0/((1/R85-1/Q85)+SIGN(R85)*SQRT((1/R85-1/Q85)*(1/R85-1/Q85) + 4*AP85/((AP85+1)*(AP85+1))*(2*1/R85*1/Q85-1/Q85*1/Q85)))</f>
        <v>0</v>
      </c>
      <c r="Q85">
        <f>IF(LEFT(AQ85,1)&lt;&gt;"0",IF(LEFT(AQ85,1)="1",3.0,AR85),$D$5+$E$5*(BH85*BA85/($K$5*1000))+$F$5*(BH85*BA85/($K$5*1000))*MAX(MIN(AO85,$J$5),$I$5)*MAX(MIN(AO85,$J$5),$I$5)+$G$5*MAX(MIN(AO85,$J$5),$I$5)*(BH85*BA85/($K$5*1000))+$H$5*(BH85*BA85/($K$5*1000))*(BH85*BA85/($K$5*1000)))</f>
        <v>0</v>
      </c>
      <c r="R85">
        <f>I85*(1000-(1000*0.61365*exp(17.502*V85/(240.97+V85))/(BA85+BB85)+AV85)/2)/(1000*0.61365*exp(17.502*V85/(240.97+V85))/(BA85+BB85)-AV85)</f>
        <v>0</v>
      </c>
      <c r="S85">
        <f>1/((AP85+1)/(P85/1.6)+1/(Q85/1.37)) + AP85/((AP85+1)/(P85/1.6) + AP85/(Q85/1.37))</f>
        <v>0</v>
      </c>
      <c r="T85">
        <f>(AK85*AN85)</f>
        <v>0</v>
      </c>
      <c r="U85">
        <f>(BC85+(T85+2*0.95*5.67E-8*(((BC85+$B$7)+273)^4-(BC85+273)^4)-44100*I85)/(1.84*29.3*Q85+8*0.95*5.67E-8*(BC85+273)^3))</f>
        <v>0</v>
      </c>
      <c r="V85">
        <f>($C$7*BD85+$D$7*BE85+$E$7*U85)</f>
        <v>0</v>
      </c>
      <c r="W85">
        <f>0.61365*exp(17.502*V85/(240.97+V85))</f>
        <v>0</v>
      </c>
      <c r="X85">
        <f>(Y85/Z85*100)</f>
        <v>0</v>
      </c>
      <c r="Y85">
        <f>AV85*(BA85+BB85)/1000</f>
        <v>0</v>
      </c>
      <c r="Z85">
        <f>0.61365*exp(17.502*BC85/(240.97+BC85))</f>
        <v>0</v>
      </c>
      <c r="AA85">
        <f>(W85-AV85*(BA85+BB85)/1000)</f>
        <v>0</v>
      </c>
      <c r="AB85">
        <f>(-I85*44100)</f>
        <v>0</v>
      </c>
      <c r="AC85">
        <f>2*29.3*Q85*0.92*(BC85-V85)</f>
        <v>0</v>
      </c>
      <c r="AD85">
        <f>2*0.95*5.67E-8*(((BC85+$B$7)+273)^4-(V85+273)^4)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MAX(0,($B$13+$C$13*BH85)/(1+$D$13*BH85)*BA85/(BC85+273)*$E$13)</f>
        <v>0</v>
      </c>
      <c r="AK85">
        <f>$B$11*BI85+$C$11*BJ85+$F$11*BU85*(1-BX85)</f>
        <v>0</v>
      </c>
      <c r="AL85">
        <f>AK85*AM85</f>
        <v>0</v>
      </c>
      <c r="AM85">
        <f>($B$11*$D$9+$C$11*$D$9+$F$11*((CH85+BZ85)/MAX(CH85+BZ85+CI85, 0.1)*$I$9+CI85/MAX(CH85+BZ85+CI85, 0.1)*$J$9))/($B$11+$C$11+$F$11)</f>
        <v>0</v>
      </c>
      <c r="AN85">
        <f>($B$11*$K$9+$C$11*$K$9+$F$11*((CH85+BZ85)/MAX(CH85+BZ85+CI85, 0.1)*$P$9+CI85/MAX(CH85+BZ85+CI85, 0.1)*$Q$9))/($B$11+$C$11+$F$11)</f>
        <v>0</v>
      </c>
      <c r="AO85">
        <v>6</v>
      </c>
      <c r="AP85">
        <v>0.5</v>
      </c>
      <c r="AQ85" t="s">
        <v>341</v>
      </c>
      <c r="AR85">
        <v>2</v>
      </c>
      <c r="AS85">
        <v>1695827982.1</v>
      </c>
      <c r="AT85">
        <v>415.947</v>
      </c>
      <c r="AU85">
        <v>419.981</v>
      </c>
      <c r="AV85">
        <v>13.0454</v>
      </c>
      <c r="AW85">
        <v>12.5933</v>
      </c>
      <c r="AX85">
        <v>414.015</v>
      </c>
      <c r="AY85">
        <v>12.9761</v>
      </c>
      <c r="AZ85">
        <v>500.213</v>
      </c>
      <c r="BA85">
        <v>100.508</v>
      </c>
      <c r="BB85">
        <v>0.0342698</v>
      </c>
      <c r="BC85">
        <v>22.2101</v>
      </c>
      <c r="BD85">
        <v>999.9</v>
      </c>
      <c r="BE85">
        <v>999.9</v>
      </c>
      <c r="BF85">
        <v>0</v>
      </c>
      <c r="BG85">
        <v>0</v>
      </c>
      <c r="BH85">
        <v>9985</v>
      </c>
      <c r="BI85">
        <v>0</v>
      </c>
      <c r="BJ85">
        <v>20.1317</v>
      </c>
      <c r="BK85">
        <v>-4.03384</v>
      </c>
      <c r="BL85">
        <v>421.445</v>
      </c>
      <c r="BM85">
        <v>425.337</v>
      </c>
      <c r="BN85">
        <v>0.452025</v>
      </c>
      <c r="BO85">
        <v>419.981</v>
      </c>
      <c r="BP85">
        <v>12.5933</v>
      </c>
      <c r="BQ85">
        <v>1.31117</v>
      </c>
      <c r="BR85">
        <v>1.26573</v>
      </c>
      <c r="BS85">
        <v>10.9275</v>
      </c>
      <c r="BT85">
        <v>10.398</v>
      </c>
      <c r="BU85">
        <v>2499.83</v>
      </c>
      <c r="BV85">
        <v>0.899996</v>
      </c>
      <c r="BW85">
        <v>0.100004</v>
      </c>
      <c r="BX85">
        <v>0</v>
      </c>
      <c r="BY85">
        <v>2.3875</v>
      </c>
      <c r="BZ85">
        <v>0</v>
      </c>
      <c r="CA85">
        <v>29753.5</v>
      </c>
      <c r="CB85">
        <v>22322.2</v>
      </c>
      <c r="CC85">
        <v>38.937</v>
      </c>
      <c r="CD85">
        <v>38.062</v>
      </c>
      <c r="CE85">
        <v>38.625</v>
      </c>
      <c r="CF85">
        <v>36.625</v>
      </c>
      <c r="CG85">
        <v>37.687</v>
      </c>
      <c r="CH85">
        <v>2249.84</v>
      </c>
      <c r="CI85">
        <v>249.99</v>
      </c>
      <c r="CJ85">
        <v>0</v>
      </c>
      <c r="CK85">
        <v>1695827971.8</v>
      </c>
      <c r="CL85">
        <v>0</v>
      </c>
      <c r="CM85">
        <v>1695827010.1</v>
      </c>
      <c r="CN85" t="s">
        <v>466</v>
      </c>
      <c r="CO85">
        <v>1695827009.6</v>
      </c>
      <c r="CP85">
        <v>1695827010.1</v>
      </c>
      <c r="CQ85">
        <v>4</v>
      </c>
      <c r="CR85">
        <v>-0.07000000000000001</v>
      </c>
      <c r="CS85">
        <v>0.01</v>
      </c>
      <c r="CT85">
        <v>1.941</v>
      </c>
      <c r="CU85">
        <v>0.064</v>
      </c>
      <c r="CV85">
        <v>420</v>
      </c>
      <c r="CW85">
        <v>12</v>
      </c>
      <c r="CX85">
        <v>0.36</v>
      </c>
      <c r="CY85">
        <v>0.14</v>
      </c>
      <c r="CZ85">
        <v>3.125467535317908</v>
      </c>
      <c r="DA85">
        <v>0.3546925638947843</v>
      </c>
      <c r="DB85">
        <v>0.03291857677474416</v>
      </c>
      <c r="DC85">
        <v>1</v>
      </c>
      <c r="DD85">
        <v>0.0004090304745563455</v>
      </c>
      <c r="DE85">
        <v>-0.0002775184768492067</v>
      </c>
      <c r="DF85">
        <v>2.274638333165652E-05</v>
      </c>
      <c r="DG85">
        <v>1</v>
      </c>
      <c r="DH85">
        <v>0.02249262383417903</v>
      </c>
      <c r="DI85">
        <v>-0.01435208295552692</v>
      </c>
      <c r="DJ85">
        <v>0.001196458057957965</v>
      </c>
      <c r="DK85">
        <v>1</v>
      </c>
      <c r="DL85">
        <v>3</v>
      </c>
      <c r="DM85">
        <v>3</v>
      </c>
      <c r="DN85" t="s">
        <v>343</v>
      </c>
      <c r="DO85">
        <v>3.10342</v>
      </c>
      <c r="DP85">
        <v>2.66778</v>
      </c>
      <c r="DQ85">
        <v>0.100601</v>
      </c>
      <c r="DR85">
        <v>0.102455</v>
      </c>
      <c r="DS85">
        <v>0.0681142</v>
      </c>
      <c r="DT85">
        <v>0.0682798</v>
      </c>
      <c r="DU85">
        <v>26302.4</v>
      </c>
      <c r="DV85">
        <v>28646.6</v>
      </c>
      <c r="DW85">
        <v>27672.3</v>
      </c>
      <c r="DX85">
        <v>29987.7</v>
      </c>
      <c r="DY85">
        <v>32318.6</v>
      </c>
      <c r="DZ85">
        <v>34517.3</v>
      </c>
      <c r="EA85">
        <v>37987.8</v>
      </c>
      <c r="EB85">
        <v>41169.9</v>
      </c>
      <c r="EC85">
        <v>2.22552</v>
      </c>
      <c r="ED85">
        <v>2.27428</v>
      </c>
      <c r="EE85">
        <v>0</v>
      </c>
      <c r="EF85">
        <v>0</v>
      </c>
      <c r="EG85">
        <v>19.5075</v>
      </c>
      <c r="EH85">
        <v>999.9</v>
      </c>
      <c r="EI85">
        <v>53.1</v>
      </c>
      <c r="EJ85">
        <v>22.4</v>
      </c>
      <c r="EK85">
        <v>14.3636</v>
      </c>
      <c r="EL85">
        <v>63.3938</v>
      </c>
      <c r="EM85">
        <v>8.389419999999999</v>
      </c>
      <c r="EN85">
        <v>1</v>
      </c>
      <c r="EO85">
        <v>-0.505686</v>
      </c>
      <c r="EP85">
        <v>-0.00498638</v>
      </c>
      <c r="EQ85">
        <v>20.2053</v>
      </c>
      <c r="ER85">
        <v>5.25817</v>
      </c>
      <c r="ES85">
        <v>12.0519</v>
      </c>
      <c r="ET85">
        <v>4.97325</v>
      </c>
      <c r="EU85">
        <v>3.293</v>
      </c>
      <c r="EV85">
        <v>9999</v>
      </c>
      <c r="EW85">
        <v>9999</v>
      </c>
      <c r="EX85">
        <v>9999</v>
      </c>
      <c r="EY85">
        <v>199.8</v>
      </c>
      <c r="EZ85">
        <v>4.97183</v>
      </c>
      <c r="FA85">
        <v>1.87027</v>
      </c>
      <c r="FB85">
        <v>1.87653</v>
      </c>
      <c r="FC85">
        <v>1.86954</v>
      </c>
      <c r="FD85">
        <v>1.8728</v>
      </c>
      <c r="FE85">
        <v>1.87439</v>
      </c>
      <c r="FF85">
        <v>1.87376</v>
      </c>
      <c r="FG85">
        <v>1.87525</v>
      </c>
      <c r="FH85">
        <v>0</v>
      </c>
      <c r="FI85">
        <v>0</v>
      </c>
      <c r="FJ85">
        <v>0</v>
      </c>
      <c r="FK85">
        <v>0</v>
      </c>
      <c r="FL85" t="s">
        <v>344</v>
      </c>
      <c r="FM85" t="s">
        <v>345</v>
      </c>
      <c r="FN85" t="s">
        <v>346</v>
      </c>
      <c r="FO85" t="s">
        <v>346</v>
      </c>
      <c r="FP85" t="s">
        <v>346</v>
      </c>
      <c r="FQ85" t="s">
        <v>346</v>
      </c>
      <c r="FR85">
        <v>0</v>
      </c>
      <c r="FS85">
        <v>100</v>
      </c>
      <c r="FT85">
        <v>100</v>
      </c>
      <c r="FU85">
        <v>1.932</v>
      </c>
      <c r="FV85">
        <v>0.0693</v>
      </c>
      <c r="FW85">
        <v>0.9259172070539307</v>
      </c>
      <c r="FX85">
        <v>0.002616612134532941</v>
      </c>
      <c r="FY85">
        <v>-4.519413631873513E-07</v>
      </c>
      <c r="FZ85">
        <v>9.831233035137328E-12</v>
      </c>
      <c r="GA85">
        <v>-0.02330133951424375</v>
      </c>
      <c r="GB85">
        <v>0.01128715920374445</v>
      </c>
      <c r="GC85">
        <v>-0.0004913425133041084</v>
      </c>
      <c r="GD85">
        <v>1.320148971478439E-05</v>
      </c>
      <c r="GE85">
        <v>-1</v>
      </c>
      <c r="GF85">
        <v>2093</v>
      </c>
      <c r="GG85">
        <v>1</v>
      </c>
      <c r="GH85">
        <v>22</v>
      </c>
      <c r="GI85">
        <v>16.2</v>
      </c>
      <c r="GJ85">
        <v>16.2</v>
      </c>
      <c r="GK85">
        <v>1.07056</v>
      </c>
      <c r="GL85">
        <v>2.49268</v>
      </c>
      <c r="GM85">
        <v>1.39893</v>
      </c>
      <c r="GN85">
        <v>2.31079</v>
      </c>
      <c r="GO85">
        <v>1.44897</v>
      </c>
      <c r="GP85">
        <v>2.35107</v>
      </c>
      <c r="GQ85">
        <v>26.1279</v>
      </c>
      <c r="GR85">
        <v>14.456</v>
      </c>
      <c r="GS85">
        <v>18</v>
      </c>
      <c r="GT85">
        <v>466.528</v>
      </c>
      <c r="GU85">
        <v>569.051</v>
      </c>
      <c r="GV85">
        <v>20</v>
      </c>
      <c r="GW85">
        <v>20.4691</v>
      </c>
      <c r="GX85">
        <v>30.0002</v>
      </c>
      <c r="GY85">
        <v>20.453</v>
      </c>
      <c r="GZ85">
        <v>20.4179</v>
      </c>
      <c r="HA85">
        <v>21.3965</v>
      </c>
      <c r="HB85">
        <v>14.4416</v>
      </c>
      <c r="HC85">
        <v>26.6913</v>
      </c>
      <c r="HD85">
        <v>20</v>
      </c>
      <c r="HE85">
        <v>420</v>
      </c>
      <c r="HF85">
        <v>12.6834</v>
      </c>
      <c r="HG85">
        <v>102.444</v>
      </c>
      <c r="HH85">
        <v>102.839</v>
      </c>
    </row>
    <row r="86" spans="1:216">
      <c r="A86">
        <v>70</v>
      </c>
      <c r="B86">
        <v>1695828029.1</v>
      </c>
      <c r="C86">
        <v>7681.5</v>
      </c>
      <c r="D86" t="s">
        <v>487</v>
      </c>
      <c r="E86" t="s">
        <v>488</v>
      </c>
      <c r="F86" t="s">
        <v>340</v>
      </c>
      <c r="H86">
        <v>1695828029.1</v>
      </c>
      <c r="I86">
        <f>(J86)/1000</f>
        <v>0</v>
      </c>
      <c r="J86">
        <f>1000*AZ86*AH86*(AV86-AW86)/(100*AO86*(1000-AH86*AV86))</f>
        <v>0</v>
      </c>
      <c r="K86">
        <f>AZ86*AH86*(AU86-AT86*(1000-AH86*AW86)/(1000-AH86*AV86))/(100*AO86)</f>
        <v>0</v>
      </c>
      <c r="L86">
        <f>AT86 - IF(AH86&gt;1, K86*AO86*100.0/(AJ86*BH86), 0)</f>
        <v>0</v>
      </c>
      <c r="M86">
        <f>((S86-I86/2)*L86-K86)/(S86+I86/2)</f>
        <v>0</v>
      </c>
      <c r="N86">
        <f>M86*(BA86+BB86)/1000.0</f>
        <v>0</v>
      </c>
      <c r="O86">
        <f>(AT86 - IF(AH86&gt;1, K86*AO86*100.0/(AJ86*BH86), 0))*(BA86+BB86)/1000.0</f>
        <v>0</v>
      </c>
      <c r="P86">
        <f>2.0/((1/R86-1/Q86)+SIGN(R86)*SQRT((1/R86-1/Q86)*(1/R86-1/Q86) + 4*AP86/((AP86+1)*(AP86+1))*(2*1/R86*1/Q86-1/Q86*1/Q86)))</f>
        <v>0</v>
      </c>
      <c r="Q86">
        <f>IF(LEFT(AQ86,1)&lt;&gt;"0",IF(LEFT(AQ86,1)="1",3.0,AR86),$D$5+$E$5*(BH86*BA86/($K$5*1000))+$F$5*(BH86*BA86/($K$5*1000))*MAX(MIN(AO86,$J$5),$I$5)*MAX(MIN(AO86,$J$5),$I$5)+$G$5*MAX(MIN(AO86,$J$5),$I$5)*(BH86*BA86/($K$5*1000))+$H$5*(BH86*BA86/($K$5*1000))*(BH86*BA86/($K$5*1000)))</f>
        <v>0</v>
      </c>
      <c r="R86">
        <f>I86*(1000-(1000*0.61365*exp(17.502*V86/(240.97+V86))/(BA86+BB86)+AV86)/2)/(1000*0.61365*exp(17.502*V86/(240.97+V86))/(BA86+BB86)-AV86)</f>
        <v>0</v>
      </c>
      <c r="S86">
        <f>1/((AP86+1)/(P86/1.6)+1/(Q86/1.37)) + AP86/((AP86+1)/(P86/1.6) + AP86/(Q86/1.37))</f>
        <v>0</v>
      </c>
      <c r="T86">
        <f>(AK86*AN86)</f>
        <v>0</v>
      </c>
      <c r="U86">
        <f>(BC86+(T86+2*0.95*5.67E-8*(((BC86+$B$7)+273)^4-(BC86+273)^4)-44100*I86)/(1.84*29.3*Q86+8*0.95*5.67E-8*(BC86+273)^3))</f>
        <v>0</v>
      </c>
      <c r="V86">
        <f>($C$7*BD86+$D$7*BE86+$E$7*U86)</f>
        <v>0</v>
      </c>
      <c r="W86">
        <f>0.61365*exp(17.502*V86/(240.97+V86))</f>
        <v>0</v>
      </c>
      <c r="X86">
        <f>(Y86/Z86*100)</f>
        <v>0</v>
      </c>
      <c r="Y86">
        <f>AV86*(BA86+BB86)/1000</f>
        <v>0</v>
      </c>
      <c r="Z86">
        <f>0.61365*exp(17.502*BC86/(240.97+BC86))</f>
        <v>0</v>
      </c>
      <c r="AA86">
        <f>(W86-AV86*(BA86+BB86)/1000)</f>
        <v>0</v>
      </c>
      <c r="AB86">
        <f>(-I86*44100)</f>
        <v>0</v>
      </c>
      <c r="AC86">
        <f>2*29.3*Q86*0.92*(BC86-V86)</f>
        <v>0</v>
      </c>
      <c r="AD86">
        <f>2*0.95*5.67E-8*(((BC86+$B$7)+273)^4-(V86+273)^4)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MAX(0,($B$13+$C$13*BH86)/(1+$D$13*BH86)*BA86/(BC86+273)*$E$13)</f>
        <v>0</v>
      </c>
      <c r="AK86">
        <f>$B$11*BI86+$C$11*BJ86+$F$11*BU86*(1-BX86)</f>
        <v>0</v>
      </c>
      <c r="AL86">
        <f>AK86*AM86</f>
        <v>0</v>
      </c>
      <c r="AM86">
        <f>($B$11*$D$9+$C$11*$D$9+$F$11*((CH86+BZ86)/MAX(CH86+BZ86+CI86, 0.1)*$I$9+CI86/MAX(CH86+BZ86+CI86, 0.1)*$J$9))/($B$11+$C$11+$F$11)</f>
        <v>0</v>
      </c>
      <c r="AN86">
        <f>($B$11*$K$9+$C$11*$K$9+$F$11*((CH86+BZ86)/MAX(CH86+BZ86+CI86, 0.1)*$P$9+CI86/MAX(CH86+BZ86+CI86, 0.1)*$Q$9))/($B$11+$C$11+$F$11)</f>
        <v>0</v>
      </c>
      <c r="AO86">
        <v>6</v>
      </c>
      <c r="AP86">
        <v>0.5</v>
      </c>
      <c r="AQ86" t="s">
        <v>341</v>
      </c>
      <c r="AR86">
        <v>2</v>
      </c>
      <c r="AS86">
        <v>1695828029.1</v>
      </c>
      <c r="AT86">
        <v>414.565</v>
      </c>
      <c r="AU86">
        <v>420.05</v>
      </c>
      <c r="AV86">
        <v>13.497</v>
      </c>
      <c r="AW86">
        <v>12.2722</v>
      </c>
      <c r="AX86">
        <v>412.636</v>
      </c>
      <c r="AY86">
        <v>13.4254</v>
      </c>
      <c r="AZ86">
        <v>499.877</v>
      </c>
      <c r="BA86">
        <v>100.509</v>
      </c>
      <c r="BB86">
        <v>0.03495</v>
      </c>
      <c r="BC86">
        <v>22.1393</v>
      </c>
      <c r="BD86">
        <v>999.9</v>
      </c>
      <c r="BE86">
        <v>999.9</v>
      </c>
      <c r="BF86">
        <v>0</v>
      </c>
      <c r="BG86">
        <v>0</v>
      </c>
      <c r="BH86">
        <v>9985</v>
      </c>
      <c r="BI86">
        <v>0</v>
      </c>
      <c r="BJ86">
        <v>20.7082</v>
      </c>
      <c r="BK86">
        <v>-5.48492</v>
      </c>
      <c r="BL86">
        <v>420.237</v>
      </c>
      <c r="BM86">
        <v>425.269</v>
      </c>
      <c r="BN86">
        <v>1.22481</v>
      </c>
      <c r="BO86">
        <v>420.05</v>
      </c>
      <c r="BP86">
        <v>12.2722</v>
      </c>
      <c r="BQ86">
        <v>1.35657</v>
      </c>
      <c r="BR86">
        <v>1.23347</v>
      </c>
      <c r="BS86">
        <v>11.4407</v>
      </c>
      <c r="BT86">
        <v>10.0118</v>
      </c>
      <c r="BU86">
        <v>2499.94</v>
      </c>
      <c r="BV86">
        <v>0.899996</v>
      </c>
      <c r="BW86">
        <v>0.100004</v>
      </c>
      <c r="BX86">
        <v>0</v>
      </c>
      <c r="BY86">
        <v>2.1355</v>
      </c>
      <c r="BZ86">
        <v>0</v>
      </c>
      <c r="CA86">
        <v>44896.8</v>
      </c>
      <c r="CB86">
        <v>22323.1</v>
      </c>
      <c r="CC86">
        <v>38.062</v>
      </c>
      <c r="CD86">
        <v>37.437</v>
      </c>
      <c r="CE86">
        <v>37.812</v>
      </c>
      <c r="CF86">
        <v>35.875</v>
      </c>
      <c r="CG86">
        <v>36.875</v>
      </c>
      <c r="CH86">
        <v>2249.94</v>
      </c>
      <c r="CI86">
        <v>250</v>
      </c>
      <c r="CJ86">
        <v>0</v>
      </c>
      <c r="CK86">
        <v>1695828019.2</v>
      </c>
      <c r="CL86">
        <v>0</v>
      </c>
      <c r="CM86">
        <v>1695827010.1</v>
      </c>
      <c r="CN86" t="s">
        <v>466</v>
      </c>
      <c r="CO86">
        <v>1695827009.6</v>
      </c>
      <c r="CP86">
        <v>1695827010.1</v>
      </c>
      <c r="CQ86">
        <v>4</v>
      </c>
      <c r="CR86">
        <v>-0.07000000000000001</v>
      </c>
      <c r="CS86">
        <v>0.01</v>
      </c>
      <c r="CT86">
        <v>1.941</v>
      </c>
      <c r="CU86">
        <v>0.064</v>
      </c>
      <c r="CV86">
        <v>420</v>
      </c>
      <c r="CW86">
        <v>12</v>
      </c>
      <c r="CX86">
        <v>0.36</v>
      </c>
      <c r="CY86">
        <v>0.14</v>
      </c>
      <c r="CZ86">
        <v>4.060327071910659</v>
      </c>
      <c r="DA86">
        <v>0.6005452646752828</v>
      </c>
      <c r="DB86">
        <v>0.05710599326411376</v>
      </c>
      <c r="DC86">
        <v>1</v>
      </c>
      <c r="DD86">
        <v>0.000891168784415796</v>
      </c>
      <c r="DE86">
        <v>0.001627807566381529</v>
      </c>
      <c r="DF86">
        <v>0.0001277708579101791</v>
      </c>
      <c r="DG86">
        <v>1</v>
      </c>
      <c r="DH86">
        <v>0.0522251232046918</v>
      </c>
      <c r="DI86">
        <v>0.09836169083526314</v>
      </c>
      <c r="DJ86">
        <v>0.007729151027456377</v>
      </c>
      <c r="DK86">
        <v>1</v>
      </c>
      <c r="DL86">
        <v>3</v>
      </c>
      <c r="DM86">
        <v>3</v>
      </c>
      <c r="DN86" t="s">
        <v>343</v>
      </c>
      <c r="DO86">
        <v>3.10296</v>
      </c>
      <c r="DP86">
        <v>2.66845</v>
      </c>
      <c r="DQ86">
        <v>0.10035</v>
      </c>
      <c r="DR86">
        <v>0.102463</v>
      </c>
      <c r="DS86">
        <v>0.0698945</v>
      </c>
      <c r="DT86">
        <v>0.0669521</v>
      </c>
      <c r="DU86">
        <v>26308.2</v>
      </c>
      <c r="DV86">
        <v>28646</v>
      </c>
      <c r="DW86">
        <v>27670.7</v>
      </c>
      <c r="DX86">
        <v>29987.3</v>
      </c>
      <c r="DY86">
        <v>32255.7</v>
      </c>
      <c r="DZ86">
        <v>34566.1</v>
      </c>
      <c r="EA86">
        <v>37986.4</v>
      </c>
      <c r="EB86">
        <v>41169.6</v>
      </c>
      <c r="EC86">
        <v>2.22512</v>
      </c>
      <c r="ED86">
        <v>2.27315</v>
      </c>
      <c r="EE86">
        <v>0</v>
      </c>
      <c r="EF86">
        <v>0</v>
      </c>
      <c r="EG86">
        <v>19.4769</v>
      </c>
      <c r="EH86">
        <v>999.9</v>
      </c>
      <c r="EI86">
        <v>53.4</v>
      </c>
      <c r="EJ86">
        <v>22.5</v>
      </c>
      <c r="EK86">
        <v>14.5342</v>
      </c>
      <c r="EL86">
        <v>63.1938</v>
      </c>
      <c r="EM86">
        <v>8.36539</v>
      </c>
      <c r="EN86">
        <v>1</v>
      </c>
      <c r="EO86">
        <v>-0.505234</v>
      </c>
      <c r="EP86">
        <v>-0.027097</v>
      </c>
      <c r="EQ86">
        <v>20.2052</v>
      </c>
      <c r="ER86">
        <v>5.25757</v>
      </c>
      <c r="ES86">
        <v>12.0519</v>
      </c>
      <c r="ET86">
        <v>4.9733</v>
      </c>
      <c r="EU86">
        <v>3.293</v>
      </c>
      <c r="EV86">
        <v>9999</v>
      </c>
      <c r="EW86">
        <v>9999</v>
      </c>
      <c r="EX86">
        <v>9999</v>
      </c>
      <c r="EY86">
        <v>199.8</v>
      </c>
      <c r="EZ86">
        <v>4.97183</v>
      </c>
      <c r="FA86">
        <v>1.87027</v>
      </c>
      <c r="FB86">
        <v>1.87653</v>
      </c>
      <c r="FC86">
        <v>1.86959</v>
      </c>
      <c r="FD86">
        <v>1.87281</v>
      </c>
      <c r="FE86">
        <v>1.87439</v>
      </c>
      <c r="FF86">
        <v>1.87377</v>
      </c>
      <c r="FG86">
        <v>1.87527</v>
      </c>
      <c r="FH86">
        <v>0</v>
      </c>
      <c r="FI86">
        <v>0</v>
      </c>
      <c r="FJ86">
        <v>0</v>
      </c>
      <c r="FK86">
        <v>0</v>
      </c>
      <c r="FL86" t="s">
        <v>344</v>
      </c>
      <c r="FM86" t="s">
        <v>345</v>
      </c>
      <c r="FN86" t="s">
        <v>346</v>
      </c>
      <c r="FO86" t="s">
        <v>346</v>
      </c>
      <c r="FP86" t="s">
        <v>346</v>
      </c>
      <c r="FQ86" t="s">
        <v>346</v>
      </c>
      <c r="FR86">
        <v>0</v>
      </c>
      <c r="FS86">
        <v>100</v>
      </c>
      <c r="FT86">
        <v>100</v>
      </c>
      <c r="FU86">
        <v>1.929</v>
      </c>
      <c r="FV86">
        <v>0.0716</v>
      </c>
      <c r="FW86">
        <v>0.9259172070539307</v>
      </c>
      <c r="FX86">
        <v>0.002616612134532941</v>
      </c>
      <c r="FY86">
        <v>-4.519413631873513E-07</v>
      </c>
      <c r="FZ86">
        <v>9.831233035137328E-12</v>
      </c>
      <c r="GA86">
        <v>-0.02330133951424375</v>
      </c>
      <c r="GB86">
        <v>0.01128715920374445</v>
      </c>
      <c r="GC86">
        <v>-0.0004913425133041084</v>
      </c>
      <c r="GD86">
        <v>1.320148971478439E-05</v>
      </c>
      <c r="GE86">
        <v>-1</v>
      </c>
      <c r="GF86">
        <v>2093</v>
      </c>
      <c r="GG86">
        <v>1</v>
      </c>
      <c r="GH86">
        <v>22</v>
      </c>
      <c r="GI86">
        <v>17</v>
      </c>
      <c r="GJ86">
        <v>17</v>
      </c>
      <c r="GK86">
        <v>1.07056</v>
      </c>
      <c r="GL86">
        <v>2.48901</v>
      </c>
      <c r="GM86">
        <v>1.39893</v>
      </c>
      <c r="GN86">
        <v>2.30591</v>
      </c>
      <c r="GO86">
        <v>1.44897</v>
      </c>
      <c r="GP86">
        <v>2.46338</v>
      </c>
      <c r="GQ86">
        <v>26.1485</v>
      </c>
      <c r="GR86">
        <v>14.456</v>
      </c>
      <c r="GS86">
        <v>18</v>
      </c>
      <c r="GT86">
        <v>466.4</v>
      </c>
      <c r="GU86">
        <v>568.3339999999999</v>
      </c>
      <c r="GV86">
        <v>20</v>
      </c>
      <c r="GW86">
        <v>20.4726</v>
      </c>
      <c r="GX86">
        <v>30.0002</v>
      </c>
      <c r="GY86">
        <v>20.4634</v>
      </c>
      <c r="GZ86">
        <v>20.4265</v>
      </c>
      <c r="HA86">
        <v>21.3863</v>
      </c>
      <c r="HB86">
        <v>18.336</v>
      </c>
      <c r="HC86">
        <v>27.8214</v>
      </c>
      <c r="HD86">
        <v>20</v>
      </c>
      <c r="HE86">
        <v>420</v>
      </c>
      <c r="HF86">
        <v>12.1419</v>
      </c>
      <c r="HG86">
        <v>102.44</v>
      </c>
      <c r="HH86">
        <v>102.838</v>
      </c>
    </row>
    <row r="87" spans="1:216">
      <c r="A87">
        <v>71</v>
      </c>
      <c r="B87">
        <v>1695828103.1</v>
      </c>
      <c r="C87">
        <v>7755.5</v>
      </c>
      <c r="D87" t="s">
        <v>489</v>
      </c>
      <c r="E87" t="s">
        <v>490</v>
      </c>
      <c r="F87" t="s">
        <v>340</v>
      </c>
      <c r="H87">
        <v>1695828103.1</v>
      </c>
      <c r="I87">
        <f>(J87)/1000</f>
        <v>0</v>
      </c>
      <c r="J87">
        <f>1000*AZ87*AH87*(AV87-AW87)/(100*AO87*(1000-AH87*AV87))</f>
        <v>0</v>
      </c>
      <c r="K87">
        <f>AZ87*AH87*(AU87-AT87*(1000-AH87*AW87)/(1000-AH87*AV87))/(100*AO87)</f>
        <v>0</v>
      </c>
      <c r="L87">
        <f>AT87 - IF(AH87&gt;1, K87*AO87*100.0/(AJ87*BH87), 0)</f>
        <v>0</v>
      </c>
      <c r="M87">
        <f>((S87-I87/2)*L87-K87)/(S87+I87/2)</f>
        <v>0</v>
      </c>
      <c r="N87">
        <f>M87*(BA87+BB87)/1000.0</f>
        <v>0</v>
      </c>
      <c r="O87">
        <f>(AT87 - IF(AH87&gt;1, K87*AO87*100.0/(AJ87*BH87), 0))*(BA87+BB87)/1000.0</f>
        <v>0</v>
      </c>
      <c r="P87">
        <f>2.0/((1/R87-1/Q87)+SIGN(R87)*SQRT((1/R87-1/Q87)*(1/R87-1/Q87) + 4*AP87/((AP87+1)*(AP87+1))*(2*1/R87*1/Q87-1/Q87*1/Q87)))</f>
        <v>0</v>
      </c>
      <c r="Q87">
        <f>IF(LEFT(AQ87,1)&lt;&gt;"0",IF(LEFT(AQ87,1)="1",3.0,AR87),$D$5+$E$5*(BH87*BA87/($K$5*1000))+$F$5*(BH87*BA87/($K$5*1000))*MAX(MIN(AO87,$J$5),$I$5)*MAX(MIN(AO87,$J$5),$I$5)+$G$5*MAX(MIN(AO87,$J$5),$I$5)*(BH87*BA87/($K$5*1000))+$H$5*(BH87*BA87/($K$5*1000))*(BH87*BA87/($K$5*1000)))</f>
        <v>0</v>
      </c>
      <c r="R87">
        <f>I87*(1000-(1000*0.61365*exp(17.502*V87/(240.97+V87))/(BA87+BB87)+AV87)/2)/(1000*0.61365*exp(17.502*V87/(240.97+V87))/(BA87+BB87)-AV87)</f>
        <v>0</v>
      </c>
      <c r="S87">
        <f>1/((AP87+1)/(P87/1.6)+1/(Q87/1.37)) + AP87/((AP87+1)/(P87/1.6) + AP87/(Q87/1.37))</f>
        <v>0</v>
      </c>
      <c r="T87">
        <f>(AK87*AN87)</f>
        <v>0</v>
      </c>
      <c r="U87">
        <f>(BC87+(T87+2*0.95*5.67E-8*(((BC87+$B$7)+273)^4-(BC87+273)^4)-44100*I87)/(1.84*29.3*Q87+8*0.95*5.67E-8*(BC87+273)^3))</f>
        <v>0</v>
      </c>
      <c r="V87">
        <f>($C$7*BD87+$D$7*BE87+$E$7*U87)</f>
        <v>0</v>
      </c>
      <c r="W87">
        <f>0.61365*exp(17.502*V87/(240.97+V87))</f>
        <v>0</v>
      </c>
      <c r="X87">
        <f>(Y87/Z87*100)</f>
        <v>0</v>
      </c>
      <c r="Y87">
        <f>AV87*(BA87+BB87)/1000</f>
        <v>0</v>
      </c>
      <c r="Z87">
        <f>0.61365*exp(17.502*BC87/(240.97+BC87))</f>
        <v>0</v>
      </c>
      <c r="AA87">
        <f>(W87-AV87*(BA87+BB87)/1000)</f>
        <v>0</v>
      </c>
      <c r="AB87">
        <f>(-I87*44100)</f>
        <v>0</v>
      </c>
      <c r="AC87">
        <f>2*29.3*Q87*0.92*(BC87-V87)</f>
        <v>0</v>
      </c>
      <c r="AD87">
        <f>2*0.95*5.67E-8*(((BC87+$B$7)+273)^4-(V87+273)^4)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MAX(0,($B$13+$C$13*BH87)/(1+$D$13*BH87)*BA87/(BC87+273)*$E$13)</f>
        <v>0</v>
      </c>
      <c r="AK87">
        <f>$B$11*BI87+$C$11*BJ87+$F$11*BU87*(1-BX87)</f>
        <v>0</v>
      </c>
      <c r="AL87">
        <f>AK87*AM87</f>
        <v>0</v>
      </c>
      <c r="AM87">
        <f>($B$11*$D$9+$C$11*$D$9+$F$11*((CH87+BZ87)/MAX(CH87+BZ87+CI87, 0.1)*$I$9+CI87/MAX(CH87+BZ87+CI87, 0.1)*$J$9))/($B$11+$C$11+$F$11)</f>
        <v>0</v>
      </c>
      <c r="AN87">
        <f>($B$11*$K$9+$C$11*$K$9+$F$11*((CH87+BZ87)/MAX(CH87+BZ87+CI87, 0.1)*$P$9+CI87/MAX(CH87+BZ87+CI87, 0.1)*$Q$9))/($B$11+$C$11+$F$11)</f>
        <v>0</v>
      </c>
      <c r="AO87">
        <v>6</v>
      </c>
      <c r="AP87">
        <v>0.5</v>
      </c>
      <c r="AQ87" t="s">
        <v>341</v>
      </c>
      <c r="AR87">
        <v>2</v>
      </c>
      <c r="AS87">
        <v>1695828103.1</v>
      </c>
      <c r="AT87">
        <v>415.362</v>
      </c>
      <c r="AU87">
        <v>420.025</v>
      </c>
      <c r="AV87">
        <v>13.2156</v>
      </c>
      <c r="AW87">
        <v>12.5492</v>
      </c>
      <c r="AX87">
        <v>413.431</v>
      </c>
      <c r="AY87">
        <v>13.1455</v>
      </c>
      <c r="AZ87">
        <v>499.907</v>
      </c>
      <c r="BA87">
        <v>100.515</v>
      </c>
      <c r="BB87">
        <v>0.0322749</v>
      </c>
      <c r="BC87">
        <v>22.1375</v>
      </c>
      <c r="BD87">
        <v>999.9</v>
      </c>
      <c r="BE87">
        <v>999.9</v>
      </c>
      <c r="BF87">
        <v>0</v>
      </c>
      <c r="BG87">
        <v>0</v>
      </c>
      <c r="BH87">
        <v>9994.379999999999</v>
      </c>
      <c r="BI87">
        <v>0</v>
      </c>
      <c r="BJ87">
        <v>20.3091</v>
      </c>
      <c r="BK87">
        <v>-4.66342</v>
      </c>
      <c r="BL87">
        <v>420.924</v>
      </c>
      <c r="BM87">
        <v>425.363</v>
      </c>
      <c r="BN87">
        <v>0.666463</v>
      </c>
      <c r="BO87">
        <v>420.025</v>
      </c>
      <c r="BP87">
        <v>12.5492</v>
      </c>
      <c r="BQ87">
        <v>1.32837</v>
      </c>
      <c r="BR87">
        <v>1.26138</v>
      </c>
      <c r="BS87">
        <v>11.1237</v>
      </c>
      <c r="BT87">
        <v>10.3464</v>
      </c>
      <c r="BU87">
        <v>2500.08</v>
      </c>
      <c r="BV87">
        <v>0.90001</v>
      </c>
      <c r="BW87">
        <v>0.09999039999999999</v>
      </c>
      <c r="BX87">
        <v>0</v>
      </c>
      <c r="BY87">
        <v>2.5039</v>
      </c>
      <c r="BZ87">
        <v>0</v>
      </c>
      <c r="CA87">
        <v>60998.2</v>
      </c>
      <c r="CB87">
        <v>22324.6</v>
      </c>
      <c r="CC87">
        <v>39.562</v>
      </c>
      <c r="CD87">
        <v>39.062</v>
      </c>
      <c r="CE87">
        <v>39.062</v>
      </c>
      <c r="CF87">
        <v>37.625</v>
      </c>
      <c r="CG87">
        <v>38.312</v>
      </c>
      <c r="CH87">
        <v>2250.1</v>
      </c>
      <c r="CI87">
        <v>249.98</v>
      </c>
      <c r="CJ87">
        <v>0</v>
      </c>
      <c r="CK87">
        <v>1695828093</v>
      </c>
      <c r="CL87">
        <v>0</v>
      </c>
      <c r="CM87">
        <v>1695827010.1</v>
      </c>
      <c r="CN87" t="s">
        <v>466</v>
      </c>
      <c r="CO87">
        <v>1695827009.6</v>
      </c>
      <c r="CP87">
        <v>1695827010.1</v>
      </c>
      <c r="CQ87">
        <v>4</v>
      </c>
      <c r="CR87">
        <v>-0.07000000000000001</v>
      </c>
      <c r="CS87">
        <v>0.01</v>
      </c>
      <c r="CT87">
        <v>1.941</v>
      </c>
      <c r="CU87">
        <v>0.064</v>
      </c>
      <c r="CV87">
        <v>420</v>
      </c>
      <c r="CW87">
        <v>12</v>
      </c>
      <c r="CX87">
        <v>0.36</v>
      </c>
      <c r="CY87">
        <v>0.14</v>
      </c>
      <c r="CZ87">
        <v>3.524788199432542</v>
      </c>
      <c r="DA87">
        <v>0.6906480950481882</v>
      </c>
      <c r="DB87">
        <v>0.05478782784946175</v>
      </c>
      <c r="DC87">
        <v>1</v>
      </c>
      <c r="DD87">
        <v>0.0005215727245319034</v>
      </c>
      <c r="DE87">
        <v>0.0003473962162758582</v>
      </c>
      <c r="DF87">
        <v>2.620514256684983E-05</v>
      </c>
      <c r="DG87">
        <v>1</v>
      </c>
      <c r="DH87">
        <v>0.02948277408067936</v>
      </c>
      <c r="DI87">
        <v>0.02065446870012426</v>
      </c>
      <c r="DJ87">
        <v>0.001553032468900137</v>
      </c>
      <c r="DK87">
        <v>1</v>
      </c>
      <c r="DL87">
        <v>3</v>
      </c>
      <c r="DM87">
        <v>3</v>
      </c>
      <c r="DN87" t="s">
        <v>343</v>
      </c>
      <c r="DO87">
        <v>3.10306</v>
      </c>
      <c r="DP87">
        <v>2.66587</v>
      </c>
      <c r="DQ87">
        <v>0.100497</v>
      </c>
      <c r="DR87">
        <v>0.102463</v>
      </c>
      <c r="DS87">
        <v>0.0687893</v>
      </c>
      <c r="DT87">
        <v>0.0680986</v>
      </c>
      <c r="DU87">
        <v>26304.3</v>
      </c>
      <c r="DV87">
        <v>28644.6</v>
      </c>
      <c r="DW87">
        <v>27671.1</v>
      </c>
      <c r="DX87">
        <v>29985.9</v>
      </c>
      <c r="DY87">
        <v>32293.8</v>
      </c>
      <c r="DZ87">
        <v>34522.2</v>
      </c>
      <c r="EA87">
        <v>37986.2</v>
      </c>
      <c r="EB87">
        <v>41167.9</v>
      </c>
      <c r="EC87">
        <v>2.22228</v>
      </c>
      <c r="ED87">
        <v>2.27475</v>
      </c>
      <c r="EE87">
        <v>0</v>
      </c>
      <c r="EF87">
        <v>0</v>
      </c>
      <c r="EG87">
        <v>19.4389</v>
      </c>
      <c r="EH87">
        <v>999.9</v>
      </c>
      <c r="EI87">
        <v>53.7</v>
      </c>
      <c r="EJ87">
        <v>22.5</v>
      </c>
      <c r="EK87">
        <v>14.6135</v>
      </c>
      <c r="EL87">
        <v>62.9338</v>
      </c>
      <c r="EM87">
        <v>8.28125</v>
      </c>
      <c r="EN87">
        <v>1</v>
      </c>
      <c r="EO87">
        <v>-0.504327</v>
      </c>
      <c r="EP87">
        <v>-0.0575545</v>
      </c>
      <c r="EQ87">
        <v>20.2066</v>
      </c>
      <c r="ER87">
        <v>5.25802</v>
      </c>
      <c r="ES87">
        <v>12.052</v>
      </c>
      <c r="ET87">
        <v>4.97325</v>
      </c>
      <c r="EU87">
        <v>3.293</v>
      </c>
      <c r="EV87">
        <v>9999</v>
      </c>
      <c r="EW87">
        <v>9999</v>
      </c>
      <c r="EX87">
        <v>9999</v>
      </c>
      <c r="EY87">
        <v>199.8</v>
      </c>
      <c r="EZ87">
        <v>4.97184</v>
      </c>
      <c r="FA87">
        <v>1.87027</v>
      </c>
      <c r="FB87">
        <v>1.87653</v>
      </c>
      <c r="FC87">
        <v>1.86957</v>
      </c>
      <c r="FD87">
        <v>1.87277</v>
      </c>
      <c r="FE87">
        <v>1.87439</v>
      </c>
      <c r="FF87">
        <v>1.87371</v>
      </c>
      <c r="FG87">
        <v>1.87521</v>
      </c>
      <c r="FH87">
        <v>0</v>
      </c>
      <c r="FI87">
        <v>0</v>
      </c>
      <c r="FJ87">
        <v>0</v>
      </c>
      <c r="FK87">
        <v>0</v>
      </c>
      <c r="FL87" t="s">
        <v>344</v>
      </c>
      <c r="FM87" t="s">
        <v>345</v>
      </c>
      <c r="FN87" t="s">
        <v>346</v>
      </c>
      <c r="FO87" t="s">
        <v>346</v>
      </c>
      <c r="FP87" t="s">
        <v>346</v>
      </c>
      <c r="FQ87" t="s">
        <v>346</v>
      </c>
      <c r="FR87">
        <v>0</v>
      </c>
      <c r="FS87">
        <v>100</v>
      </c>
      <c r="FT87">
        <v>100</v>
      </c>
      <c r="FU87">
        <v>1.931</v>
      </c>
      <c r="FV87">
        <v>0.0701</v>
      </c>
      <c r="FW87">
        <v>0.9259172070539307</v>
      </c>
      <c r="FX87">
        <v>0.002616612134532941</v>
      </c>
      <c r="FY87">
        <v>-4.519413631873513E-07</v>
      </c>
      <c r="FZ87">
        <v>9.831233035137328E-12</v>
      </c>
      <c r="GA87">
        <v>-0.02330133951424375</v>
      </c>
      <c r="GB87">
        <v>0.01128715920374445</v>
      </c>
      <c r="GC87">
        <v>-0.0004913425133041084</v>
      </c>
      <c r="GD87">
        <v>1.320148971478439E-05</v>
      </c>
      <c r="GE87">
        <v>-1</v>
      </c>
      <c r="GF87">
        <v>2093</v>
      </c>
      <c r="GG87">
        <v>1</v>
      </c>
      <c r="GH87">
        <v>22</v>
      </c>
      <c r="GI87">
        <v>18.2</v>
      </c>
      <c r="GJ87">
        <v>18.2</v>
      </c>
      <c r="GK87">
        <v>1.07056</v>
      </c>
      <c r="GL87">
        <v>2.49634</v>
      </c>
      <c r="GM87">
        <v>1.39893</v>
      </c>
      <c r="GN87">
        <v>2.30957</v>
      </c>
      <c r="GO87">
        <v>1.44897</v>
      </c>
      <c r="GP87">
        <v>2.34741</v>
      </c>
      <c r="GQ87">
        <v>26.1898</v>
      </c>
      <c r="GR87">
        <v>14.4385</v>
      </c>
      <c r="GS87">
        <v>18</v>
      </c>
      <c r="GT87">
        <v>464.845</v>
      </c>
      <c r="GU87">
        <v>569.679</v>
      </c>
      <c r="GV87">
        <v>20.0001</v>
      </c>
      <c r="GW87">
        <v>20.476</v>
      </c>
      <c r="GX87">
        <v>30.0002</v>
      </c>
      <c r="GY87">
        <v>20.4738</v>
      </c>
      <c r="GZ87">
        <v>20.4403</v>
      </c>
      <c r="HA87">
        <v>21.3901</v>
      </c>
      <c r="HB87">
        <v>16.5614</v>
      </c>
      <c r="HC87">
        <v>29.3668</v>
      </c>
      <c r="HD87">
        <v>20</v>
      </c>
      <c r="HE87">
        <v>420</v>
      </c>
      <c r="HF87">
        <v>12.5121</v>
      </c>
      <c r="HG87">
        <v>102.44</v>
      </c>
      <c r="HH87">
        <v>102.833</v>
      </c>
    </row>
    <row r="88" spans="1:216">
      <c r="A88">
        <v>72</v>
      </c>
      <c r="B88">
        <v>1695828174.1</v>
      </c>
      <c r="C88">
        <v>7826.5</v>
      </c>
      <c r="D88" t="s">
        <v>491</v>
      </c>
      <c r="E88" t="s">
        <v>492</v>
      </c>
      <c r="F88" t="s">
        <v>340</v>
      </c>
      <c r="H88">
        <v>1695828174.1</v>
      </c>
      <c r="I88">
        <f>(J88)/1000</f>
        <v>0</v>
      </c>
      <c r="J88">
        <f>1000*AZ88*AH88*(AV88-AW88)/(100*AO88*(1000-AH88*AV88))</f>
        <v>0</v>
      </c>
      <c r="K88">
        <f>AZ88*AH88*(AU88-AT88*(1000-AH88*AW88)/(1000-AH88*AV88))/(100*AO88)</f>
        <v>0</v>
      </c>
      <c r="L88">
        <f>AT88 - IF(AH88&gt;1, K88*AO88*100.0/(AJ88*BH88), 0)</f>
        <v>0</v>
      </c>
      <c r="M88">
        <f>((S88-I88/2)*L88-K88)/(S88+I88/2)</f>
        <v>0</v>
      </c>
      <c r="N88">
        <f>M88*(BA88+BB88)/1000.0</f>
        <v>0</v>
      </c>
      <c r="O88">
        <f>(AT88 - IF(AH88&gt;1, K88*AO88*100.0/(AJ88*BH88), 0))*(BA88+BB88)/1000.0</f>
        <v>0</v>
      </c>
      <c r="P88">
        <f>2.0/((1/R88-1/Q88)+SIGN(R88)*SQRT((1/R88-1/Q88)*(1/R88-1/Q88) + 4*AP88/((AP88+1)*(AP88+1))*(2*1/R88*1/Q88-1/Q88*1/Q88)))</f>
        <v>0</v>
      </c>
      <c r="Q88">
        <f>IF(LEFT(AQ88,1)&lt;&gt;"0",IF(LEFT(AQ88,1)="1",3.0,AR88),$D$5+$E$5*(BH88*BA88/($K$5*1000))+$F$5*(BH88*BA88/($K$5*1000))*MAX(MIN(AO88,$J$5),$I$5)*MAX(MIN(AO88,$J$5),$I$5)+$G$5*MAX(MIN(AO88,$J$5),$I$5)*(BH88*BA88/($K$5*1000))+$H$5*(BH88*BA88/($K$5*1000))*(BH88*BA88/($K$5*1000)))</f>
        <v>0</v>
      </c>
      <c r="R88">
        <f>I88*(1000-(1000*0.61365*exp(17.502*V88/(240.97+V88))/(BA88+BB88)+AV88)/2)/(1000*0.61365*exp(17.502*V88/(240.97+V88))/(BA88+BB88)-AV88)</f>
        <v>0</v>
      </c>
      <c r="S88">
        <f>1/((AP88+1)/(P88/1.6)+1/(Q88/1.37)) + AP88/((AP88+1)/(P88/1.6) + AP88/(Q88/1.37))</f>
        <v>0</v>
      </c>
      <c r="T88">
        <f>(AK88*AN88)</f>
        <v>0</v>
      </c>
      <c r="U88">
        <f>(BC88+(T88+2*0.95*5.67E-8*(((BC88+$B$7)+273)^4-(BC88+273)^4)-44100*I88)/(1.84*29.3*Q88+8*0.95*5.67E-8*(BC88+273)^3))</f>
        <v>0</v>
      </c>
      <c r="V88">
        <f>($C$7*BD88+$D$7*BE88+$E$7*U88)</f>
        <v>0</v>
      </c>
      <c r="W88">
        <f>0.61365*exp(17.502*V88/(240.97+V88))</f>
        <v>0</v>
      </c>
      <c r="X88">
        <f>(Y88/Z88*100)</f>
        <v>0</v>
      </c>
      <c r="Y88">
        <f>AV88*(BA88+BB88)/1000</f>
        <v>0</v>
      </c>
      <c r="Z88">
        <f>0.61365*exp(17.502*BC88/(240.97+BC88))</f>
        <v>0</v>
      </c>
      <c r="AA88">
        <f>(W88-AV88*(BA88+BB88)/1000)</f>
        <v>0</v>
      </c>
      <c r="AB88">
        <f>(-I88*44100)</f>
        <v>0</v>
      </c>
      <c r="AC88">
        <f>2*29.3*Q88*0.92*(BC88-V88)</f>
        <v>0</v>
      </c>
      <c r="AD88">
        <f>2*0.95*5.67E-8*(((BC88+$B$7)+273)^4-(V88+273)^4)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MAX(0,($B$13+$C$13*BH88)/(1+$D$13*BH88)*BA88/(BC88+273)*$E$13)</f>
        <v>0</v>
      </c>
      <c r="AK88">
        <f>$B$11*BI88+$C$11*BJ88+$F$11*BU88*(1-BX88)</f>
        <v>0</v>
      </c>
      <c r="AL88">
        <f>AK88*AM88</f>
        <v>0</v>
      </c>
      <c r="AM88">
        <f>($B$11*$D$9+$C$11*$D$9+$F$11*((CH88+BZ88)/MAX(CH88+BZ88+CI88, 0.1)*$I$9+CI88/MAX(CH88+BZ88+CI88, 0.1)*$J$9))/($B$11+$C$11+$F$11)</f>
        <v>0</v>
      </c>
      <c r="AN88">
        <f>($B$11*$K$9+$C$11*$K$9+$F$11*((CH88+BZ88)/MAX(CH88+BZ88+CI88, 0.1)*$P$9+CI88/MAX(CH88+BZ88+CI88, 0.1)*$Q$9))/($B$11+$C$11+$F$11)</f>
        <v>0</v>
      </c>
      <c r="AO88">
        <v>6</v>
      </c>
      <c r="AP88">
        <v>0.5</v>
      </c>
      <c r="AQ88" t="s">
        <v>341</v>
      </c>
      <c r="AR88">
        <v>2</v>
      </c>
      <c r="AS88">
        <v>1695828174.1</v>
      </c>
      <c r="AT88">
        <v>415.692</v>
      </c>
      <c r="AU88">
        <v>420.026</v>
      </c>
      <c r="AV88">
        <v>13.2944</v>
      </c>
      <c r="AW88">
        <v>12.4972</v>
      </c>
      <c r="AX88">
        <v>413.76</v>
      </c>
      <c r="AY88">
        <v>13.2238</v>
      </c>
      <c r="AZ88">
        <v>499.888</v>
      </c>
      <c r="BA88">
        <v>100.508</v>
      </c>
      <c r="BB88">
        <v>0.0332327</v>
      </c>
      <c r="BC88">
        <v>22.137</v>
      </c>
      <c r="BD88">
        <v>999.9</v>
      </c>
      <c r="BE88">
        <v>999.9</v>
      </c>
      <c r="BF88">
        <v>0</v>
      </c>
      <c r="BG88">
        <v>0</v>
      </c>
      <c r="BH88">
        <v>9998.120000000001</v>
      </c>
      <c r="BI88">
        <v>0</v>
      </c>
      <c r="BJ88">
        <v>15.121</v>
      </c>
      <c r="BK88">
        <v>-4.33392</v>
      </c>
      <c r="BL88">
        <v>421.293</v>
      </c>
      <c r="BM88">
        <v>425.341</v>
      </c>
      <c r="BN88">
        <v>0.79721</v>
      </c>
      <c r="BO88">
        <v>420.026</v>
      </c>
      <c r="BP88">
        <v>12.4972</v>
      </c>
      <c r="BQ88">
        <v>1.33619</v>
      </c>
      <c r="BR88">
        <v>1.25606</v>
      </c>
      <c r="BS88">
        <v>11.2122</v>
      </c>
      <c r="BT88">
        <v>10.2832</v>
      </c>
      <c r="BU88">
        <v>2499.88</v>
      </c>
      <c r="BV88">
        <v>0.899999</v>
      </c>
      <c r="BW88">
        <v>0.100001</v>
      </c>
      <c r="BX88">
        <v>0</v>
      </c>
      <c r="BY88">
        <v>2.5848</v>
      </c>
      <c r="BZ88">
        <v>0</v>
      </c>
      <c r="CA88">
        <v>37410.6</v>
      </c>
      <c r="CB88">
        <v>22322.7</v>
      </c>
      <c r="CC88">
        <v>41.062</v>
      </c>
      <c r="CD88">
        <v>40.125</v>
      </c>
      <c r="CE88">
        <v>40.25</v>
      </c>
      <c r="CF88">
        <v>39.125</v>
      </c>
      <c r="CG88">
        <v>39.562</v>
      </c>
      <c r="CH88">
        <v>2249.89</v>
      </c>
      <c r="CI88">
        <v>249.99</v>
      </c>
      <c r="CJ88">
        <v>0</v>
      </c>
      <c r="CK88">
        <v>1695828163.8</v>
      </c>
      <c r="CL88">
        <v>0</v>
      </c>
      <c r="CM88">
        <v>1695827010.1</v>
      </c>
      <c r="CN88" t="s">
        <v>466</v>
      </c>
      <c r="CO88">
        <v>1695827009.6</v>
      </c>
      <c r="CP88">
        <v>1695827010.1</v>
      </c>
      <c r="CQ88">
        <v>4</v>
      </c>
      <c r="CR88">
        <v>-0.07000000000000001</v>
      </c>
      <c r="CS88">
        <v>0.01</v>
      </c>
      <c r="CT88">
        <v>1.941</v>
      </c>
      <c r="CU88">
        <v>0.064</v>
      </c>
      <c r="CV88">
        <v>420</v>
      </c>
      <c r="CW88">
        <v>12</v>
      </c>
      <c r="CX88">
        <v>0.36</v>
      </c>
      <c r="CY88">
        <v>0.14</v>
      </c>
      <c r="CZ88">
        <v>3.260690584152206</v>
      </c>
      <c r="DA88">
        <v>0.3825786674791796</v>
      </c>
      <c r="DB88">
        <v>0.03712187855287503</v>
      </c>
      <c r="DC88">
        <v>1</v>
      </c>
      <c r="DD88">
        <v>0.0006490814700280941</v>
      </c>
      <c r="DE88">
        <v>0.0003425473023375103</v>
      </c>
      <c r="DF88">
        <v>2.709280481486119E-05</v>
      </c>
      <c r="DG88">
        <v>1</v>
      </c>
      <c r="DH88">
        <v>0.03724717750892366</v>
      </c>
      <c r="DI88">
        <v>0.01924157632877312</v>
      </c>
      <c r="DJ88">
        <v>0.00153919604851684</v>
      </c>
      <c r="DK88">
        <v>1</v>
      </c>
      <c r="DL88">
        <v>3</v>
      </c>
      <c r="DM88">
        <v>3</v>
      </c>
      <c r="DN88" t="s">
        <v>343</v>
      </c>
      <c r="DO88">
        <v>3.10303</v>
      </c>
      <c r="DP88">
        <v>2.66686</v>
      </c>
      <c r="DQ88">
        <v>0.100549</v>
      </c>
      <c r="DR88">
        <v>0.102454</v>
      </c>
      <c r="DS88">
        <v>0.069094</v>
      </c>
      <c r="DT88">
        <v>0.0678781</v>
      </c>
      <c r="DU88">
        <v>26302.1</v>
      </c>
      <c r="DV88">
        <v>28645.9</v>
      </c>
      <c r="DW88">
        <v>27670.4</v>
      </c>
      <c r="DX88">
        <v>29986.9</v>
      </c>
      <c r="DY88">
        <v>32282.9</v>
      </c>
      <c r="DZ88">
        <v>34531.6</v>
      </c>
      <c r="EA88">
        <v>37985.8</v>
      </c>
      <c r="EB88">
        <v>41169.3</v>
      </c>
      <c r="EC88">
        <v>2.2238</v>
      </c>
      <c r="ED88">
        <v>2.2736</v>
      </c>
      <c r="EE88">
        <v>0</v>
      </c>
      <c r="EF88">
        <v>0</v>
      </c>
      <c r="EG88">
        <v>19.4251</v>
      </c>
      <c r="EH88">
        <v>999.9</v>
      </c>
      <c r="EI88">
        <v>54</v>
      </c>
      <c r="EJ88">
        <v>22.5</v>
      </c>
      <c r="EK88">
        <v>14.6975</v>
      </c>
      <c r="EL88">
        <v>62.8838</v>
      </c>
      <c r="EM88">
        <v>8.601760000000001</v>
      </c>
      <c r="EN88">
        <v>1</v>
      </c>
      <c r="EO88">
        <v>-0.505203</v>
      </c>
      <c r="EP88">
        <v>-0.0679112</v>
      </c>
      <c r="EQ88">
        <v>20.2064</v>
      </c>
      <c r="ER88">
        <v>5.25862</v>
      </c>
      <c r="ES88">
        <v>12.052</v>
      </c>
      <c r="ET88">
        <v>4.97335</v>
      </c>
      <c r="EU88">
        <v>3.293</v>
      </c>
      <c r="EV88">
        <v>9999</v>
      </c>
      <c r="EW88">
        <v>9999</v>
      </c>
      <c r="EX88">
        <v>9999</v>
      </c>
      <c r="EY88">
        <v>199.9</v>
      </c>
      <c r="EZ88">
        <v>4.97184</v>
      </c>
      <c r="FA88">
        <v>1.87027</v>
      </c>
      <c r="FB88">
        <v>1.87653</v>
      </c>
      <c r="FC88">
        <v>1.86966</v>
      </c>
      <c r="FD88">
        <v>1.87285</v>
      </c>
      <c r="FE88">
        <v>1.87441</v>
      </c>
      <c r="FF88">
        <v>1.87378</v>
      </c>
      <c r="FG88">
        <v>1.87527</v>
      </c>
      <c r="FH88">
        <v>0</v>
      </c>
      <c r="FI88">
        <v>0</v>
      </c>
      <c r="FJ88">
        <v>0</v>
      </c>
      <c r="FK88">
        <v>0</v>
      </c>
      <c r="FL88" t="s">
        <v>344</v>
      </c>
      <c r="FM88" t="s">
        <v>345</v>
      </c>
      <c r="FN88" t="s">
        <v>346</v>
      </c>
      <c r="FO88" t="s">
        <v>346</v>
      </c>
      <c r="FP88" t="s">
        <v>346</v>
      </c>
      <c r="FQ88" t="s">
        <v>346</v>
      </c>
      <c r="FR88">
        <v>0</v>
      </c>
      <c r="FS88">
        <v>100</v>
      </c>
      <c r="FT88">
        <v>100</v>
      </c>
      <c r="FU88">
        <v>1.932</v>
      </c>
      <c r="FV88">
        <v>0.0706</v>
      </c>
      <c r="FW88">
        <v>0.9259172070539307</v>
      </c>
      <c r="FX88">
        <v>0.002616612134532941</v>
      </c>
      <c r="FY88">
        <v>-4.519413631873513E-07</v>
      </c>
      <c r="FZ88">
        <v>9.831233035137328E-12</v>
      </c>
      <c r="GA88">
        <v>-0.02330133951424375</v>
      </c>
      <c r="GB88">
        <v>0.01128715920374445</v>
      </c>
      <c r="GC88">
        <v>-0.0004913425133041084</v>
      </c>
      <c r="GD88">
        <v>1.320148971478439E-05</v>
      </c>
      <c r="GE88">
        <v>-1</v>
      </c>
      <c r="GF88">
        <v>2093</v>
      </c>
      <c r="GG88">
        <v>1</v>
      </c>
      <c r="GH88">
        <v>22</v>
      </c>
      <c r="GI88">
        <v>19.4</v>
      </c>
      <c r="GJ88">
        <v>19.4</v>
      </c>
      <c r="GK88">
        <v>1.06934</v>
      </c>
      <c r="GL88">
        <v>2.47803</v>
      </c>
      <c r="GM88">
        <v>1.39893</v>
      </c>
      <c r="GN88">
        <v>2.30835</v>
      </c>
      <c r="GO88">
        <v>1.44897</v>
      </c>
      <c r="GP88">
        <v>2.39746</v>
      </c>
      <c r="GQ88">
        <v>26.1898</v>
      </c>
      <c r="GR88">
        <v>14.4385</v>
      </c>
      <c r="GS88">
        <v>18</v>
      </c>
      <c r="GT88">
        <v>465.803</v>
      </c>
      <c r="GU88">
        <v>568.944</v>
      </c>
      <c r="GV88">
        <v>20.0006</v>
      </c>
      <c r="GW88">
        <v>20.4743</v>
      </c>
      <c r="GX88">
        <v>30.0001</v>
      </c>
      <c r="GY88">
        <v>20.4808</v>
      </c>
      <c r="GZ88">
        <v>20.4489</v>
      </c>
      <c r="HA88">
        <v>21.3891</v>
      </c>
      <c r="HB88">
        <v>17.722</v>
      </c>
      <c r="HC88">
        <v>30.8608</v>
      </c>
      <c r="HD88">
        <v>20</v>
      </c>
      <c r="HE88">
        <v>420</v>
      </c>
      <c r="HF88">
        <v>12.4681</v>
      </c>
      <c r="HG88">
        <v>102.438</v>
      </c>
      <c r="HH88">
        <v>102.837</v>
      </c>
    </row>
    <row r="89" spans="1:216">
      <c r="A89">
        <v>73</v>
      </c>
      <c r="B89">
        <v>1695828313.1</v>
      </c>
      <c r="C89">
        <v>7965.5</v>
      </c>
      <c r="D89" t="s">
        <v>493</v>
      </c>
      <c r="E89" t="s">
        <v>494</v>
      </c>
      <c r="F89" t="s">
        <v>340</v>
      </c>
      <c r="H89">
        <v>1695828313.1</v>
      </c>
      <c r="I89">
        <f>(J89)/1000</f>
        <v>0</v>
      </c>
      <c r="J89">
        <f>1000*AZ89*AH89*(AV89-AW89)/(100*AO89*(1000-AH89*AV89))</f>
        <v>0</v>
      </c>
      <c r="K89">
        <f>AZ89*AH89*(AU89-AT89*(1000-AH89*AW89)/(1000-AH89*AV89))/(100*AO89)</f>
        <v>0</v>
      </c>
      <c r="L89">
        <f>AT89 - IF(AH89&gt;1, K89*AO89*100.0/(AJ89*BH89), 0)</f>
        <v>0</v>
      </c>
      <c r="M89">
        <f>((S89-I89/2)*L89-K89)/(S89+I89/2)</f>
        <v>0</v>
      </c>
      <c r="N89">
        <f>M89*(BA89+BB89)/1000.0</f>
        <v>0</v>
      </c>
      <c r="O89">
        <f>(AT89 - IF(AH89&gt;1, K89*AO89*100.0/(AJ89*BH89), 0))*(BA89+BB89)/1000.0</f>
        <v>0</v>
      </c>
      <c r="P89">
        <f>2.0/((1/R89-1/Q89)+SIGN(R89)*SQRT((1/R89-1/Q89)*(1/R89-1/Q89) + 4*AP89/((AP89+1)*(AP89+1))*(2*1/R89*1/Q89-1/Q89*1/Q89)))</f>
        <v>0</v>
      </c>
      <c r="Q89">
        <f>IF(LEFT(AQ89,1)&lt;&gt;"0",IF(LEFT(AQ89,1)="1",3.0,AR89),$D$5+$E$5*(BH89*BA89/($K$5*1000))+$F$5*(BH89*BA89/($K$5*1000))*MAX(MIN(AO89,$J$5),$I$5)*MAX(MIN(AO89,$J$5),$I$5)+$G$5*MAX(MIN(AO89,$J$5),$I$5)*(BH89*BA89/($K$5*1000))+$H$5*(BH89*BA89/($K$5*1000))*(BH89*BA89/($K$5*1000)))</f>
        <v>0</v>
      </c>
      <c r="R89">
        <f>I89*(1000-(1000*0.61365*exp(17.502*V89/(240.97+V89))/(BA89+BB89)+AV89)/2)/(1000*0.61365*exp(17.502*V89/(240.97+V89))/(BA89+BB89)-AV89)</f>
        <v>0</v>
      </c>
      <c r="S89">
        <f>1/((AP89+1)/(P89/1.6)+1/(Q89/1.37)) + AP89/((AP89+1)/(P89/1.6) + AP89/(Q89/1.37))</f>
        <v>0</v>
      </c>
      <c r="T89">
        <f>(AK89*AN89)</f>
        <v>0</v>
      </c>
      <c r="U89">
        <f>(BC89+(T89+2*0.95*5.67E-8*(((BC89+$B$7)+273)^4-(BC89+273)^4)-44100*I89)/(1.84*29.3*Q89+8*0.95*5.67E-8*(BC89+273)^3))</f>
        <v>0</v>
      </c>
      <c r="V89">
        <f>($C$7*BD89+$D$7*BE89+$E$7*U89)</f>
        <v>0</v>
      </c>
      <c r="W89">
        <f>0.61365*exp(17.502*V89/(240.97+V89))</f>
        <v>0</v>
      </c>
      <c r="X89">
        <f>(Y89/Z89*100)</f>
        <v>0</v>
      </c>
      <c r="Y89">
        <f>AV89*(BA89+BB89)/1000</f>
        <v>0</v>
      </c>
      <c r="Z89">
        <f>0.61365*exp(17.502*BC89/(240.97+BC89))</f>
        <v>0</v>
      </c>
      <c r="AA89">
        <f>(W89-AV89*(BA89+BB89)/1000)</f>
        <v>0</v>
      </c>
      <c r="AB89">
        <f>(-I89*44100)</f>
        <v>0</v>
      </c>
      <c r="AC89">
        <f>2*29.3*Q89*0.92*(BC89-V89)</f>
        <v>0</v>
      </c>
      <c r="AD89">
        <f>2*0.95*5.67E-8*(((BC89+$B$7)+273)^4-(V89+273)^4)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MAX(0,($B$13+$C$13*BH89)/(1+$D$13*BH89)*BA89/(BC89+273)*$E$13)</f>
        <v>0</v>
      </c>
      <c r="AK89">
        <f>$B$11*BI89+$C$11*BJ89+$F$11*BU89*(1-BX89)</f>
        <v>0</v>
      </c>
      <c r="AL89">
        <f>AK89*AM89</f>
        <v>0</v>
      </c>
      <c r="AM89">
        <f>($B$11*$D$9+$C$11*$D$9+$F$11*((CH89+BZ89)/MAX(CH89+BZ89+CI89, 0.1)*$I$9+CI89/MAX(CH89+BZ89+CI89, 0.1)*$J$9))/($B$11+$C$11+$F$11)</f>
        <v>0</v>
      </c>
      <c r="AN89">
        <f>($B$11*$K$9+$C$11*$K$9+$F$11*((CH89+BZ89)/MAX(CH89+BZ89+CI89, 0.1)*$P$9+CI89/MAX(CH89+BZ89+CI89, 0.1)*$Q$9))/($B$11+$C$11+$F$11)</f>
        <v>0</v>
      </c>
      <c r="AO89">
        <v>6</v>
      </c>
      <c r="AP89">
        <v>0.5</v>
      </c>
      <c r="AQ89" t="s">
        <v>341</v>
      </c>
      <c r="AR89">
        <v>2</v>
      </c>
      <c r="AS89">
        <v>1695828313.1</v>
      </c>
      <c r="AT89">
        <v>418.307</v>
      </c>
      <c r="AU89">
        <v>420.008</v>
      </c>
      <c r="AV89">
        <v>13.3589</v>
      </c>
      <c r="AW89">
        <v>11.4039</v>
      </c>
      <c r="AX89">
        <v>416.369</v>
      </c>
      <c r="AY89">
        <v>13.288</v>
      </c>
      <c r="AZ89">
        <v>499.971</v>
      </c>
      <c r="BA89">
        <v>100.519</v>
      </c>
      <c r="BB89">
        <v>0.0352405</v>
      </c>
      <c r="BC89">
        <v>21.9626</v>
      </c>
      <c r="BD89">
        <v>999.9</v>
      </c>
      <c r="BE89">
        <v>999.9</v>
      </c>
      <c r="BF89">
        <v>0</v>
      </c>
      <c r="BG89">
        <v>0</v>
      </c>
      <c r="BH89">
        <v>9994.379999999999</v>
      </c>
      <c r="BI89">
        <v>0</v>
      </c>
      <c r="BJ89">
        <v>23.6348</v>
      </c>
      <c r="BK89">
        <v>-1.70108</v>
      </c>
      <c r="BL89">
        <v>423.971</v>
      </c>
      <c r="BM89">
        <v>424.853</v>
      </c>
      <c r="BN89">
        <v>1.95508</v>
      </c>
      <c r="BO89">
        <v>420.008</v>
      </c>
      <c r="BP89">
        <v>11.4039</v>
      </c>
      <c r="BQ89">
        <v>1.34283</v>
      </c>
      <c r="BR89">
        <v>1.1463</v>
      </c>
      <c r="BS89">
        <v>11.2869</v>
      </c>
      <c r="BT89">
        <v>8.92187</v>
      </c>
      <c r="BU89">
        <v>2500.21</v>
      </c>
      <c r="BV89">
        <v>0.9000050000000001</v>
      </c>
      <c r="BW89">
        <v>0.09999520000000001</v>
      </c>
      <c r="BX89">
        <v>0</v>
      </c>
      <c r="BY89">
        <v>2.4818</v>
      </c>
      <c r="BZ89">
        <v>0</v>
      </c>
      <c r="CA89">
        <v>15783.4</v>
      </c>
      <c r="CB89">
        <v>22325.6</v>
      </c>
      <c r="CC89">
        <v>39.625</v>
      </c>
      <c r="CD89">
        <v>38.5</v>
      </c>
      <c r="CE89">
        <v>39.312</v>
      </c>
      <c r="CF89">
        <v>37.125</v>
      </c>
      <c r="CG89">
        <v>38.25</v>
      </c>
      <c r="CH89">
        <v>2250.2</v>
      </c>
      <c r="CI89">
        <v>250.01</v>
      </c>
      <c r="CJ89">
        <v>0</v>
      </c>
      <c r="CK89">
        <v>1695828303</v>
      </c>
      <c r="CL89">
        <v>0</v>
      </c>
      <c r="CM89">
        <v>1695827010.1</v>
      </c>
      <c r="CN89" t="s">
        <v>466</v>
      </c>
      <c r="CO89">
        <v>1695827009.6</v>
      </c>
      <c r="CP89">
        <v>1695827010.1</v>
      </c>
      <c r="CQ89">
        <v>4</v>
      </c>
      <c r="CR89">
        <v>-0.07000000000000001</v>
      </c>
      <c r="CS89">
        <v>0.01</v>
      </c>
      <c r="CT89">
        <v>1.941</v>
      </c>
      <c r="CU89">
        <v>0.064</v>
      </c>
      <c r="CV89">
        <v>420</v>
      </c>
      <c r="CW89">
        <v>12</v>
      </c>
      <c r="CX89">
        <v>0.36</v>
      </c>
      <c r="CY89">
        <v>0.14</v>
      </c>
      <c r="CZ89">
        <v>0.6343232539041597</v>
      </c>
      <c r="DA89">
        <v>0.7029304922796676</v>
      </c>
      <c r="DB89">
        <v>0.05736826853016248</v>
      </c>
      <c r="DC89">
        <v>1</v>
      </c>
      <c r="DD89">
        <v>0.001659357774050482</v>
      </c>
      <c r="DE89">
        <v>-4.321663188549347E-06</v>
      </c>
      <c r="DF89">
        <v>2.811932063989779E-06</v>
      </c>
      <c r="DG89">
        <v>1</v>
      </c>
      <c r="DH89">
        <v>0.1023136667683046</v>
      </c>
      <c r="DI89">
        <v>-0.008796331263038078</v>
      </c>
      <c r="DJ89">
        <v>0.0006841227631549631</v>
      </c>
      <c r="DK89">
        <v>1</v>
      </c>
      <c r="DL89">
        <v>3</v>
      </c>
      <c r="DM89">
        <v>3</v>
      </c>
      <c r="DN89" t="s">
        <v>343</v>
      </c>
      <c r="DO89">
        <v>3.10286</v>
      </c>
      <c r="DP89">
        <v>2.66883</v>
      </c>
      <c r="DQ89">
        <v>0.101036</v>
      </c>
      <c r="DR89">
        <v>0.102446</v>
      </c>
      <c r="DS89">
        <v>0.0693532</v>
      </c>
      <c r="DT89">
        <v>0.0633002</v>
      </c>
      <c r="DU89">
        <v>26295.5</v>
      </c>
      <c r="DV89">
        <v>28642.3</v>
      </c>
      <c r="DW89">
        <v>27678.4</v>
      </c>
      <c r="DX89">
        <v>29983</v>
      </c>
      <c r="DY89">
        <v>32286.8</v>
      </c>
      <c r="DZ89">
        <v>34686.7</v>
      </c>
      <c r="EA89">
        <v>38000.9</v>
      </c>
      <c r="EB89">
        <v>41152.4</v>
      </c>
      <c r="EC89">
        <v>2.22878</v>
      </c>
      <c r="ED89">
        <v>2.26925</v>
      </c>
      <c r="EE89">
        <v>0</v>
      </c>
      <c r="EF89">
        <v>0</v>
      </c>
      <c r="EG89">
        <v>19.2005</v>
      </c>
      <c r="EH89">
        <v>999.9</v>
      </c>
      <c r="EI89">
        <v>54.3</v>
      </c>
      <c r="EJ89">
        <v>22.6</v>
      </c>
      <c r="EK89">
        <v>14.8662</v>
      </c>
      <c r="EL89">
        <v>63.3538</v>
      </c>
      <c r="EM89">
        <v>8.601760000000001</v>
      </c>
      <c r="EN89">
        <v>1</v>
      </c>
      <c r="EO89">
        <v>-0.504776</v>
      </c>
      <c r="EP89">
        <v>-0.116476</v>
      </c>
      <c r="EQ89">
        <v>20.2047</v>
      </c>
      <c r="ER89">
        <v>5.25623</v>
      </c>
      <c r="ES89">
        <v>12.0519</v>
      </c>
      <c r="ET89">
        <v>4.9729</v>
      </c>
      <c r="EU89">
        <v>3.29255</v>
      </c>
      <c r="EV89">
        <v>9999</v>
      </c>
      <c r="EW89">
        <v>9999</v>
      </c>
      <c r="EX89">
        <v>9999</v>
      </c>
      <c r="EY89">
        <v>199.9</v>
      </c>
      <c r="EZ89">
        <v>4.97185</v>
      </c>
      <c r="FA89">
        <v>1.87027</v>
      </c>
      <c r="FB89">
        <v>1.87653</v>
      </c>
      <c r="FC89">
        <v>1.86963</v>
      </c>
      <c r="FD89">
        <v>1.87281</v>
      </c>
      <c r="FE89">
        <v>1.87439</v>
      </c>
      <c r="FF89">
        <v>1.87376</v>
      </c>
      <c r="FG89">
        <v>1.87523</v>
      </c>
      <c r="FH89">
        <v>0</v>
      </c>
      <c r="FI89">
        <v>0</v>
      </c>
      <c r="FJ89">
        <v>0</v>
      </c>
      <c r="FK89">
        <v>0</v>
      </c>
      <c r="FL89" t="s">
        <v>344</v>
      </c>
      <c r="FM89" t="s">
        <v>345</v>
      </c>
      <c r="FN89" t="s">
        <v>346</v>
      </c>
      <c r="FO89" t="s">
        <v>346</v>
      </c>
      <c r="FP89" t="s">
        <v>346</v>
      </c>
      <c r="FQ89" t="s">
        <v>346</v>
      </c>
      <c r="FR89">
        <v>0</v>
      </c>
      <c r="FS89">
        <v>100</v>
      </c>
      <c r="FT89">
        <v>100</v>
      </c>
      <c r="FU89">
        <v>1.938</v>
      </c>
      <c r="FV89">
        <v>0.0709</v>
      </c>
      <c r="FW89">
        <v>0.9259172070539307</v>
      </c>
      <c r="FX89">
        <v>0.002616612134532941</v>
      </c>
      <c r="FY89">
        <v>-4.519413631873513E-07</v>
      </c>
      <c r="FZ89">
        <v>9.831233035137328E-12</v>
      </c>
      <c r="GA89">
        <v>-0.02330133951424375</v>
      </c>
      <c r="GB89">
        <v>0.01128715920374445</v>
      </c>
      <c r="GC89">
        <v>-0.0004913425133041084</v>
      </c>
      <c r="GD89">
        <v>1.320148971478439E-05</v>
      </c>
      <c r="GE89">
        <v>-1</v>
      </c>
      <c r="GF89">
        <v>2093</v>
      </c>
      <c r="GG89">
        <v>1</v>
      </c>
      <c r="GH89">
        <v>22</v>
      </c>
      <c r="GI89">
        <v>21.7</v>
      </c>
      <c r="GJ89">
        <v>21.7</v>
      </c>
      <c r="GK89">
        <v>1.06934</v>
      </c>
      <c r="GL89">
        <v>2.48413</v>
      </c>
      <c r="GM89">
        <v>1.39893</v>
      </c>
      <c r="GN89">
        <v>2.30835</v>
      </c>
      <c r="GO89">
        <v>1.44897</v>
      </c>
      <c r="GP89">
        <v>2.41455</v>
      </c>
      <c r="GQ89">
        <v>26.2104</v>
      </c>
      <c r="GR89">
        <v>14.4035</v>
      </c>
      <c r="GS89">
        <v>18</v>
      </c>
      <c r="GT89">
        <v>468.847</v>
      </c>
      <c r="GU89">
        <v>565.9589999999999</v>
      </c>
      <c r="GV89">
        <v>20.0004</v>
      </c>
      <c r="GW89">
        <v>20.476</v>
      </c>
      <c r="GX89">
        <v>30</v>
      </c>
      <c r="GY89">
        <v>20.4941</v>
      </c>
      <c r="GZ89">
        <v>20.4645</v>
      </c>
      <c r="HA89">
        <v>21.3707</v>
      </c>
      <c r="HB89">
        <v>25.9709</v>
      </c>
      <c r="HC89">
        <v>32.7292</v>
      </c>
      <c r="HD89">
        <v>20</v>
      </c>
      <c r="HE89">
        <v>420</v>
      </c>
      <c r="HF89">
        <v>11.3681</v>
      </c>
      <c r="HG89">
        <v>102.474</v>
      </c>
      <c r="HH89">
        <v>102.807</v>
      </c>
    </row>
    <row r="90" spans="1:216">
      <c r="A90">
        <v>74</v>
      </c>
      <c r="B90">
        <v>1695828438.6</v>
      </c>
      <c r="C90">
        <v>8091</v>
      </c>
      <c r="D90" t="s">
        <v>495</v>
      </c>
      <c r="E90" t="s">
        <v>496</v>
      </c>
      <c r="F90" t="s">
        <v>340</v>
      </c>
      <c r="H90">
        <v>1695828438.6</v>
      </c>
      <c r="I90">
        <f>(J90)/1000</f>
        <v>0</v>
      </c>
      <c r="J90">
        <f>1000*AZ90*AH90*(AV90-AW90)/(100*AO90*(1000-AH90*AV90))</f>
        <v>0</v>
      </c>
      <c r="K90">
        <f>AZ90*AH90*(AU90-AT90*(1000-AH90*AW90)/(1000-AH90*AV90))/(100*AO90)</f>
        <v>0</v>
      </c>
      <c r="L90">
        <f>AT90 - IF(AH90&gt;1, K90*AO90*100.0/(AJ90*BH90), 0)</f>
        <v>0</v>
      </c>
      <c r="M90">
        <f>((S90-I90/2)*L90-K90)/(S90+I90/2)</f>
        <v>0</v>
      </c>
      <c r="N90">
        <f>M90*(BA90+BB90)/1000.0</f>
        <v>0</v>
      </c>
      <c r="O90">
        <f>(AT90 - IF(AH90&gt;1, K90*AO90*100.0/(AJ90*BH90), 0))*(BA90+BB90)/1000.0</f>
        <v>0</v>
      </c>
      <c r="P90">
        <f>2.0/((1/R90-1/Q90)+SIGN(R90)*SQRT((1/R90-1/Q90)*(1/R90-1/Q90) + 4*AP90/((AP90+1)*(AP90+1))*(2*1/R90*1/Q90-1/Q90*1/Q90)))</f>
        <v>0</v>
      </c>
      <c r="Q90">
        <f>IF(LEFT(AQ90,1)&lt;&gt;"0",IF(LEFT(AQ90,1)="1",3.0,AR90),$D$5+$E$5*(BH90*BA90/($K$5*1000))+$F$5*(BH90*BA90/($K$5*1000))*MAX(MIN(AO90,$J$5),$I$5)*MAX(MIN(AO90,$J$5),$I$5)+$G$5*MAX(MIN(AO90,$J$5),$I$5)*(BH90*BA90/($K$5*1000))+$H$5*(BH90*BA90/($K$5*1000))*(BH90*BA90/($K$5*1000)))</f>
        <v>0</v>
      </c>
      <c r="R90">
        <f>I90*(1000-(1000*0.61365*exp(17.502*V90/(240.97+V90))/(BA90+BB90)+AV90)/2)/(1000*0.61365*exp(17.502*V90/(240.97+V90))/(BA90+BB90)-AV90)</f>
        <v>0</v>
      </c>
      <c r="S90">
        <f>1/((AP90+1)/(P90/1.6)+1/(Q90/1.37)) + AP90/((AP90+1)/(P90/1.6) + AP90/(Q90/1.37))</f>
        <v>0</v>
      </c>
      <c r="T90">
        <f>(AK90*AN90)</f>
        <v>0</v>
      </c>
      <c r="U90">
        <f>(BC90+(T90+2*0.95*5.67E-8*(((BC90+$B$7)+273)^4-(BC90+273)^4)-44100*I90)/(1.84*29.3*Q90+8*0.95*5.67E-8*(BC90+273)^3))</f>
        <v>0</v>
      </c>
      <c r="V90">
        <f>($C$7*BD90+$D$7*BE90+$E$7*U90)</f>
        <v>0</v>
      </c>
      <c r="W90">
        <f>0.61365*exp(17.502*V90/(240.97+V90))</f>
        <v>0</v>
      </c>
      <c r="X90">
        <f>(Y90/Z90*100)</f>
        <v>0</v>
      </c>
      <c r="Y90">
        <f>AV90*(BA90+BB90)/1000</f>
        <v>0</v>
      </c>
      <c r="Z90">
        <f>0.61365*exp(17.502*BC90/(240.97+BC90))</f>
        <v>0</v>
      </c>
      <c r="AA90">
        <f>(W90-AV90*(BA90+BB90)/1000)</f>
        <v>0</v>
      </c>
      <c r="AB90">
        <f>(-I90*44100)</f>
        <v>0</v>
      </c>
      <c r="AC90">
        <f>2*29.3*Q90*0.92*(BC90-V90)</f>
        <v>0</v>
      </c>
      <c r="AD90">
        <f>2*0.95*5.67E-8*(((BC90+$B$7)+273)^4-(V90+273)^4)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MAX(0,($B$13+$C$13*BH90)/(1+$D$13*BH90)*BA90/(BC90+273)*$E$13)</f>
        <v>0</v>
      </c>
      <c r="AK90">
        <f>$B$11*BI90+$C$11*BJ90+$F$11*BU90*(1-BX90)</f>
        <v>0</v>
      </c>
      <c r="AL90">
        <f>AK90*AM90</f>
        <v>0</v>
      </c>
      <c r="AM90">
        <f>($B$11*$D$9+$C$11*$D$9+$F$11*((CH90+BZ90)/MAX(CH90+BZ90+CI90, 0.1)*$I$9+CI90/MAX(CH90+BZ90+CI90, 0.1)*$J$9))/($B$11+$C$11+$F$11)</f>
        <v>0</v>
      </c>
      <c r="AN90">
        <f>($B$11*$K$9+$C$11*$K$9+$F$11*((CH90+BZ90)/MAX(CH90+BZ90+CI90, 0.1)*$P$9+CI90/MAX(CH90+BZ90+CI90, 0.1)*$Q$9))/($B$11+$C$11+$F$11)</f>
        <v>0</v>
      </c>
      <c r="AO90">
        <v>6</v>
      </c>
      <c r="AP90">
        <v>0.5</v>
      </c>
      <c r="AQ90" t="s">
        <v>341</v>
      </c>
      <c r="AR90">
        <v>2</v>
      </c>
      <c r="AS90">
        <v>1695828438.6</v>
      </c>
      <c r="AT90">
        <v>411.62</v>
      </c>
      <c r="AU90">
        <v>419.996</v>
      </c>
      <c r="AV90">
        <v>13.2319</v>
      </c>
      <c r="AW90">
        <v>9.61608</v>
      </c>
      <c r="AX90">
        <v>409.697</v>
      </c>
      <c r="AY90">
        <v>13.1616</v>
      </c>
      <c r="AZ90">
        <v>499.944</v>
      </c>
      <c r="BA90">
        <v>100.522</v>
      </c>
      <c r="BB90">
        <v>0.0348811</v>
      </c>
      <c r="BC90">
        <v>21.8909</v>
      </c>
      <c r="BD90">
        <v>999.9</v>
      </c>
      <c r="BE90">
        <v>999.9</v>
      </c>
      <c r="BF90">
        <v>0</v>
      </c>
      <c r="BG90">
        <v>0</v>
      </c>
      <c r="BH90">
        <v>9993.120000000001</v>
      </c>
      <c r="BI90">
        <v>0</v>
      </c>
      <c r="BJ90">
        <v>21.7133</v>
      </c>
      <c r="BK90">
        <v>-8.376010000000001</v>
      </c>
      <c r="BL90">
        <v>417.14</v>
      </c>
      <c r="BM90">
        <v>424.074</v>
      </c>
      <c r="BN90">
        <v>3.61579</v>
      </c>
      <c r="BO90">
        <v>419.996</v>
      </c>
      <c r="BP90">
        <v>9.61608</v>
      </c>
      <c r="BQ90">
        <v>1.3301</v>
      </c>
      <c r="BR90">
        <v>0.966629</v>
      </c>
      <c r="BS90">
        <v>11.1433</v>
      </c>
      <c r="BT90">
        <v>6.42286</v>
      </c>
      <c r="BU90">
        <v>2500.1</v>
      </c>
      <c r="BV90">
        <v>0.90001</v>
      </c>
      <c r="BW90">
        <v>0.0999898</v>
      </c>
      <c r="BX90">
        <v>0</v>
      </c>
      <c r="BY90">
        <v>2.4862</v>
      </c>
      <c r="BZ90">
        <v>0</v>
      </c>
      <c r="CA90">
        <v>31899</v>
      </c>
      <c r="CB90">
        <v>22324.7</v>
      </c>
      <c r="CC90">
        <v>38.937</v>
      </c>
      <c r="CD90">
        <v>38.437</v>
      </c>
      <c r="CE90">
        <v>38.562</v>
      </c>
      <c r="CF90">
        <v>36.937</v>
      </c>
      <c r="CG90">
        <v>37.75</v>
      </c>
      <c r="CH90">
        <v>2250.12</v>
      </c>
      <c r="CI90">
        <v>249.98</v>
      </c>
      <c r="CJ90">
        <v>0</v>
      </c>
      <c r="CK90">
        <v>1695828428.4</v>
      </c>
      <c r="CL90">
        <v>0</v>
      </c>
      <c r="CM90">
        <v>1695827010.1</v>
      </c>
      <c r="CN90" t="s">
        <v>466</v>
      </c>
      <c r="CO90">
        <v>1695827009.6</v>
      </c>
      <c r="CP90">
        <v>1695827010.1</v>
      </c>
      <c r="CQ90">
        <v>4</v>
      </c>
      <c r="CR90">
        <v>-0.07000000000000001</v>
      </c>
      <c r="CS90">
        <v>0.01</v>
      </c>
      <c r="CT90">
        <v>1.941</v>
      </c>
      <c r="CU90">
        <v>0.064</v>
      </c>
      <c r="CV90">
        <v>420</v>
      </c>
      <c r="CW90">
        <v>12</v>
      </c>
      <c r="CX90">
        <v>0.36</v>
      </c>
      <c r="CY90">
        <v>0.14</v>
      </c>
      <c r="CZ90">
        <v>5.557633345128541</v>
      </c>
      <c r="DA90">
        <v>0.4647503677901398</v>
      </c>
      <c r="DB90">
        <v>0.08427969728987675</v>
      </c>
      <c r="DC90">
        <v>1</v>
      </c>
      <c r="DD90">
        <v>0.003034050065910799</v>
      </c>
      <c r="DE90">
        <v>-2.838986139441459E-05</v>
      </c>
      <c r="DF90">
        <v>3.90967187823659E-06</v>
      </c>
      <c r="DG90">
        <v>1</v>
      </c>
      <c r="DH90">
        <v>0.196342382842677</v>
      </c>
      <c r="DI90">
        <v>-0.007739497934183608</v>
      </c>
      <c r="DJ90">
        <v>0.0006234580643440287</v>
      </c>
      <c r="DK90">
        <v>1</v>
      </c>
      <c r="DL90">
        <v>3</v>
      </c>
      <c r="DM90">
        <v>3</v>
      </c>
      <c r="DN90" t="s">
        <v>343</v>
      </c>
      <c r="DO90">
        <v>3.10241</v>
      </c>
      <c r="DP90">
        <v>2.66846</v>
      </c>
      <c r="DQ90">
        <v>0.0998135</v>
      </c>
      <c r="DR90">
        <v>0.102432</v>
      </c>
      <c r="DS90">
        <v>0.0688566</v>
      </c>
      <c r="DT90">
        <v>0.0554632</v>
      </c>
      <c r="DU90">
        <v>26330.5</v>
      </c>
      <c r="DV90">
        <v>28643.4</v>
      </c>
      <c r="DW90">
        <v>27677.5</v>
      </c>
      <c r="DX90">
        <v>29983.7</v>
      </c>
      <c r="DY90">
        <v>32302.3</v>
      </c>
      <c r="DZ90">
        <v>34977.4</v>
      </c>
      <c r="EA90">
        <v>37999</v>
      </c>
      <c r="EB90">
        <v>41153.6</v>
      </c>
      <c r="EC90">
        <v>2.22592</v>
      </c>
      <c r="ED90">
        <v>2.2633</v>
      </c>
      <c r="EE90">
        <v>0</v>
      </c>
      <c r="EF90">
        <v>0</v>
      </c>
      <c r="EG90">
        <v>19.1061</v>
      </c>
      <c r="EH90">
        <v>999.9</v>
      </c>
      <c r="EI90">
        <v>54.2</v>
      </c>
      <c r="EJ90">
        <v>22.6</v>
      </c>
      <c r="EK90">
        <v>14.8383</v>
      </c>
      <c r="EL90">
        <v>63.2738</v>
      </c>
      <c r="EM90">
        <v>8.838139999999999</v>
      </c>
      <c r="EN90">
        <v>1</v>
      </c>
      <c r="EO90">
        <v>-0.506151</v>
      </c>
      <c r="EP90">
        <v>-0.140441</v>
      </c>
      <c r="EQ90">
        <v>20.2068</v>
      </c>
      <c r="ER90">
        <v>5.25652</v>
      </c>
      <c r="ES90">
        <v>12.052</v>
      </c>
      <c r="ET90">
        <v>4.97365</v>
      </c>
      <c r="EU90">
        <v>3.293</v>
      </c>
      <c r="EV90">
        <v>9999</v>
      </c>
      <c r="EW90">
        <v>9999</v>
      </c>
      <c r="EX90">
        <v>9999</v>
      </c>
      <c r="EY90">
        <v>199.9</v>
      </c>
      <c r="EZ90">
        <v>4.97184</v>
      </c>
      <c r="FA90">
        <v>1.87027</v>
      </c>
      <c r="FB90">
        <v>1.87653</v>
      </c>
      <c r="FC90">
        <v>1.86963</v>
      </c>
      <c r="FD90">
        <v>1.87286</v>
      </c>
      <c r="FE90">
        <v>1.8744</v>
      </c>
      <c r="FF90">
        <v>1.87377</v>
      </c>
      <c r="FG90">
        <v>1.87527</v>
      </c>
      <c r="FH90">
        <v>0</v>
      </c>
      <c r="FI90">
        <v>0</v>
      </c>
      <c r="FJ90">
        <v>0</v>
      </c>
      <c r="FK90">
        <v>0</v>
      </c>
      <c r="FL90" t="s">
        <v>344</v>
      </c>
      <c r="FM90" t="s">
        <v>345</v>
      </c>
      <c r="FN90" t="s">
        <v>346</v>
      </c>
      <c r="FO90" t="s">
        <v>346</v>
      </c>
      <c r="FP90" t="s">
        <v>346</v>
      </c>
      <c r="FQ90" t="s">
        <v>346</v>
      </c>
      <c r="FR90">
        <v>0</v>
      </c>
      <c r="FS90">
        <v>100</v>
      </c>
      <c r="FT90">
        <v>100</v>
      </c>
      <c r="FU90">
        <v>1.923</v>
      </c>
      <c r="FV90">
        <v>0.0703</v>
      </c>
      <c r="FW90">
        <v>0.9259172070539307</v>
      </c>
      <c r="FX90">
        <v>0.002616612134532941</v>
      </c>
      <c r="FY90">
        <v>-4.519413631873513E-07</v>
      </c>
      <c r="FZ90">
        <v>9.831233035137328E-12</v>
      </c>
      <c r="GA90">
        <v>-0.02330133951424375</v>
      </c>
      <c r="GB90">
        <v>0.01128715920374445</v>
      </c>
      <c r="GC90">
        <v>-0.0004913425133041084</v>
      </c>
      <c r="GD90">
        <v>1.320148971478439E-05</v>
      </c>
      <c r="GE90">
        <v>-1</v>
      </c>
      <c r="GF90">
        <v>2093</v>
      </c>
      <c r="GG90">
        <v>1</v>
      </c>
      <c r="GH90">
        <v>22</v>
      </c>
      <c r="GI90">
        <v>23.8</v>
      </c>
      <c r="GJ90">
        <v>23.8</v>
      </c>
      <c r="GK90">
        <v>1.06812</v>
      </c>
      <c r="GL90">
        <v>2.48169</v>
      </c>
      <c r="GM90">
        <v>1.39893</v>
      </c>
      <c r="GN90">
        <v>2.30713</v>
      </c>
      <c r="GO90">
        <v>1.44897</v>
      </c>
      <c r="GP90">
        <v>2.49512</v>
      </c>
      <c r="GQ90">
        <v>26.231</v>
      </c>
      <c r="GR90">
        <v>14.3947</v>
      </c>
      <c r="GS90">
        <v>18</v>
      </c>
      <c r="GT90">
        <v>467.061</v>
      </c>
      <c r="GU90">
        <v>561.484</v>
      </c>
      <c r="GV90">
        <v>20</v>
      </c>
      <c r="GW90">
        <v>20.4551</v>
      </c>
      <c r="GX90">
        <v>29.9999</v>
      </c>
      <c r="GY90">
        <v>20.4825</v>
      </c>
      <c r="GZ90">
        <v>20.4523</v>
      </c>
      <c r="HA90">
        <v>21.3443</v>
      </c>
      <c r="HB90">
        <v>35.9573</v>
      </c>
      <c r="HC90">
        <v>31.2298</v>
      </c>
      <c r="HD90">
        <v>20</v>
      </c>
      <c r="HE90">
        <v>420</v>
      </c>
      <c r="HF90">
        <v>9.54903</v>
      </c>
      <c r="HG90">
        <v>102.47</v>
      </c>
      <c r="HH90">
        <v>102.81</v>
      </c>
    </row>
    <row r="91" spans="1:216">
      <c r="A91">
        <v>75</v>
      </c>
      <c r="B91">
        <v>1695828501.6</v>
      </c>
      <c r="C91">
        <v>8154</v>
      </c>
      <c r="D91" t="s">
        <v>497</v>
      </c>
      <c r="E91" t="s">
        <v>498</v>
      </c>
      <c r="F91" t="s">
        <v>340</v>
      </c>
      <c r="H91">
        <v>1695828501.6</v>
      </c>
      <c r="I91">
        <f>(J91)/1000</f>
        <v>0</v>
      </c>
      <c r="J91">
        <f>1000*AZ91*AH91*(AV91-AW91)/(100*AO91*(1000-AH91*AV91))</f>
        <v>0</v>
      </c>
      <c r="K91">
        <f>AZ91*AH91*(AU91-AT91*(1000-AH91*AW91)/(1000-AH91*AV91))/(100*AO91)</f>
        <v>0</v>
      </c>
      <c r="L91">
        <f>AT91 - IF(AH91&gt;1, K91*AO91*100.0/(AJ91*BH91), 0)</f>
        <v>0</v>
      </c>
      <c r="M91">
        <f>((S91-I91/2)*L91-K91)/(S91+I91/2)</f>
        <v>0</v>
      </c>
      <c r="N91">
        <f>M91*(BA91+BB91)/1000.0</f>
        <v>0</v>
      </c>
      <c r="O91">
        <f>(AT91 - IF(AH91&gt;1, K91*AO91*100.0/(AJ91*BH91), 0))*(BA91+BB91)/1000.0</f>
        <v>0</v>
      </c>
      <c r="P91">
        <f>2.0/((1/R91-1/Q91)+SIGN(R91)*SQRT((1/R91-1/Q91)*(1/R91-1/Q91) + 4*AP91/((AP91+1)*(AP91+1))*(2*1/R91*1/Q91-1/Q91*1/Q91)))</f>
        <v>0</v>
      </c>
      <c r="Q91">
        <f>IF(LEFT(AQ91,1)&lt;&gt;"0",IF(LEFT(AQ91,1)="1",3.0,AR91),$D$5+$E$5*(BH91*BA91/($K$5*1000))+$F$5*(BH91*BA91/($K$5*1000))*MAX(MIN(AO91,$J$5),$I$5)*MAX(MIN(AO91,$J$5),$I$5)+$G$5*MAX(MIN(AO91,$J$5),$I$5)*(BH91*BA91/($K$5*1000))+$H$5*(BH91*BA91/($K$5*1000))*(BH91*BA91/($K$5*1000)))</f>
        <v>0</v>
      </c>
      <c r="R91">
        <f>I91*(1000-(1000*0.61365*exp(17.502*V91/(240.97+V91))/(BA91+BB91)+AV91)/2)/(1000*0.61365*exp(17.502*V91/(240.97+V91))/(BA91+BB91)-AV91)</f>
        <v>0</v>
      </c>
      <c r="S91">
        <f>1/((AP91+1)/(P91/1.6)+1/(Q91/1.37)) + AP91/((AP91+1)/(P91/1.6) + AP91/(Q91/1.37))</f>
        <v>0</v>
      </c>
      <c r="T91">
        <f>(AK91*AN91)</f>
        <v>0</v>
      </c>
      <c r="U91">
        <f>(BC91+(T91+2*0.95*5.67E-8*(((BC91+$B$7)+273)^4-(BC91+273)^4)-44100*I91)/(1.84*29.3*Q91+8*0.95*5.67E-8*(BC91+273)^3))</f>
        <v>0</v>
      </c>
      <c r="V91">
        <f>($C$7*BD91+$D$7*BE91+$E$7*U91)</f>
        <v>0</v>
      </c>
      <c r="W91">
        <f>0.61365*exp(17.502*V91/(240.97+V91))</f>
        <v>0</v>
      </c>
      <c r="X91">
        <f>(Y91/Z91*100)</f>
        <v>0</v>
      </c>
      <c r="Y91">
        <f>AV91*(BA91+BB91)/1000</f>
        <v>0</v>
      </c>
      <c r="Z91">
        <f>0.61365*exp(17.502*BC91/(240.97+BC91))</f>
        <v>0</v>
      </c>
      <c r="AA91">
        <f>(W91-AV91*(BA91+BB91)/1000)</f>
        <v>0</v>
      </c>
      <c r="AB91">
        <f>(-I91*44100)</f>
        <v>0</v>
      </c>
      <c r="AC91">
        <f>2*29.3*Q91*0.92*(BC91-V91)</f>
        <v>0</v>
      </c>
      <c r="AD91">
        <f>2*0.95*5.67E-8*(((BC91+$B$7)+273)^4-(V91+273)^4)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MAX(0,($B$13+$C$13*BH91)/(1+$D$13*BH91)*BA91/(BC91+273)*$E$13)</f>
        <v>0</v>
      </c>
      <c r="AK91">
        <f>$B$11*BI91+$C$11*BJ91+$F$11*BU91*(1-BX91)</f>
        <v>0</v>
      </c>
      <c r="AL91">
        <f>AK91*AM91</f>
        <v>0</v>
      </c>
      <c r="AM91">
        <f>($B$11*$D$9+$C$11*$D$9+$F$11*((CH91+BZ91)/MAX(CH91+BZ91+CI91, 0.1)*$I$9+CI91/MAX(CH91+BZ91+CI91, 0.1)*$J$9))/($B$11+$C$11+$F$11)</f>
        <v>0</v>
      </c>
      <c r="AN91">
        <f>($B$11*$K$9+$C$11*$K$9+$F$11*((CH91+BZ91)/MAX(CH91+BZ91+CI91, 0.1)*$P$9+CI91/MAX(CH91+BZ91+CI91, 0.1)*$Q$9))/($B$11+$C$11+$F$11)</f>
        <v>0</v>
      </c>
      <c r="AO91">
        <v>6</v>
      </c>
      <c r="AP91">
        <v>0.5</v>
      </c>
      <c r="AQ91" t="s">
        <v>341</v>
      </c>
      <c r="AR91">
        <v>2</v>
      </c>
      <c r="AS91">
        <v>1695828501.6</v>
      </c>
      <c r="AT91">
        <v>416.88</v>
      </c>
      <c r="AU91">
        <v>419.966</v>
      </c>
      <c r="AV91">
        <v>12.6149</v>
      </c>
      <c r="AW91">
        <v>11.2203</v>
      </c>
      <c r="AX91">
        <v>414.945</v>
      </c>
      <c r="AY91">
        <v>12.5479</v>
      </c>
      <c r="AZ91">
        <v>500.031</v>
      </c>
      <c r="BA91">
        <v>100.521</v>
      </c>
      <c r="BB91">
        <v>0.0351233</v>
      </c>
      <c r="BC91">
        <v>21.9836</v>
      </c>
      <c r="BD91">
        <v>999.9</v>
      </c>
      <c r="BE91">
        <v>999.9</v>
      </c>
      <c r="BF91">
        <v>0</v>
      </c>
      <c r="BG91">
        <v>0</v>
      </c>
      <c r="BH91">
        <v>10023.1</v>
      </c>
      <c r="BI91">
        <v>0</v>
      </c>
      <c r="BJ91">
        <v>15.4166</v>
      </c>
      <c r="BK91">
        <v>-3.08612</v>
      </c>
      <c r="BL91">
        <v>422.206</v>
      </c>
      <c r="BM91">
        <v>424.731</v>
      </c>
      <c r="BN91">
        <v>1.39466</v>
      </c>
      <c r="BO91">
        <v>419.966</v>
      </c>
      <c r="BP91">
        <v>11.2203</v>
      </c>
      <c r="BQ91">
        <v>1.26806</v>
      </c>
      <c r="BR91">
        <v>1.12787</v>
      </c>
      <c r="BS91">
        <v>10.4255</v>
      </c>
      <c r="BT91">
        <v>8.68206</v>
      </c>
      <c r="BU91">
        <v>2499.96</v>
      </c>
      <c r="BV91">
        <v>0.900002</v>
      </c>
      <c r="BW91">
        <v>0.0999982</v>
      </c>
      <c r="BX91">
        <v>0</v>
      </c>
      <c r="BY91">
        <v>2.6442</v>
      </c>
      <c r="BZ91">
        <v>0</v>
      </c>
      <c r="CA91">
        <v>25673.6</v>
      </c>
      <c r="CB91">
        <v>22323.4</v>
      </c>
      <c r="CC91">
        <v>40.25</v>
      </c>
      <c r="CD91">
        <v>39.562</v>
      </c>
      <c r="CE91">
        <v>39.562</v>
      </c>
      <c r="CF91">
        <v>38.312</v>
      </c>
      <c r="CG91">
        <v>38.875</v>
      </c>
      <c r="CH91">
        <v>2249.97</v>
      </c>
      <c r="CI91">
        <v>249.99</v>
      </c>
      <c r="CJ91">
        <v>0</v>
      </c>
      <c r="CK91">
        <v>1695828491.4</v>
      </c>
      <c r="CL91">
        <v>0</v>
      </c>
      <c r="CM91">
        <v>1695827010.1</v>
      </c>
      <c r="CN91" t="s">
        <v>466</v>
      </c>
      <c r="CO91">
        <v>1695827009.6</v>
      </c>
      <c r="CP91">
        <v>1695827010.1</v>
      </c>
      <c r="CQ91">
        <v>4</v>
      </c>
      <c r="CR91">
        <v>-0.07000000000000001</v>
      </c>
      <c r="CS91">
        <v>0.01</v>
      </c>
      <c r="CT91">
        <v>1.941</v>
      </c>
      <c r="CU91">
        <v>0.064</v>
      </c>
      <c r="CV91">
        <v>420</v>
      </c>
      <c r="CW91">
        <v>12</v>
      </c>
      <c r="CX91">
        <v>0.36</v>
      </c>
      <c r="CY91">
        <v>0.14</v>
      </c>
      <c r="CZ91">
        <v>2.028909261572399</v>
      </c>
      <c r="DA91">
        <v>0.6046687787573866</v>
      </c>
      <c r="DB91">
        <v>0.05237742165624265</v>
      </c>
      <c r="DC91">
        <v>1</v>
      </c>
      <c r="DD91">
        <v>0.001158168886427004</v>
      </c>
      <c r="DE91">
        <v>-0.0004179988805887648</v>
      </c>
      <c r="DF91">
        <v>4.016860696470994E-05</v>
      </c>
      <c r="DG91">
        <v>1</v>
      </c>
      <c r="DH91">
        <v>0.06501399310627289</v>
      </c>
      <c r="DI91">
        <v>-0.01770490158222939</v>
      </c>
      <c r="DJ91">
        <v>0.001977629122345007</v>
      </c>
      <c r="DK91">
        <v>1</v>
      </c>
      <c r="DL91">
        <v>3</v>
      </c>
      <c r="DM91">
        <v>3</v>
      </c>
      <c r="DN91" t="s">
        <v>343</v>
      </c>
      <c r="DO91">
        <v>3.10288</v>
      </c>
      <c r="DP91">
        <v>2.66896</v>
      </c>
      <c r="DQ91">
        <v>0.100775</v>
      </c>
      <c r="DR91">
        <v>0.102443</v>
      </c>
      <c r="DS91">
        <v>0.0664005</v>
      </c>
      <c r="DT91">
        <v>0.06251959999999999</v>
      </c>
      <c r="DU91">
        <v>26304.6</v>
      </c>
      <c r="DV91">
        <v>28644</v>
      </c>
      <c r="DW91">
        <v>27679.8</v>
      </c>
      <c r="DX91">
        <v>29984.5</v>
      </c>
      <c r="DY91">
        <v>32389.3</v>
      </c>
      <c r="DZ91">
        <v>34717.5</v>
      </c>
      <c r="EA91">
        <v>38001.2</v>
      </c>
      <c r="EB91">
        <v>41154.6</v>
      </c>
      <c r="EC91">
        <v>2.2236</v>
      </c>
      <c r="ED91">
        <v>2.2666</v>
      </c>
      <c r="EE91">
        <v>0</v>
      </c>
      <c r="EF91">
        <v>0</v>
      </c>
      <c r="EG91">
        <v>19.2003</v>
      </c>
      <c r="EH91">
        <v>999.9</v>
      </c>
      <c r="EI91">
        <v>54</v>
      </c>
      <c r="EJ91">
        <v>22.6</v>
      </c>
      <c r="EK91">
        <v>14.785</v>
      </c>
      <c r="EL91">
        <v>63.3038</v>
      </c>
      <c r="EM91">
        <v>8.473560000000001</v>
      </c>
      <c r="EN91">
        <v>1</v>
      </c>
      <c r="EO91">
        <v>-0.507337</v>
      </c>
      <c r="EP91">
        <v>-0.114747</v>
      </c>
      <c r="EQ91">
        <v>20.2067</v>
      </c>
      <c r="ER91">
        <v>5.25907</v>
      </c>
      <c r="ES91">
        <v>12.0522</v>
      </c>
      <c r="ET91">
        <v>4.9724</v>
      </c>
      <c r="EU91">
        <v>3.293</v>
      </c>
      <c r="EV91">
        <v>9999</v>
      </c>
      <c r="EW91">
        <v>9999</v>
      </c>
      <c r="EX91">
        <v>9999</v>
      </c>
      <c r="EY91">
        <v>199.9</v>
      </c>
      <c r="EZ91">
        <v>4.97183</v>
      </c>
      <c r="FA91">
        <v>1.87027</v>
      </c>
      <c r="FB91">
        <v>1.87653</v>
      </c>
      <c r="FC91">
        <v>1.86959</v>
      </c>
      <c r="FD91">
        <v>1.87283</v>
      </c>
      <c r="FE91">
        <v>1.87439</v>
      </c>
      <c r="FF91">
        <v>1.87371</v>
      </c>
      <c r="FG91">
        <v>1.87521</v>
      </c>
      <c r="FH91">
        <v>0</v>
      </c>
      <c r="FI91">
        <v>0</v>
      </c>
      <c r="FJ91">
        <v>0</v>
      </c>
      <c r="FK91">
        <v>0</v>
      </c>
      <c r="FL91" t="s">
        <v>344</v>
      </c>
      <c r="FM91" t="s">
        <v>345</v>
      </c>
      <c r="FN91" t="s">
        <v>346</v>
      </c>
      <c r="FO91" t="s">
        <v>346</v>
      </c>
      <c r="FP91" t="s">
        <v>346</v>
      </c>
      <c r="FQ91" t="s">
        <v>346</v>
      </c>
      <c r="FR91">
        <v>0</v>
      </c>
      <c r="FS91">
        <v>100</v>
      </c>
      <c r="FT91">
        <v>100</v>
      </c>
      <c r="FU91">
        <v>1.935</v>
      </c>
      <c r="FV91">
        <v>0.067</v>
      </c>
      <c r="FW91">
        <v>0.9259172070539307</v>
      </c>
      <c r="FX91">
        <v>0.002616612134532941</v>
      </c>
      <c r="FY91">
        <v>-4.519413631873513E-07</v>
      </c>
      <c r="FZ91">
        <v>9.831233035137328E-12</v>
      </c>
      <c r="GA91">
        <v>-0.02330133951424375</v>
      </c>
      <c r="GB91">
        <v>0.01128715920374445</v>
      </c>
      <c r="GC91">
        <v>-0.0004913425133041084</v>
      </c>
      <c r="GD91">
        <v>1.320148971478439E-05</v>
      </c>
      <c r="GE91">
        <v>-1</v>
      </c>
      <c r="GF91">
        <v>2093</v>
      </c>
      <c r="GG91">
        <v>1</v>
      </c>
      <c r="GH91">
        <v>22</v>
      </c>
      <c r="GI91">
        <v>24.9</v>
      </c>
      <c r="GJ91">
        <v>24.9</v>
      </c>
      <c r="GK91">
        <v>1.06934</v>
      </c>
      <c r="GL91">
        <v>2.49878</v>
      </c>
      <c r="GM91">
        <v>1.39893</v>
      </c>
      <c r="GN91">
        <v>2.30469</v>
      </c>
      <c r="GO91">
        <v>1.44897</v>
      </c>
      <c r="GP91">
        <v>2.39014</v>
      </c>
      <c r="GQ91">
        <v>26.231</v>
      </c>
      <c r="GR91">
        <v>14.3684</v>
      </c>
      <c r="GS91">
        <v>18</v>
      </c>
      <c r="GT91">
        <v>465.596</v>
      </c>
      <c r="GU91">
        <v>563.819</v>
      </c>
      <c r="GV91">
        <v>20.0006</v>
      </c>
      <c r="GW91">
        <v>20.4377</v>
      </c>
      <c r="GX91">
        <v>29.9999</v>
      </c>
      <c r="GY91">
        <v>20.4718</v>
      </c>
      <c r="GZ91">
        <v>20.4474</v>
      </c>
      <c r="HA91">
        <v>21.3747</v>
      </c>
      <c r="HB91">
        <v>25.12</v>
      </c>
      <c r="HC91">
        <v>30.8571</v>
      </c>
      <c r="HD91">
        <v>20</v>
      </c>
      <c r="HE91">
        <v>420</v>
      </c>
      <c r="HF91">
        <v>11.3564</v>
      </c>
      <c r="HG91">
        <v>102.477</v>
      </c>
      <c r="HH91">
        <v>102.812</v>
      </c>
    </row>
    <row r="92" spans="1:216">
      <c r="A92">
        <v>76</v>
      </c>
      <c r="B92">
        <v>1695828636</v>
      </c>
      <c r="C92">
        <v>8288.400000095367</v>
      </c>
      <c r="D92" t="s">
        <v>499</v>
      </c>
      <c r="E92" t="s">
        <v>500</v>
      </c>
      <c r="F92" t="s">
        <v>340</v>
      </c>
      <c r="H92">
        <v>1695828636</v>
      </c>
      <c r="I92">
        <f>(J92)/1000</f>
        <v>0</v>
      </c>
      <c r="J92">
        <f>1000*AZ92*AH92*(AV92-AW92)/(100*AO92*(1000-AH92*AV92))</f>
        <v>0</v>
      </c>
      <c r="K92">
        <f>AZ92*AH92*(AU92-AT92*(1000-AH92*AW92)/(1000-AH92*AV92))/(100*AO92)</f>
        <v>0</v>
      </c>
      <c r="L92">
        <f>AT92 - IF(AH92&gt;1, K92*AO92*100.0/(AJ92*BH92), 0)</f>
        <v>0</v>
      </c>
      <c r="M92">
        <f>((S92-I92/2)*L92-K92)/(S92+I92/2)</f>
        <v>0</v>
      </c>
      <c r="N92">
        <f>M92*(BA92+BB92)/1000.0</f>
        <v>0</v>
      </c>
      <c r="O92">
        <f>(AT92 - IF(AH92&gt;1, K92*AO92*100.0/(AJ92*BH92), 0))*(BA92+BB92)/1000.0</f>
        <v>0</v>
      </c>
      <c r="P92">
        <f>2.0/((1/R92-1/Q92)+SIGN(R92)*SQRT((1/R92-1/Q92)*(1/R92-1/Q92) + 4*AP92/((AP92+1)*(AP92+1))*(2*1/R92*1/Q92-1/Q92*1/Q92)))</f>
        <v>0</v>
      </c>
      <c r="Q92">
        <f>IF(LEFT(AQ92,1)&lt;&gt;"0",IF(LEFT(AQ92,1)="1",3.0,AR92),$D$5+$E$5*(BH92*BA92/($K$5*1000))+$F$5*(BH92*BA92/($K$5*1000))*MAX(MIN(AO92,$J$5),$I$5)*MAX(MIN(AO92,$J$5),$I$5)+$G$5*MAX(MIN(AO92,$J$5),$I$5)*(BH92*BA92/($K$5*1000))+$H$5*(BH92*BA92/($K$5*1000))*(BH92*BA92/($K$5*1000)))</f>
        <v>0</v>
      </c>
      <c r="R92">
        <f>I92*(1000-(1000*0.61365*exp(17.502*V92/(240.97+V92))/(BA92+BB92)+AV92)/2)/(1000*0.61365*exp(17.502*V92/(240.97+V92))/(BA92+BB92)-AV92)</f>
        <v>0</v>
      </c>
      <c r="S92">
        <f>1/((AP92+1)/(P92/1.6)+1/(Q92/1.37)) + AP92/((AP92+1)/(P92/1.6) + AP92/(Q92/1.37))</f>
        <v>0</v>
      </c>
      <c r="T92">
        <f>(AK92*AN92)</f>
        <v>0</v>
      </c>
      <c r="U92">
        <f>(BC92+(T92+2*0.95*5.67E-8*(((BC92+$B$7)+273)^4-(BC92+273)^4)-44100*I92)/(1.84*29.3*Q92+8*0.95*5.67E-8*(BC92+273)^3))</f>
        <v>0</v>
      </c>
      <c r="V92">
        <f>($C$7*BD92+$D$7*BE92+$E$7*U92)</f>
        <v>0</v>
      </c>
      <c r="W92">
        <f>0.61365*exp(17.502*V92/(240.97+V92))</f>
        <v>0</v>
      </c>
      <c r="X92">
        <f>(Y92/Z92*100)</f>
        <v>0</v>
      </c>
      <c r="Y92">
        <f>AV92*(BA92+BB92)/1000</f>
        <v>0</v>
      </c>
      <c r="Z92">
        <f>0.61365*exp(17.502*BC92/(240.97+BC92))</f>
        <v>0</v>
      </c>
      <c r="AA92">
        <f>(W92-AV92*(BA92+BB92)/1000)</f>
        <v>0</v>
      </c>
      <c r="AB92">
        <f>(-I92*44100)</f>
        <v>0</v>
      </c>
      <c r="AC92">
        <f>2*29.3*Q92*0.92*(BC92-V92)</f>
        <v>0</v>
      </c>
      <c r="AD92">
        <f>2*0.95*5.67E-8*(((BC92+$B$7)+273)^4-(V92+273)^4)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MAX(0,($B$13+$C$13*BH92)/(1+$D$13*BH92)*BA92/(BC92+273)*$E$13)</f>
        <v>0</v>
      </c>
      <c r="AK92">
        <f>$B$11*BI92+$C$11*BJ92+$F$11*BU92*(1-BX92)</f>
        <v>0</v>
      </c>
      <c r="AL92">
        <f>AK92*AM92</f>
        <v>0</v>
      </c>
      <c r="AM92">
        <f>($B$11*$D$9+$C$11*$D$9+$F$11*((CH92+BZ92)/MAX(CH92+BZ92+CI92, 0.1)*$I$9+CI92/MAX(CH92+BZ92+CI92, 0.1)*$J$9))/($B$11+$C$11+$F$11)</f>
        <v>0</v>
      </c>
      <c r="AN92">
        <f>($B$11*$K$9+$C$11*$K$9+$F$11*((CH92+BZ92)/MAX(CH92+BZ92+CI92, 0.1)*$P$9+CI92/MAX(CH92+BZ92+CI92, 0.1)*$Q$9))/($B$11+$C$11+$F$11)</f>
        <v>0</v>
      </c>
      <c r="AO92">
        <v>6</v>
      </c>
      <c r="AP92">
        <v>0.5</v>
      </c>
      <c r="AQ92" t="s">
        <v>341</v>
      </c>
      <c r="AR92">
        <v>2</v>
      </c>
      <c r="AS92">
        <v>1695828636</v>
      </c>
      <c r="AT92">
        <v>413.183</v>
      </c>
      <c r="AU92">
        <v>419.995</v>
      </c>
      <c r="AV92">
        <v>13.2942</v>
      </c>
      <c r="AW92">
        <v>9.5131</v>
      </c>
      <c r="AX92">
        <v>411.256</v>
      </c>
      <c r="AY92">
        <v>13.2236</v>
      </c>
      <c r="AZ92">
        <v>499.916</v>
      </c>
      <c r="BA92">
        <v>100.526</v>
      </c>
      <c r="BB92">
        <v>0.0345401</v>
      </c>
      <c r="BC92">
        <v>22.0931</v>
      </c>
      <c r="BD92">
        <v>999.9</v>
      </c>
      <c r="BE92">
        <v>999.9</v>
      </c>
      <c r="BF92">
        <v>0</v>
      </c>
      <c r="BG92">
        <v>0</v>
      </c>
      <c r="BH92">
        <v>9990</v>
      </c>
      <c r="BI92">
        <v>0</v>
      </c>
      <c r="BJ92">
        <v>14.781</v>
      </c>
      <c r="BK92">
        <v>-6.81241</v>
      </c>
      <c r="BL92">
        <v>418.75</v>
      </c>
      <c r="BM92">
        <v>424.029</v>
      </c>
      <c r="BN92">
        <v>3.78111</v>
      </c>
      <c r="BO92">
        <v>419.995</v>
      </c>
      <c r="BP92">
        <v>9.5131</v>
      </c>
      <c r="BQ92">
        <v>1.33641</v>
      </c>
      <c r="BR92">
        <v>0.956311</v>
      </c>
      <c r="BS92">
        <v>11.2147</v>
      </c>
      <c r="BT92">
        <v>6.26722</v>
      </c>
      <c r="BU92">
        <v>2499.9</v>
      </c>
      <c r="BV92">
        <v>0.899997</v>
      </c>
      <c r="BW92">
        <v>0.100003</v>
      </c>
      <c r="BX92">
        <v>0</v>
      </c>
      <c r="BY92">
        <v>2.8813</v>
      </c>
      <c r="BZ92">
        <v>0</v>
      </c>
      <c r="CA92">
        <v>36474.8</v>
      </c>
      <c r="CB92">
        <v>22322.8</v>
      </c>
      <c r="CC92">
        <v>40.937</v>
      </c>
      <c r="CD92">
        <v>39.5</v>
      </c>
      <c r="CE92">
        <v>40.375</v>
      </c>
      <c r="CF92">
        <v>38.375</v>
      </c>
      <c r="CG92">
        <v>39.312</v>
      </c>
      <c r="CH92">
        <v>2249.9</v>
      </c>
      <c r="CI92">
        <v>250</v>
      </c>
      <c r="CJ92">
        <v>0</v>
      </c>
      <c r="CK92">
        <v>1695828625.8</v>
      </c>
      <c r="CL92">
        <v>0</v>
      </c>
      <c r="CM92">
        <v>1695827010.1</v>
      </c>
      <c r="CN92" t="s">
        <v>466</v>
      </c>
      <c r="CO92">
        <v>1695827009.6</v>
      </c>
      <c r="CP92">
        <v>1695827010.1</v>
      </c>
      <c r="CQ92">
        <v>4</v>
      </c>
      <c r="CR92">
        <v>-0.07000000000000001</v>
      </c>
      <c r="CS92">
        <v>0.01</v>
      </c>
      <c r="CT92">
        <v>1.941</v>
      </c>
      <c r="CU92">
        <v>0.064</v>
      </c>
      <c r="CV92">
        <v>420</v>
      </c>
      <c r="CW92">
        <v>12</v>
      </c>
      <c r="CX92">
        <v>0.36</v>
      </c>
      <c r="CY92">
        <v>0.14</v>
      </c>
      <c r="CZ92">
        <v>4.249105792760105</v>
      </c>
      <c r="DA92">
        <v>0.6134094189282897</v>
      </c>
      <c r="DB92">
        <v>0.05082111971554829</v>
      </c>
      <c r="DC92">
        <v>1</v>
      </c>
      <c r="DD92">
        <v>0.003187393761053309</v>
      </c>
      <c r="DE92">
        <v>8.592427776010485E-05</v>
      </c>
      <c r="DF92">
        <v>6.800443129057875E-06</v>
      </c>
      <c r="DG92">
        <v>1</v>
      </c>
      <c r="DH92">
        <v>0.2034898131485803</v>
      </c>
      <c r="DI92">
        <v>0.001381970357487698</v>
      </c>
      <c r="DJ92">
        <v>0.0002466083573185225</v>
      </c>
      <c r="DK92">
        <v>1</v>
      </c>
      <c r="DL92">
        <v>3</v>
      </c>
      <c r="DM92">
        <v>3</v>
      </c>
      <c r="DN92" t="s">
        <v>343</v>
      </c>
      <c r="DO92">
        <v>3.10235</v>
      </c>
      <c r="DP92">
        <v>2.66809</v>
      </c>
      <c r="DQ92">
        <v>0.100111</v>
      </c>
      <c r="DR92">
        <v>0.102439</v>
      </c>
      <c r="DS92">
        <v>0.0691089</v>
      </c>
      <c r="DT92">
        <v>0.0550018</v>
      </c>
      <c r="DU92">
        <v>26321.8</v>
      </c>
      <c r="DV92">
        <v>28644.5</v>
      </c>
      <c r="DW92">
        <v>27677.5</v>
      </c>
      <c r="DX92">
        <v>29984.9</v>
      </c>
      <c r="DY92">
        <v>32293.9</v>
      </c>
      <c r="DZ92">
        <v>34996.5</v>
      </c>
      <c r="EA92">
        <v>37999.3</v>
      </c>
      <c r="EB92">
        <v>41155.9</v>
      </c>
      <c r="EC92">
        <v>2.23233</v>
      </c>
      <c r="ED92">
        <v>2.26373</v>
      </c>
      <c r="EE92">
        <v>0</v>
      </c>
      <c r="EF92">
        <v>0</v>
      </c>
      <c r="EG92">
        <v>19.2386</v>
      </c>
      <c r="EH92">
        <v>999.9</v>
      </c>
      <c r="EI92">
        <v>53.7</v>
      </c>
      <c r="EJ92">
        <v>22.7</v>
      </c>
      <c r="EK92">
        <v>14.7913</v>
      </c>
      <c r="EL92">
        <v>63.4238</v>
      </c>
      <c r="EM92">
        <v>8.585739999999999</v>
      </c>
      <c r="EN92">
        <v>1</v>
      </c>
      <c r="EO92">
        <v>-0.508646</v>
      </c>
      <c r="EP92">
        <v>-0.0917211</v>
      </c>
      <c r="EQ92">
        <v>20.2049</v>
      </c>
      <c r="ER92">
        <v>5.25907</v>
      </c>
      <c r="ES92">
        <v>12.052</v>
      </c>
      <c r="ET92">
        <v>4.9737</v>
      </c>
      <c r="EU92">
        <v>3.293</v>
      </c>
      <c r="EV92">
        <v>9999</v>
      </c>
      <c r="EW92">
        <v>9999</v>
      </c>
      <c r="EX92">
        <v>9999</v>
      </c>
      <c r="EY92">
        <v>200</v>
      </c>
      <c r="EZ92">
        <v>4.97185</v>
      </c>
      <c r="FA92">
        <v>1.87027</v>
      </c>
      <c r="FB92">
        <v>1.87653</v>
      </c>
      <c r="FC92">
        <v>1.86966</v>
      </c>
      <c r="FD92">
        <v>1.87286</v>
      </c>
      <c r="FE92">
        <v>1.87441</v>
      </c>
      <c r="FF92">
        <v>1.87378</v>
      </c>
      <c r="FG92">
        <v>1.87531</v>
      </c>
      <c r="FH92">
        <v>0</v>
      </c>
      <c r="FI92">
        <v>0</v>
      </c>
      <c r="FJ92">
        <v>0</v>
      </c>
      <c r="FK92">
        <v>0</v>
      </c>
      <c r="FL92" t="s">
        <v>344</v>
      </c>
      <c r="FM92" t="s">
        <v>345</v>
      </c>
      <c r="FN92" t="s">
        <v>346</v>
      </c>
      <c r="FO92" t="s">
        <v>346</v>
      </c>
      <c r="FP92" t="s">
        <v>346</v>
      </c>
      <c r="FQ92" t="s">
        <v>346</v>
      </c>
      <c r="FR92">
        <v>0</v>
      </c>
      <c r="FS92">
        <v>100</v>
      </c>
      <c r="FT92">
        <v>100</v>
      </c>
      <c r="FU92">
        <v>1.927</v>
      </c>
      <c r="FV92">
        <v>0.0706</v>
      </c>
      <c r="FW92">
        <v>0.9259172070539307</v>
      </c>
      <c r="FX92">
        <v>0.002616612134532941</v>
      </c>
      <c r="FY92">
        <v>-4.519413631873513E-07</v>
      </c>
      <c r="FZ92">
        <v>9.831233035137328E-12</v>
      </c>
      <c r="GA92">
        <v>-0.02330133951424375</v>
      </c>
      <c r="GB92">
        <v>0.01128715920374445</v>
      </c>
      <c r="GC92">
        <v>-0.0004913425133041084</v>
      </c>
      <c r="GD92">
        <v>1.320148971478439E-05</v>
      </c>
      <c r="GE92">
        <v>-1</v>
      </c>
      <c r="GF92">
        <v>2093</v>
      </c>
      <c r="GG92">
        <v>1</v>
      </c>
      <c r="GH92">
        <v>22</v>
      </c>
      <c r="GI92">
        <v>27.1</v>
      </c>
      <c r="GJ92">
        <v>27.1</v>
      </c>
      <c r="GK92">
        <v>1.06812</v>
      </c>
      <c r="GL92">
        <v>2.49146</v>
      </c>
      <c r="GM92">
        <v>1.39893</v>
      </c>
      <c r="GN92">
        <v>2.30713</v>
      </c>
      <c r="GO92">
        <v>1.44897</v>
      </c>
      <c r="GP92">
        <v>2.48779</v>
      </c>
      <c r="GQ92">
        <v>26.2516</v>
      </c>
      <c r="GR92">
        <v>14.3509</v>
      </c>
      <c r="GS92">
        <v>18</v>
      </c>
      <c r="GT92">
        <v>470.583</v>
      </c>
      <c r="GU92">
        <v>561.559</v>
      </c>
      <c r="GV92">
        <v>20</v>
      </c>
      <c r="GW92">
        <v>20.4311</v>
      </c>
      <c r="GX92">
        <v>29.9999</v>
      </c>
      <c r="GY92">
        <v>20.46</v>
      </c>
      <c r="GZ92">
        <v>20.4334</v>
      </c>
      <c r="HA92">
        <v>21.3477</v>
      </c>
      <c r="HB92">
        <v>35.7212</v>
      </c>
      <c r="HC92">
        <v>29.351</v>
      </c>
      <c r="HD92">
        <v>20</v>
      </c>
      <c r="HE92">
        <v>420</v>
      </c>
      <c r="HF92">
        <v>9.526590000000001</v>
      </c>
      <c r="HG92">
        <v>102.47</v>
      </c>
      <c r="HH92">
        <v>102.815</v>
      </c>
    </row>
    <row r="93" spans="1:216">
      <c r="A93">
        <v>77</v>
      </c>
      <c r="B93">
        <v>1695828716.5</v>
      </c>
      <c r="C93">
        <v>8368.900000095367</v>
      </c>
      <c r="D93" t="s">
        <v>501</v>
      </c>
      <c r="E93" t="s">
        <v>502</v>
      </c>
      <c r="F93" t="s">
        <v>340</v>
      </c>
      <c r="H93">
        <v>1695828716.5</v>
      </c>
      <c r="I93">
        <f>(J93)/1000</f>
        <v>0</v>
      </c>
      <c r="J93">
        <f>1000*AZ93*AH93*(AV93-AW93)/(100*AO93*(1000-AH93*AV93))</f>
        <v>0</v>
      </c>
      <c r="K93">
        <f>AZ93*AH93*(AU93-AT93*(1000-AH93*AW93)/(1000-AH93*AV93))/(100*AO93)</f>
        <v>0</v>
      </c>
      <c r="L93">
        <f>AT93 - IF(AH93&gt;1, K93*AO93*100.0/(AJ93*BH93), 0)</f>
        <v>0</v>
      </c>
      <c r="M93">
        <f>((S93-I93/2)*L93-K93)/(S93+I93/2)</f>
        <v>0</v>
      </c>
      <c r="N93">
        <f>M93*(BA93+BB93)/1000.0</f>
        <v>0</v>
      </c>
      <c r="O93">
        <f>(AT93 - IF(AH93&gt;1, K93*AO93*100.0/(AJ93*BH93), 0))*(BA93+BB93)/1000.0</f>
        <v>0</v>
      </c>
      <c r="P93">
        <f>2.0/((1/R93-1/Q93)+SIGN(R93)*SQRT((1/R93-1/Q93)*(1/R93-1/Q93) + 4*AP93/((AP93+1)*(AP93+1))*(2*1/R93*1/Q93-1/Q93*1/Q93)))</f>
        <v>0</v>
      </c>
      <c r="Q93">
        <f>IF(LEFT(AQ93,1)&lt;&gt;"0",IF(LEFT(AQ93,1)="1",3.0,AR93),$D$5+$E$5*(BH93*BA93/($K$5*1000))+$F$5*(BH93*BA93/($K$5*1000))*MAX(MIN(AO93,$J$5),$I$5)*MAX(MIN(AO93,$J$5),$I$5)+$G$5*MAX(MIN(AO93,$J$5),$I$5)*(BH93*BA93/($K$5*1000))+$H$5*(BH93*BA93/($K$5*1000))*(BH93*BA93/($K$5*1000)))</f>
        <v>0</v>
      </c>
      <c r="R93">
        <f>I93*(1000-(1000*0.61365*exp(17.502*V93/(240.97+V93))/(BA93+BB93)+AV93)/2)/(1000*0.61365*exp(17.502*V93/(240.97+V93))/(BA93+BB93)-AV93)</f>
        <v>0</v>
      </c>
      <c r="S93">
        <f>1/((AP93+1)/(P93/1.6)+1/(Q93/1.37)) + AP93/((AP93+1)/(P93/1.6) + AP93/(Q93/1.37))</f>
        <v>0</v>
      </c>
      <c r="T93">
        <f>(AK93*AN93)</f>
        <v>0</v>
      </c>
      <c r="U93">
        <f>(BC93+(T93+2*0.95*5.67E-8*(((BC93+$B$7)+273)^4-(BC93+273)^4)-44100*I93)/(1.84*29.3*Q93+8*0.95*5.67E-8*(BC93+273)^3))</f>
        <v>0</v>
      </c>
      <c r="V93">
        <f>($C$7*BD93+$D$7*BE93+$E$7*U93)</f>
        <v>0</v>
      </c>
      <c r="W93">
        <f>0.61365*exp(17.502*V93/(240.97+V93))</f>
        <v>0</v>
      </c>
      <c r="X93">
        <f>(Y93/Z93*100)</f>
        <v>0</v>
      </c>
      <c r="Y93">
        <f>AV93*(BA93+BB93)/1000</f>
        <v>0</v>
      </c>
      <c r="Z93">
        <f>0.61365*exp(17.502*BC93/(240.97+BC93))</f>
        <v>0</v>
      </c>
      <c r="AA93">
        <f>(W93-AV93*(BA93+BB93)/1000)</f>
        <v>0</v>
      </c>
      <c r="AB93">
        <f>(-I93*44100)</f>
        <v>0</v>
      </c>
      <c r="AC93">
        <f>2*29.3*Q93*0.92*(BC93-V93)</f>
        <v>0</v>
      </c>
      <c r="AD93">
        <f>2*0.95*5.67E-8*(((BC93+$B$7)+273)^4-(V93+273)^4)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MAX(0,($B$13+$C$13*BH93)/(1+$D$13*BH93)*BA93/(BC93+273)*$E$13)</f>
        <v>0</v>
      </c>
      <c r="AK93">
        <f>$B$11*BI93+$C$11*BJ93+$F$11*BU93*(1-BX93)</f>
        <v>0</v>
      </c>
      <c r="AL93">
        <f>AK93*AM93</f>
        <v>0</v>
      </c>
      <c r="AM93">
        <f>($B$11*$D$9+$C$11*$D$9+$F$11*((CH93+BZ93)/MAX(CH93+BZ93+CI93, 0.1)*$I$9+CI93/MAX(CH93+BZ93+CI93, 0.1)*$J$9))/($B$11+$C$11+$F$11)</f>
        <v>0</v>
      </c>
      <c r="AN93">
        <f>($B$11*$K$9+$C$11*$K$9+$F$11*((CH93+BZ93)/MAX(CH93+BZ93+CI93, 0.1)*$P$9+CI93/MAX(CH93+BZ93+CI93, 0.1)*$Q$9))/($B$11+$C$11+$F$11)</f>
        <v>0</v>
      </c>
      <c r="AO93">
        <v>6</v>
      </c>
      <c r="AP93">
        <v>0.5</v>
      </c>
      <c r="AQ93" t="s">
        <v>341</v>
      </c>
      <c r="AR93">
        <v>2</v>
      </c>
      <c r="AS93">
        <v>1695828716.5</v>
      </c>
      <c r="AT93">
        <v>413.437</v>
      </c>
      <c r="AU93">
        <v>420.034</v>
      </c>
      <c r="AV93">
        <v>13.3596</v>
      </c>
      <c r="AW93">
        <v>9.321120000000001</v>
      </c>
      <c r="AX93">
        <v>411.51</v>
      </c>
      <c r="AY93">
        <v>13.2887</v>
      </c>
      <c r="AZ93">
        <v>500.018</v>
      </c>
      <c r="BA93">
        <v>100.528</v>
      </c>
      <c r="BB93">
        <v>0.0323522</v>
      </c>
      <c r="BC93">
        <v>22.0375</v>
      </c>
      <c r="BD93">
        <v>999.9</v>
      </c>
      <c r="BE93">
        <v>999.9</v>
      </c>
      <c r="BF93">
        <v>0</v>
      </c>
      <c r="BG93">
        <v>0</v>
      </c>
      <c r="BH93">
        <v>10033.8</v>
      </c>
      <c r="BI93">
        <v>0</v>
      </c>
      <c r="BJ93">
        <v>14.6332</v>
      </c>
      <c r="BK93">
        <v>-6.59686</v>
      </c>
      <c r="BL93">
        <v>419.035</v>
      </c>
      <c r="BM93">
        <v>423.986</v>
      </c>
      <c r="BN93">
        <v>4.03847</v>
      </c>
      <c r="BO93">
        <v>420.034</v>
      </c>
      <c r="BP93">
        <v>9.321120000000001</v>
      </c>
      <c r="BQ93">
        <v>1.34301</v>
      </c>
      <c r="BR93">
        <v>0.9370309999999999</v>
      </c>
      <c r="BS93">
        <v>11.289</v>
      </c>
      <c r="BT93">
        <v>5.97238</v>
      </c>
      <c r="BU93">
        <v>2500.11</v>
      </c>
      <c r="BV93">
        <v>0.899997</v>
      </c>
      <c r="BW93">
        <v>0.100003</v>
      </c>
      <c r="BX93">
        <v>0</v>
      </c>
      <c r="BY93">
        <v>2.6679</v>
      </c>
      <c r="BZ93">
        <v>0</v>
      </c>
      <c r="CA93">
        <v>28093.7</v>
      </c>
      <c r="CB93">
        <v>22324.7</v>
      </c>
      <c r="CC93">
        <v>38.875</v>
      </c>
      <c r="CD93">
        <v>38</v>
      </c>
      <c r="CE93">
        <v>38.625</v>
      </c>
      <c r="CF93">
        <v>36.5</v>
      </c>
      <c r="CG93">
        <v>37.625</v>
      </c>
      <c r="CH93">
        <v>2250.09</v>
      </c>
      <c r="CI93">
        <v>250.02</v>
      </c>
      <c r="CJ93">
        <v>0</v>
      </c>
      <c r="CK93">
        <v>1695828706.8</v>
      </c>
      <c r="CL93">
        <v>0</v>
      </c>
      <c r="CM93">
        <v>1695827010.1</v>
      </c>
      <c r="CN93" t="s">
        <v>466</v>
      </c>
      <c r="CO93">
        <v>1695827009.6</v>
      </c>
      <c r="CP93">
        <v>1695827010.1</v>
      </c>
      <c r="CQ93">
        <v>4</v>
      </c>
      <c r="CR93">
        <v>-0.07000000000000001</v>
      </c>
      <c r="CS93">
        <v>0.01</v>
      </c>
      <c r="CT93">
        <v>1.941</v>
      </c>
      <c r="CU93">
        <v>0.064</v>
      </c>
      <c r="CV93">
        <v>420</v>
      </c>
      <c r="CW93">
        <v>12</v>
      </c>
      <c r="CX93">
        <v>0.36</v>
      </c>
      <c r="CY93">
        <v>0.14</v>
      </c>
      <c r="CZ93">
        <v>3.975554202503046</v>
      </c>
      <c r="DA93">
        <v>0.7757619367179553</v>
      </c>
      <c r="DB93">
        <v>0.06137191285000467</v>
      </c>
      <c r="DC93">
        <v>1</v>
      </c>
      <c r="DD93">
        <v>0.003363365319582649</v>
      </c>
      <c r="DE93">
        <v>0.000391937911884959</v>
      </c>
      <c r="DF93">
        <v>2.96396064902392E-05</v>
      </c>
      <c r="DG93">
        <v>1</v>
      </c>
      <c r="DH93">
        <v>0.2179591888992236</v>
      </c>
      <c r="DI93">
        <v>0.03178314340014999</v>
      </c>
      <c r="DJ93">
        <v>0.002399651647967399</v>
      </c>
      <c r="DK93">
        <v>1</v>
      </c>
      <c r="DL93">
        <v>3</v>
      </c>
      <c r="DM93">
        <v>3</v>
      </c>
      <c r="DN93" t="s">
        <v>343</v>
      </c>
      <c r="DO93">
        <v>3.10243</v>
      </c>
      <c r="DP93">
        <v>2.66628</v>
      </c>
      <c r="DQ93">
        <v>0.100167</v>
      </c>
      <c r="DR93">
        <v>0.102453</v>
      </c>
      <c r="DS93">
        <v>0.0693725</v>
      </c>
      <c r="DT93">
        <v>0.0541332</v>
      </c>
      <c r="DU93">
        <v>26322.7</v>
      </c>
      <c r="DV93">
        <v>28646.6</v>
      </c>
      <c r="DW93">
        <v>27680</v>
      </c>
      <c r="DX93">
        <v>29987.6</v>
      </c>
      <c r="DY93">
        <v>32287.7</v>
      </c>
      <c r="DZ93">
        <v>35032.4</v>
      </c>
      <c r="EA93">
        <v>38002.6</v>
      </c>
      <c r="EB93">
        <v>41160.4</v>
      </c>
      <c r="EC93">
        <v>2.23178</v>
      </c>
      <c r="ED93">
        <v>2.26423</v>
      </c>
      <c r="EE93">
        <v>0</v>
      </c>
      <c r="EF93">
        <v>0</v>
      </c>
      <c r="EG93">
        <v>19.2652</v>
      </c>
      <c r="EH93">
        <v>999.9</v>
      </c>
      <c r="EI93">
        <v>53.4</v>
      </c>
      <c r="EJ93">
        <v>22.7</v>
      </c>
      <c r="EK93">
        <v>14.7084</v>
      </c>
      <c r="EL93">
        <v>63.1338</v>
      </c>
      <c r="EM93">
        <v>8.473560000000001</v>
      </c>
      <c r="EN93">
        <v>1</v>
      </c>
      <c r="EO93">
        <v>-0.5103839999999999</v>
      </c>
      <c r="EP93">
        <v>-0.119913</v>
      </c>
      <c r="EQ93">
        <v>20.2051</v>
      </c>
      <c r="ER93">
        <v>5.25892</v>
      </c>
      <c r="ES93">
        <v>12.0519</v>
      </c>
      <c r="ET93">
        <v>4.97375</v>
      </c>
      <c r="EU93">
        <v>3.293</v>
      </c>
      <c r="EV93">
        <v>9999</v>
      </c>
      <c r="EW93">
        <v>9999</v>
      </c>
      <c r="EX93">
        <v>9999</v>
      </c>
      <c r="EY93">
        <v>200</v>
      </c>
      <c r="EZ93">
        <v>4.97187</v>
      </c>
      <c r="FA93">
        <v>1.87029</v>
      </c>
      <c r="FB93">
        <v>1.87653</v>
      </c>
      <c r="FC93">
        <v>1.86965</v>
      </c>
      <c r="FD93">
        <v>1.87286</v>
      </c>
      <c r="FE93">
        <v>1.87443</v>
      </c>
      <c r="FF93">
        <v>1.87377</v>
      </c>
      <c r="FG93">
        <v>1.8753</v>
      </c>
      <c r="FH93">
        <v>0</v>
      </c>
      <c r="FI93">
        <v>0</v>
      </c>
      <c r="FJ93">
        <v>0</v>
      </c>
      <c r="FK93">
        <v>0</v>
      </c>
      <c r="FL93" t="s">
        <v>344</v>
      </c>
      <c r="FM93" t="s">
        <v>345</v>
      </c>
      <c r="FN93" t="s">
        <v>346</v>
      </c>
      <c r="FO93" t="s">
        <v>346</v>
      </c>
      <c r="FP93" t="s">
        <v>346</v>
      </c>
      <c r="FQ93" t="s">
        <v>346</v>
      </c>
      <c r="FR93">
        <v>0</v>
      </c>
      <c r="FS93">
        <v>100</v>
      </c>
      <c r="FT93">
        <v>100</v>
      </c>
      <c r="FU93">
        <v>1.927</v>
      </c>
      <c r="FV93">
        <v>0.0709</v>
      </c>
      <c r="FW93">
        <v>0.9259172070539307</v>
      </c>
      <c r="FX93">
        <v>0.002616612134532941</v>
      </c>
      <c r="FY93">
        <v>-4.519413631873513E-07</v>
      </c>
      <c r="FZ93">
        <v>9.831233035137328E-12</v>
      </c>
      <c r="GA93">
        <v>-0.02330133951424375</v>
      </c>
      <c r="GB93">
        <v>0.01128715920374445</v>
      </c>
      <c r="GC93">
        <v>-0.0004913425133041084</v>
      </c>
      <c r="GD93">
        <v>1.320148971478439E-05</v>
      </c>
      <c r="GE93">
        <v>-1</v>
      </c>
      <c r="GF93">
        <v>2093</v>
      </c>
      <c r="GG93">
        <v>1</v>
      </c>
      <c r="GH93">
        <v>22</v>
      </c>
      <c r="GI93">
        <v>28.4</v>
      </c>
      <c r="GJ93">
        <v>28.4</v>
      </c>
      <c r="GK93">
        <v>1.06812</v>
      </c>
      <c r="GL93">
        <v>2.49634</v>
      </c>
      <c r="GM93">
        <v>1.39893</v>
      </c>
      <c r="GN93">
        <v>2.30713</v>
      </c>
      <c r="GO93">
        <v>1.44897</v>
      </c>
      <c r="GP93">
        <v>2.3938</v>
      </c>
      <c r="GQ93">
        <v>26.231</v>
      </c>
      <c r="GR93">
        <v>14.3334</v>
      </c>
      <c r="GS93">
        <v>18</v>
      </c>
      <c r="GT93">
        <v>469.997</v>
      </c>
      <c r="GU93">
        <v>561.582</v>
      </c>
      <c r="GV93">
        <v>19.9993</v>
      </c>
      <c r="GW93">
        <v>20.3983</v>
      </c>
      <c r="GX93">
        <v>29.9999</v>
      </c>
      <c r="GY93">
        <v>20.4342</v>
      </c>
      <c r="GZ93">
        <v>20.4057</v>
      </c>
      <c r="HA93">
        <v>21.3442</v>
      </c>
      <c r="HB93">
        <v>36.5552</v>
      </c>
      <c r="HC93">
        <v>27.8481</v>
      </c>
      <c r="HD93">
        <v>20</v>
      </c>
      <c r="HE93">
        <v>420</v>
      </c>
      <c r="HF93">
        <v>9.22808</v>
      </c>
      <c r="HG93">
        <v>102.479</v>
      </c>
      <c r="HH93">
        <v>102.825</v>
      </c>
    </row>
    <row r="94" spans="1:216">
      <c r="A94">
        <v>78</v>
      </c>
      <c r="B94">
        <v>1695828797.5</v>
      </c>
      <c r="C94">
        <v>8449.900000095367</v>
      </c>
      <c r="D94" t="s">
        <v>503</v>
      </c>
      <c r="E94" t="s">
        <v>504</v>
      </c>
      <c r="F94" t="s">
        <v>340</v>
      </c>
      <c r="H94">
        <v>1695828797.5</v>
      </c>
      <c r="I94">
        <f>(J94)/1000</f>
        <v>0</v>
      </c>
      <c r="J94">
        <f>1000*AZ94*AH94*(AV94-AW94)/(100*AO94*(1000-AH94*AV94))</f>
        <v>0</v>
      </c>
      <c r="K94">
        <f>AZ94*AH94*(AU94-AT94*(1000-AH94*AW94)/(1000-AH94*AV94))/(100*AO94)</f>
        <v>0</v>
      </c>
      <c r="L94">
        <f>AT94 - IF(AH94&gt;1, K94*AO94*100.0/(AJ94*BH94), 0)</f>
        <v>0</v>
      </c>
      <c r="M94">
        <f>((S94-I94/2)*L94-K94)/(S94+I94/2)</f>
        <v>0</v>
      </c>
      <c r="N94">
        <f>M94*(BA94+BB94)/1000.0</f>
        <v>0</v>
      </c>
      <c r="O94">
        <f>(AT94 - IF(AH94&gt;1, K94*AO94*100.0/(AJ94*BH94), 0))*(BA94+BB94)/1000.0</f>
        <v>0</v>
      </c>
      <c r="P94">
        <f>2.0/((1/R94-1/Q94)+SIGN(R94)*SQRT((1/R94-1/Q94)*(1/R94-1/Q94) + 4*AP94/((AP94+1)*(AP94+1))*(2*1/R94*1/Q94-1/Q94*1/Q94)))</f>
        <v>0</v>
      </c>
      <c r="Q94">
        <f>IF(LEFT(AQ94,1)&lt;&gt;"0",IF(LEFT(AQ94,1)="1",3.0,AR94),$D$5+$E$5*(BH94*BA94/($K$5*1000))+$F$5*(BH94*BA94/($K$5*1000))*MAX(MIN(AO94,$J$5),$I$5)*MAX(MIN(AO94,$J$5),$I$5)+$G$5*MAX(MIN(AO94,$J$5),$I$5)*(BH94*BA94/($K$5*1000))+$H$5*(BH94*BA94/($K$5*1000))*(BH94*BA94/($K$5*1000)))</f>
        <v>0</v>
      </c>
      <c r="R94">
        <f>I94*(1000-(1000*0.61365*exp(17.502*V94/(240.97+V94))/(BA94+BB94)+AV94)/2)/(1000*0.61365*exp(17.502*V94/(240.97+V94))/(BA94+BB94)-AV94)</f>
        <v>0</v>
      </c>
      <c r="S94">
        <f>1/((AP94+1)/(P94/1.6)+1/(Q94/1.37)) + AP94/((AP94+1)/(P94/1.6) + AP94/(Q94/1.37))</f>
        <v>0</v>
      </c>
      <c r="T94">
        <f>(AK94*AN94)</f>
        <v>0</v>
      </c>
      <c r="U94">
        <f>(BC94+(T94+2*0.95*5.67E-8*(((BC94+$B$7)+273)^4-(BC94+273)^4)-44100*I94)/(1.84*29.3*Q94+8*0.95*5.67E-8*(BC94+273)^3))</f>
        <v>0</v>
      </c>
      <c r="V94">
        <f>($C$7*BD94+$D$7*BE94+$E$7*U94)</f>
        <v>0</v>
      </c>
      <c r="W94">
        <f>0.61365*exp(17.502*V94/(240.97+V94))</f>
        <v>0</v>
      </c>
      <c r="X94">
        <f>(Y94/Z94*100)</f>
        <v>0</v>
      </c>
      <c r="Y94">
        <f>AV94*(BA94+BB94)/1000</f>
        <v>0</v>
      </c>
      <c r="Z94">
        <f>0.61365*exp(17.502*BC94/(240.97+BC94))</f>
        <v>0</v>
      </c>
      <c r="AA94">
        <f>(W94-AV94*(BA94+BB94)/1000)</f>
        <v>0</v>
      </c>
      <c r="AB94">
        <f>(-I94*44100)</f>
        <v>0</v>
      </c>
      <c r="AC94">
        <f>2*29.3*Q94*0.92*(BC94-V94)</f>
        <v>0</v>
      </c>
      <c r="AD94">
        <f>2*0.95*5.67E-8*(((BC94+$B$7)+273)^4-(V94+273)^4)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MAX(0,($B$13+$C$13*BH94)/(1+$D$13*BH94)*BA94/(BC94+273)*$E$13)</f>
        <v>0</v>
      </c>
      <c r="AK94">
        <f>$B$11*BI94+$C$11*BJ94+$F$11*BU94*(1-BX94)</f>
        <v>0</v>
      </c>
      <c r="AL94">
        <f>AK94*AM94</f>
        <v>0</v>
      </c>
      <c r="AM94">
        <f>($B$11*$D$9+$C$11*$D$9+$F$11*((CH94+BZ94)/MAX(CH94+BZ94+CI94, 0.1)*$I$9+CI94/MAX(CH94+BZ94+CI94, 0.1)*$J$9))/($B$11+$C$11+$F$11)</f>
        <v>0</v>
      </c>
      <c r="AN94">
        <f>($B$11*$K$9+$C$11*$K$9+$F$11*((CH94+BZ94)/MAX(CH94+BZ94+CI94, 0.1)*$P$9+CI94/MAX(CH94+BZ94+CI94, 0.1)*$Q$9))/($B$11+$C$11+$F$11)</f>
        <v>0</v>
      </c>
      <c r="AO94">
        <v>6</v>
      </c>
      <c r="AP94">
        <v>0.5</v>
      </c>
      <c r="AQ94" t="s">
        <v>341</v>
      </c>
      <c r="AR94">
        <v>2</v>
      </c>
      <c r="AS94">
        <v>1695828797.5</v>
      </c>
      <c r="AT94">
        <v>417.35</v>
      </c>
      <c r="AU94">
        <v>419.967</v>
      </c>
      <c r="AV94">
        <v>12.7619</v>
      </c>
      <c r="AW94">
        <v>10.6434</v>
      </c>
      <c r="AX94">
        <v>415.414</v>
      </c>
      <c r="AY94">
        <v>12.6941</v>
      </c>
      <c r="AZ94">
        <v>499.954</v>
      </c>
      <c r="BA94">
        <v>100.526</v>
      </c>
      <c r="BB94">
        <v>0.0336523</v>
      </c>
      <c r="BC94">
        <v>21.9276</v>
      </c>
      <c r="BD94">
        <v>999.9</v>
      </c>
      <c r="BE94">
        <v>999.9</v>
      </c>
      <c r="BF94">
        <v>0</v>
      </c>
      <c r="BG94">
        <v>0</v>
      </c>
      <c r="BH94">
        <v>9996.879999999999</v>
      </c>
      <c r="BI94">
        <v>0</v>
      </c>
      <c r="BJ94">
        <v>17.2642</v>
      </c>
      <c r="BK94">
        <v>-2.61713</v>
      </c>
      <c r="BL94">
        <v>422.745</v>
      </c>
      <c r="BM94">
        <v>424.485</v>
      </c>
      <c r="BN94">
        <v>2.11851</v>
      </c>
      <c r="BO94">
        <v>419.967</v>
      </c>
      <c r="BP94">
        <v>10.6434</v>
      </c>
      <c r="BQ94">
        <v>1.28291</v>
      </c>
      <c r="BR94">
        <v>1.06994</v>
      </c>
      <c r="BS94">
        <v>10.6001</v>
      </c>
      <c r="BT94">
        <v>7.90528</v>
      </c>
      <c r="BU94">
        <v>2499.79</v>
      </c>
      <c r="BV94">
        <v>0.899996</v>
      </c>
      <c r="BW94">
        <v>0.100004</v>
      </c>
      <c r="BX94">
        <v>0</v>
      </c>
      <c r="BY94">
        <v>2.6461</v>
      </c>
      <c r="BZ94">
        <v>0</v>
      </c>
      <c r="CA94">
        <v>22077.6</v>
      </c>
      <c r="CB94">
        <v>22321.8</v>
      </c>
      <c r="CC94">
        <v>38.687</v>
      </c>
      <c r="CD94">
        <v>38.187</v>
      </c>
      <c r="CE94">
        <v>38.375</v>
      </c>
      <c r="CF94">
        <v>36.625</v>
      </c>
      <c r="CG94">
        <v>37.562</v>
      </c>
      <c r="CH94">
        <v>2249.8</v>
      </c>
      <c r="CI94">
        <v>249.99</v>
      </c>
      <c r="CJ94">
        <v>0</v>
      </c>
      <c r="CK94">
        <v>1695828787.8</v>
      </c>
      <c r="CL94">
        <v>0</v>
      </c>
      <c r="CM94">
        <v>1695827010.1</v>
      </c>
      <c r="CN94" t="s">
        <v>466</v>
      </c>
      <c r="CO94">
        <v>1695827009.6</v>
      </c>
      <c r="CP94">
        <v>1695827010.1</v>
      </c>
      <c r="CQ94">
        <v>4</v>
      </c>
      <c r="CR94">
        <v>-0.07000000000000001</v>
      </c>
      <c r="CS94">
        <v>0.01</v>
      </c>
      <c r="CT94">
        <v>1.941</v>
      </c>
      <c r="CU94">
        <v>0.064</v>
      </c>
      <c r="CV94">
        <v>420</v>
      </c>
      <c r="CW94">
        <v>12</v>
      </c>
      <c r="CX94">
        <v>0.36</v>
      </c>
      <c r="CY94">
        <v>0.14</v>
      </c>
      <c r="CZ94">
        <v>1.465651861052459</v>
      </c>
      <c r="DA94">
        <v>-0.1763391737173556</v>
      </c>
      <c r="DB94">
        <v>0.0218348927027949</v>
      </c>
      <c r="DC94">
        <v>1</v>
      </c>
      <c r="DD94">
        <v>0.001685436942345611</v>
      </c>
      <c r="DE94">
        <v>0.0006773926712893724</v>
      </c>
      <c r="DF94">
        <v>5.055466302742295E-05</v>
      </c>
      <c r="DG94">
        <v>1</v>
      </c>
      <c r="DH94">
        <v>0.09833909013030799</v>
      </c>
      <c r="DI94">
        <v>0.05200792582811792</v>
      </c>
      <c r="DJ94">
        <v>0.003879650932723964</v>
      </c>
      <c r="DK94">
        <v>1</v>
      </c>
      <c r="DL94">
        <v>3</v>
      </c>
      <c r="DM94">
        <v>3</v>
      </c>
      <c r="DN94" t="s">
        <v>343</v>
      </c>
      <c r="DO94">
        <v>3.10267</v>
      </c>
      <c r="DP94">
        <v>2.66726</v>
      </c>
      <c r="DQ94">
        <v>0.100889</v>
      </c>
      <c r="DR94">
        <v>0.102464</v>
      </c>
      <c r="DS94">
        <v>0.06700739999999999</v>
      </c>
      <c r="DT94">
        <v>0.0600408</v>
      </c>
      <c r="DU94">
        <v>26304.1</v>
      </c>
      <c r="DV94">
        <v>28648.9</v>
      </c>
      <c r="DW94">
        <v>27682.5</v>
      </c>
      <c r="DX94">
        <v>29990.1</v>
      </c>
      <c r="DY94">
        <v>32371.6</v>
      </c>
      <c r="DZ94">
        <v>34816.8</v>
      </c>
      <c r="EA94">
        <v>38004.8</v>
      </c>
      <c r="EB94">
        <v>41163.5</v>
      </c>
      <c r="EC94">
        <v>2.22957</v>
      </c>
      <c r="ED94">
        <v>2.26737</v>
      </c>
      <c r="EE94">
        <v>0</v>
      </c>
      <c r="EF94">
        <v>0</v>
      </c>
      <c r="EG94">
        <v>19.1344</v>
      </c>
      <c r="EH94">
        <v>999.9</v>
      </c>
      <c r="EI94">
        <v>53</v>
      </c>
      <c r="EJ94">
        <v>22.7</v>
      </c>
      <c r="EK94">
        <v>14.599</v>
      </c>
      <c r="EL94">
        <v>63.2538</v>
      </c>
      <c r="EM94">
        <v>8.8101</v>
      </c>
      <c r="EN94">
        <v>1</v>
      </c>
      <c r="EO94">
        <v>-0.514903</v>
      </c>
      <c r="EP94">
        <v>-0.148587</v>
      </c>
      <c r="EQ94">
        <v>20.2065</v>
      </c>
      <c r="ER94">
        <v>5.25503</v>
      </c>
      <c r="ES94">
        <v>12.0519</v>
      </c>
      <c r="ET94">
        <v>4.97285</v>
      </c>
      <c r="EU94">
        <v>3.29225</v>
      </c>
      <c r="EV94">
        <v>9999</v>
      </c>
      <c r="EW94">
        <v>9999</v>
      </c>
      <c r="EX94">
        <v>9999</v>
      </c>
      <c r="EY94">
        <v>200</v>
      </c>
      <c r="EZ94">
        <v>4.97186</v>
      </c>
      <c r="FA94">
        <v>1.87028</v>
      </c>
      <c r="FB94">
        <v>1.87653</v>
      </c>
      <c r="FC94">
        <v>1.86965</v>
      </c>
      <c r="FD94">
        <v>1.87284</v>
      </c>
      <c r="FE94">
        <v>1.87441</v>
      </c>
      <c r="FF94">
        <v>1.87378</v>
      </c>
      <c r="FG94">
        <v>1.87528</v>
      </c>
      <c r="FH94">
        <v>0</v>
      </c>
      <c r="FI94">
        <v>0</v>
      </c>
      <c r="FJ94">
        <v>0</v>
      </c>
      <c r="FK94">
        <v>0</v>
      </c>
      <c r="FL94" t="s">
        <v>344</v>
      </c>
      <c r="FM94" t="s">
        <v>345</v>
      </c>
      <c r="FN94" t="s">
        <v>346</v>
      </c>
      <c r="FO94" t="s">
        <v>346</v>
      </c>
      <c r="FP94" t="s">
        <v>346</v>
      </c>
      <c r="FQ94" t="s">
        <v>346</v>
      </c>
      <c r="FR94">
        <v>0</v>
      </c>
      <c r="FS94">
        <v>100</v>
      </c>
      <c r="FT94">
        <v>100</v>
      </c>
      <c r="FU94">
        <v>1.936</v>
      </c>
      <c r="FV94">
        <v>0.0678</v>
      </c>
      <c r="FW94">
        <v>0.9259172070539307</v>
      </c>
      <c r="FX94">
        <v>0.002616612134532941</v>
      </c>
      <c r="FY94">
        <v>-4.519413631873513E-07</v>
      </c>
      <c r="FZ94">
        <v>9.831233035137328E-12</v>
      </c>
      <c r="GA94">
        <v>-0.02330133951424375</v>
      </c>
      <c r="GB94">
        <v>0.01128715920374445</v>
      </c>
      <c r="GC94">
        <v>-0.0004913425133041084</v>
      </c>
      <c r="GD94">
        <v>1.320148971478439E-05</v>
      </c>
      <c r="GE94">
        <v>-1</v>
      </c>
      <c r="GF94">
        <v>2093</v>
      </c>
      <c r="GG94">
        <v>1</v>
      </c>
      <c r="GH94">
        <v>22</v>
      </c>
      <c r="GI94">
        <v>29.8</v>
      </c>
      <c r="GJ94">
        <v>29.8</v>
      </c>
      <c r="GK94">
        <v>1.06934</v>
      </c>
      <c r="GL94">
        <v>2.48657</v>
      </c>
      <c r="GM94">
        <v>1.39893</v>
      </c>
      <c r="GN94">
        <v>2.30713</v>
      </c>
      <c r="GO94">
        <v>1.44897</v>
      </c>
      <c r="GP94">
        <v>2.37671</v>
      </c>
      <c r="GQ94">
        <v>26.231</v>
      </c>
      <c r="GR94">
        <v>14.3334</v>
      </c>
      <c r="GS94">
        <v>18</v>
      </c>
      <c r="GT94">
        <v>468.272</v>
      </c>
      <c r="GU94">
        <v>563.39</v>
      </c>
      <c r="GV94">
        <v>20</v>
      </c>
      <c r="GW94">
        <v>20.3459</v>
      </c>
      <c r="GX94">
        <v>29.9998</v>
      </c>
      <c r="GY94">
        <v>20.3916</v>
      </c>
      <c r="GZ94">
        <v>20.3672</v>
      </c>
      <c r="HA94">
        <v>21.3661</v>
      </c>
      <c r="HB94">
        <v>27.3247</v>
      </c>
      <c r="HC94">
        <v>27.0998</v>
      </c>
      <c r="HD94">
        <v>20</v>
      </c>
      <c r="HE94">
        <v>420</v>
      </c>
      <c r="HF94">
        <v>10.7694</v>
      </c>
      <c r="HG94">
        <v>102.487</v>
      </c>
      <c r="HH94">
        <v>102.833</v>
      </c>
    </row>
    <row r="95" spans="1:216">
      <c r="A95">
        <v>79</v>
      </c>
      <c r="B95">
        <v>1695828870.5</v>
      </c>
      <c r="C95">
        <v>8522.900000095367</v>
      </c>
      <c r="D95" t="s">
        <v>505</v>
      </c>
      <c r="E95" t="s">
        <v>506</v>
      </c>
      <c r="F95" t="s">
        <v>340</v>
      </c>
      <c r="H95">
        <v>1695828870.5</v>
      </c>
      <c r="I95">
        <f>(J95)/1000</f>
        <v>0</v>
      </c>
      <c r="J95">
        <f>1000*AZ95*AH95*(AV95-AW95)/(100*AO95*(1000-AH95*AV95))</f>
        <v>0</v>
      </c>
      <c r="K95">
        <f>AZ95*AH95*(AU95-AT95*(1000-AH95*AW95)/(1000-AH95*AV95))/(100*AO95)</f>
        <v>0</v>
      </c>
      <c r="L95">
        <f>AT95 - IF(AH95&gt;1, K95*AO95*100.0/(AJ95*BH95), 0)</f>
        <v>0</v>
      </c>
      <c r="M95">
        <f>((S95-I95/2)*L95-K95)/(S95+I95/2)</f>
        <v>0</v>
      </c>
      <c r="N95">
        <f>M95*(BA95+BB95)/1000.0</f>
        <v>0</v>
      </c>
      <c r="O95">
        <f>(AT95 - IF(AH95&gt;1, K95*AO95*100.0/(AJ95*BH95), 0))*(BA95+BB95)/1000.0</f>
        <v>0</v>
      </c>
      <c r="P95">
        <f>2.0/((1/R95-1/Q95)+SIGN(R95)*SQRT((1/R95-1/Q95)*(1/R95-1/Q95) + 4*AP95/((AP95+1)*(AP95+1))*(2*1/R95*1/Q95-1/Q95*1/Q95)))</f>
        <v>0</v>
      </c>
      <c r="Q95">
        <f>IF(LEFT(AQ95,1)&lt;&gt;"0",IF(LEFT(AQ95,1)="1",3.0,AR95),$D$5+$E$5*(BH95*BA95/($K$5*1000))+$F$5*(BH95*BA95/($K$5*1000))*MAX(MIN(AO95,$J$5),$I$5)*MAX(MIN(AO95,$J$5),$I$5)+$G$5*MAX(MIN(AO95,$J$5),$I$5)*(BH95*BA95/($K$5*1000))+$H$5*(BH95*BA95/($K$5*1000))*(BH95*BA95/($K$5*1000)))</f>
        <v>0</v>
      </c>
      <c r="R95">
        <f>I95*(1000-(1000*0.61365*exp(17.502*V95/(240.97+V95))/(BA95+BB95)+AV95)/2)/(1000*0.61365*exp(17.502*V95/(240.97+V95))/(BA95+BB95)-AV95)</f>
        <v>0</v>
      </c>
      <c r="S95">
        <f>1/((AP95+1)/(P95/1.6)+1/(Q95/1.37)) + AP95/((AP95+1)/(P95/1.6) + AP95/(Q95/1.37))</f>
        <v>0</v>
      </c>
      <c r="T95">
        <f>(AK95*AN95)</f>
        <v>0</v>
      </c>
      <c r="U95">
        <f>(BC95+(T95+2*0.95*5.67E-8*(((BC95+$B$7)+273)^4-(BC95+273)^4)-44100*I95)/(1.84*29.3*Q95+8*0.95*5.67E-8*(BC95+273)^3))</f>
        <v>0</v>
      </c>
      <c r="V95">
        <f>($C$7*BD95+$D$7*BE95+$E$7*U95)</f>
        <v>0</v>
      </c>
      <c r="W95">
        <f>0.61365*exp(17.502*V95/(240.97+V95))</f>
        <v>0</v>
      </c>
      <c r="X95">
        <f>(Y95/Z95*100)</f>
        <v>0</v>
      </c>
      <c r="Y95">
        <f>AV95*(BA95+BB95)/1000</f>
        <v>0</v>
      </c>
      <c r="Z95">
        <f>0.61365*exp(17.502*BC95/(240.97+BC95))</f>
        <v>0</v>
      </c>
      <c r="AA95">
        <f>(W95-AV95*(BA95+BB95)/1000)</f>
        <v>0</v>
      </c>
      <c r="AB95">
        <f>(-I95*44100)</f>
        <v>0</v>
      </c>
      <c r="AC95">
        <f>2*29.3*Q95*0.92*(BC95-V95)</f>
        <v>0</v>
      </c>
      <c r="AD95">
        <f>2*0.95*5.67E-8*(((BC95+$B$7)+273)^4-(V95+273)^4)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MAX(0,($B$13+$C$13*BH95)/(1+$D$13*BH95)*BA95/(BC95+273)*$E$13)</f>
        <v>0</v>
      </c>
      <c r="AK95">
        <f>$B$11*BI95+$C$11*BJ95+$F$11*BU95*(1-BX95)</f>
        <v>0</v>
      </c>
      <c r="AL95">
        <f>AK95*AM95</f>
        <v>0</v>
      </c>
      <c r="AM95">
        <f>($B$11*$D$9+$C$11*$D$9+$F$11*((CH95+BZ95)/MAX(CH95+BZ95+CI95, 0.1)*$I$9+CI95/MAX(CH95+BZ95+CI95, 0.1)*$J$9))/($B$11+$C$11+$F$11)</f>
        <v>0</v>
      </c>
      <c r="AN95">
        <f>($B$11*$K$9+$C$11*$K$9+$F$11*((CH95+BZ95)/MAX(CH95+BZ95+CI95, 0.1)*$P$9+CI95/MAX(CH95+BZ95+CI95, 0.1)*$Q$9))/($B$11+$C$11+$F$11)</f>
        <v>0</v>
      </c>
      <c r="AO95">
        <v>6</v>
      </c>
      <c r="AP95">
        <v>0.5</v>
      </c>
      <c r="AQ95" t="s">
        <v>341</v>
      </c>
      <c r="AR95">
        <v>2</v>
      </c>
      <c r="AS95">
        <v>1695828870.5</v>
      </c>
      <c r="AT95">
        <v>413.094</v>
      </c>
      <c r="AU95">
        <v>419.973</v>
      </c>
      <c r="AV95">
        <v>12.9874</v>
      </c>
      <c r="AW95">
        <v>11.4164</v>
      </c>
      <c r="AX95">
        <v>411.168</v>
      </c>
      <c r="AY95">
        <v>12.9184</v>
      </c>
      <c r="AZ95">
        <v>500.198</v>
      </c>
      <c r="BA95">
        <v>100.521</v>
      </c>
      <c r="BB95">
        <v>0.0335886</v>
      </c>
      <c r="BC95">
        <v>21.9907</v>
      </c>
      <c r="BD95">
        <v>999.9</v>
      </c>
      <c r="BE95">
        <v>999.9</v>
      </c>
      <c r="BF95">
        <v>0</v>
      </c>
      <c r="BG95">
        <v>0</v>
      </c>
      <c r="BH95">
        <v>10011.9</v>
      </c>
      <c r="BI95">
        <v>0</v>
      </c>
      <c r="BJ95">
        <v>15.7048</v>
      </c>
      <c r="BK95">
        <v>-6.87903</v>
      </c>
      <c r="BL95">
        <v>418.53</v>
      </c>
      <c r="BM95">
        <v>424.823</v>
      </c>
      <c r="BN95">
        <v>1.57102</v>
      </c>
      <c r="BO95">
        <v>419.973</v>
      </c>
      <c r="BP95">
        <v>11.4164</v>
      </c>
      <c r="BQ95">
        <v>1.30551</v>
      </c>
      <c r="BR95">
        <v>1.14759</v>
      </c>
      <c r="BS95">
        <v>10.8624</v>
      </c>
      <c r="BT95">
        <v>8.93844</v>
      </c>
      <c r="BU95">
        <v>2499.71</v>
      </c>
      <c r="BV95">
        <v>0.899997</v>
      </c>
      <c r="BW95">
        <v>0.100003</v>
      </c>
      <c r="BX95">
        <v>0</v>
      </c>
      <c r="BY95">
        <v>3.2736</v>
      </c>
      <c r="BZ95">
        <v>0</v>
      </c>
      <c r="CA95">
        <v>44046.8</v>
      </c>
      <c r="CB95">
        <v>22321.1</v>
      </c>
      <c r="CC95">
        <v>40.25</v>
      </c>
      <c r="CD95">
        <v>39.5</v>
      </c>
      <c r="CE95">
        <v>39.625</v>
      </c>
      <c r="CF95">
        <v>38.25</v>
      </c>
      <c r="CG95">
        <v>38.875</v>
      </c>
      <c r="CH95">
        <v>2249.73</v>
      </c>
      <c r="CI95">
        <v>249.98</v>
      </c>
      <c r="CJ95">
        <v>0</v>
      </c>
      <c r="CK95">
        <v>1695828860.4</v>
      </c>
      <c r="CL95">
        <v>0</v>
      </c>
      <c r="CM95">
        <v>1695827010.1</v>
      </c>
      <c r="CN95" t="s">
        <v>466</v>
      </c>
      <c r="CO95">
        <v>1695827009.6</v>
      </c>
      <c r="CP95">
        <v>1695827010.1</v>
      </c>
      <c r="CQ95">
        <v>4</v>
      </c>
      <c r="CR95">
        <v>-0.07000000000000001</v>
      </c>
      <c r="CS95">
        <v>0.01</v>
      </c>
      <c r="CT95">
        <v>1.941</v>
      </c>
      <c r="CU95">
        <v>0.064</v>
      </c>
      <c r="CV95">
        <v>420</v>
      </c>
      <c r="CW95">
        <v>12</v>
      </c>
      <c r="CX95">
        <v>0.36</v>
      </c>
      <c r="CY95">
        <v>0.14</v>
      </c>
      <c r="CZ95">
        <v>5.100764137293216</v>
      </c>
      <c r="DA95">
        <v>0.7343511610456185</v>
      </c>
      <c r="DB95">
        <v>0.0580912941659351</v>
      </c>
      <c r="DC95">
        <v>1</v>
      </c>
      <c r="DD95">
        <v>0.001306719426501631</v>
      </c>
      <c r="DE95">
        <v>0.0005366368633082635</v>
      </c>
      <c r="DF95">
        <v>4.119097525871162E-05</v>
      </c>
      <c r="DG95">
        <v>1</v>
      </c>
      <c r="DH95">
        <v>0.07624863196449003</v>
      </c>
      <c r="DI95">
        <v>0.03533885502139441</v>
      </c>
      <c r="DJ95">
        <v>0.002706112105358899</v>
      </c>
      <c r="DK95">
        <v>1</v>
      </c>
      <c r="DL95">
        <v>3</v>
      </c>
      <c r="DM95">
        <v>3</v>
      </c>
      <c r="DN95" t="s">
        <v>343</v>
      </c>
      <c r="DO95">
        <v>3.10314</v>
      </c>
      <c r="DP95">
        <v>2.66733</v>
      </c>
      <c r="DQ95">
        <v>0.100117</v>
      </c>
      <c r="DR95">
        <v>0.10248</v>
      </c>
      <c r="DS95">
        <v>0.06791179999999999</v>
      </c>
      <c r="DT95">
        <v>0.0633787</v>
      </c>
      <c r="DU95">
        <v>26327.7</v>
      </c>
      <c r="DV95">
        <v>28651.3</v>
      </c>
      <c r="DW95">
        <v>27683.3</v>
      </c>
      <c r="DX95">
        <v>29993</v>
      </c>
      <c r="DY95">
        <v>32342.7</v>
      </c>
      <c r="DZ95">
        <v>34697.3</v>
      </c>
      <c r="EA95">
        <v>38007.5</v>
      </c>
      <c r="EB95">
        <v>41168</v>
      </c>
      <c r="EC95">
        <v>2.23257</v>
      </c>
      <c r="ED95">
        <v>2.27058</v>
      </c>
      <c r="EE95">
        <v>0</v>
      </c>
      <c r="EF95">
        <v>0</v>
      </c>
      <c r="EG95">
        <v>19.1556</v>
      </c>
      <c r="EH95">
        <v>999.9</v>
      </c>
      <c r="EI95">
        <v>52.9</v>
      </c>
      <c r="EJ95">
        <v>22.7</v>
      </c>
      <c r="EK95">
        <v>14.5722</v>
      </c>
      <c r="EL95">
        <v>63.2438</v>
      </c>
      <c r="EM95">
        <v>8.40545</v>
      </c>
      <c r="EN95">
        <v>1</v>
      </c>
      <c r="EO95">
        <v>-0.519085</v>
      </c>
      <c r="EP95">
        <v>-0.154472</v>
      </c>
      <c r="EQ95">
        <v>20.2065</v>
      </c>
      <c r="ER95">
        <v>5.25593</v>
      </c>
      <c r="ES95">
        <v>12.0519</v>
      </c>
      <c r="ET95">
        <v>4.9731</v>
      </c>
      <c r="EU95">
        <v>3.29233</v>
      </c>
      <c r="EV95">
        <v>9999</v>
      </c>
      <c r="EW95">
        <v>9999</v>
      </c>
      <c r="EX95">
        <v>9999</v>
      </c>
      <c r="EY95">
        <v>200.1</v>
      </c>
      <c r="EZ95">
        <v>4.97185</v>
      </c>
      <c r="FA95">
        <v>1.87027</v>
      </c>
      <c r="FB95">
        <v>1.87653</v>
      </c>
      <c r="FC95">
        <v>1.86961</v>
      </c>
      <c r="FD95">
        <v>1.87285</v>
      </c>
      <c r="FE95">
        <v>1.87439</v>
      </c>
      <c r="FF95">
        <v>1.87377</v>
      </c>
      <c r="FG95">
        <v>1.8752</v>
      </c>
      <c r="FH95">
        <v>0</v>
      </c>
      <c r="FI95">
        <v>0</v>
      </c>
      <c r="FJ95">
        <v>0</v>
      </c>
      <c r="FK95">
        <v>0</v>
      </c>
      <c r="FL95" t="s">
        <v>344</v>
      </c>
      <c r="FM95" t="s">
        <v>345</v>
      </c>
      <c r="FN95" t="s">
        <v>346</v>
      </c>
      <c r="FO95" t="s">
        <v>346</v>
      </c>
      <c r="FP95" t="s">
        <v>346</v>
      </c>
      <c r="FQ95" t="s">
        <v>346</v>
      </c>
      <c r="FR95">
        <v>0</v>
      </c>
      <c r="FS95">
        <v>100</v>
      </c>
      <c r="FT95">
        <v>100</v>
      </c>
      <c r="FU95">
        <v>1.926</v>
      </c>
      <c r="FV95">
        <v>0.06900000000000001</v>
      </c>
      <c r="FW95">
        <v>0.9259172070539307</v>
      </c>
      <c r="FX95">
        <v>0.002616612134532941</v>
      </c>
      <c r="FY95">
        <v>-4.519413631873513E-07</v>
      </c>
      <c r="FZ95">
        <v>9.831233035137328E-12</v>
      </c>
      <c r="GA95">
        <v>-0.02330133951424375</v>
      </c>
      <c r="GB95">
        <v>0.01128715920374445</v>
      </c>
      <c r="GC95">
        <v>-0.0004913425133041084</v>
      </c>
      <c r="GD95">
        <v>1.320148971478439E-05</v>
      </c>
      <c r="GE95">
        <v>-1</v>
      </c>
      <c r="GF95">
        <v>2093</v>
      </c>
      <c r="GG95">
        <v>1</v>
      </c>
      <c r="GH95">
        <v>22</v>
      </c>
      <c r="GI95">
        <v>31</v>
      </c>
      <c r="GJ95">
        <v>31</v>
      </c>
      <c r="GK95">
        <v>1.06934</v>
      </c>
      <c r="GL95">
        <v>2.49634</v>
      </c>
      <c r="GM95">
        <v>1.39893</v>
      </c>
      <c r="GN95">
        <v>2.30835</v>
      </c>
      <c r="GO95">
        <v>1.44897</v>
      </c>
      <c r="GP95">
        <v>2.41699</v>
      </c>
      <c r="GQ95">
        <v>26.2104</v>
      </c>
      <c r="GR95">
        <v>14.3072</v>
      </c>
      <c r="GS95">
        <v>18</v>
      </c>
      <c r="GT95">
        <v>469.537</v>
      </c>
      <c r="GU95">
        <v>565.141</v>
      </c>
      <c r="GV95">
        <v>20.0006</v>
      </c>
      <c r="GW95">
        <v>20.2906</v>
      </c>
      <c r="GX95">
        <v>29.9998</v>
      </c>
      <c r="GY95">
        <v>20.3433</v>
      </c>
      <c r="GZ95">
        <v>20.3208</v>
      </c>
      <c r="HA95">
        <v>21.3776</v>
      </c>
      <c r="HB95">
        <v>23.3455</v>
      </c>
      <c r="HC95">
        <v>27.0998</v>
      </c>
      <c r="HD95">
        <v>20</v>
      </c>
      <c r="HE95">
        <v>420</v>
      </c>
      <c r="HF95">
        <v>11.4687</v>
      </c>
      <c r="HG95">
        <v>102.492</v>
      </c>
      <c r="HH95">
        <v>102.844</v>
      </c>
    </row>
    <row r="96" spans="1:216">
      <c r="A96">
        <v>80</v>
      </c>
      <c r="B96">
        <v>1695828966</v>
      </c>
      <c r="C96">
        <v>8618.400000095367</v>
      </c>
      <c r="D96" t="s">
        <v>507</v>
      </c>
      <c r="E96" t="s">
        <v>508</v>
      </c>
      <c r="F96" t="s">
        <v>340</v>
      </c>
      <c r="H96">
        <v>1695828966</v>
      </c>
      <c r="I96">
        <f>(J96)/1000</f>
        <v>0</v>
      </c>
      <c r="J96">
        <f>1000*AZ96*AH96*(AV96-AW96)/(100*AO96*(1000-AH96*AV96))</f>
        <v>0</v>
      </c>
      <c r="K96">
        <f>AZ96*AH96*(AU96-AT96*(1000-AH96*AW96)/(1000-AH96*AV96))/(100*AO96)</f>
        <v>0</v>
      </c>
      <c r="L96">
        <f>AT96 - IF(AH96&gt;1, K96*AO96*100.0/(AJ96*BH96), 0)</f>
        <v>0</v>
      </c>
      <c r="M96">
        <f>((S96-I96/2)*L96-K96)/(S96+I96/2)</f>
        <v>0</v>
      </c>
      <c r="N96">
        <f>M96*(BA96+BB96)/1000.0</f>
        <v>0</v>
      </c>
      <c r="O96">
        <f>(AT96 - IF(AH96&gt;1, K96*AO96*100.0/(AJ96*BH96), 0))*(BA96+BB96)/1000.0</f>
        <v>0</v>
      </c>
      <c r="P96">
        <f>2.0/((1/R96-1/Q96)+SIGN(R96)*SQRT((1/R96-1/Q96)*(1/R96-1/Q96) + 4*AP96/((AP96+1)*(AP96+1))*(2*1/R96*1/Q96-1/Q96*1/Q96)))</f>
        <v>0</v>
      </c>
      <c r="Q96">
        <f>IF(LEFT(AQ96,1)&lt;&gt;"0",IF(LEFT(AQ96,1)="1",3.0,AR96),$D$5+$E$5*(BH96*BA96/($K$5*1000))+$F$5*(BH96*BA96/($K$5*1000))*MAX(MIN(AO96,$J$5),$I$5)*MAX(MIN(AO96,$J$5),$I$5)+$G$5*MAX(MIN(AO96,$J$5),$I$5)*(BH96*BA96/($K$5*1000))+$H$5*(BH96*BA96/($K$5*1000))*(BH96*BA96/($K$5*1000)))</f>
        <v>0</v>
      </c>
      <c r="R96">
        <f>I96*(1000-(1000*0.61365*exp(17.502*V96/(240.97+V96))/(BA96+BB96)+AV96)/2)/(1000*0.61365*exp(17.502*V96/(240.97+V96))/(BA96+BB96)-AV96)</f>
        <v>0</v>
      </c>
      <c r="S96">
        <f>1/((AP96+1)/(P96/1.6)+1/(Q96/1.37)) + AP96/((AP96+1)/(P96/1.6) + AP96/(Q96/1.37))</f>
        <v>0</v>
      </c>
      <c r="T96">
        <f>(AK96*AN96)</f>
        <v>0</v>
      </c>
      <c r="U96">
        <f>(BC96+(T96+2*0.95*5.67E-8*(((BC96+$B$7)+273)^4-(BC96+273)^4)-44100*I96)/(1.84*29.3*Q96+8*0.95*5.67E-8*(BC96+273)^3))</f>
        <v>0</v>
      </c>
      <c r="V96">
        <f>($C$7*BD96+$D$7*BE96+$E$7*U96)</f>
        <v>0</v>
      </c>
      <c r="W96">
        <f>0.61365*exp(17.502*V96/(240.97+V96))</f>
        <v>0</v>
      </c>
      <c r="X96">
        <f>(Y96/Z96*100)</f>
        <v>0</v>
      </c>
      <c r="Y96">
        <f>AV96*(BA96+BB96)/1000</f>
        <v>0</v>
      </c>
      <c r="Z96">
        <f>0.61365*exp(17.502*BC96/(240.97+BC96))</f>
        <v>0</v>
      </c>
      <c r="AA96">
        <f>(W96-AV96*(BA96+BB96)/1000)</f>
        <v>0</v>
      </c>
      <c r="AB96">
        <f>(-I96*44100)</f>
        <v>0</v>
      </c>
      <c r="AC96">
        <f>2*29.3*Q96*0.92*(BC96-V96)</f>
        <v>0</v>
      </c>
      <c r="AD96">
        <f>2*0.95*5.67E-8*(((BC96+$B$7)+273)^4-(V96+273)^4)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MAX(0,($B$13+$C$13*BH96)/(1+$D$13*BH96)*BA96/(BC96+273)*$E$13)</f>
        <v>0</v>
      </c>
      <c r="AK96">
        <f>$B$11*BI96+$C$11*BJ96+$F$11*BU96*(1-BX96)</f>
        <v>0</v>
      </c>
      <c r="AL96">
        <f>AK96*AM96</f>
        <v>0</v>
      </c>
      <c r="AM96">
        <f>($B$11*$D$9+$C$11*$D$9+$F$11*((CH96+BZ96)/MAX(CH96+BZ96+CI96, 0.1)*$I$9+CI96/MAX(CH96+BZ96+CI96, 0.1)*$J$9))/($B$11+$C$11+$F$11)</f>
        <v>0</v>
      </c>
      <c r="AN96">
        <f>($B$11*$K$9+$C$11*$K$9+$F$11*((CH96+BZ96)/MAX(CH96+BZ96+CI96, 0.1)*$P$9+CI96/MAX(CH96+BZ96+CI96, 0.1)*$Q$9))/($B$11+$C$11+$F$11)</f>
        <v>0</v>
      </c>
      <c r="AO96">
        <v>6</v>
      </c>
      <c r="AP96">
        <v>0.5</v>
      </c>
      <c r="AQ96" t="s">
        <v>341</v>
      </c>
      <c r="AR96">
        <v>2</v>
      </c>
      <c r="AS96">
        <v>1695828966</v>
      </c>
      <c r="AT96">
        <v>412.142</v>
      </c>
      <c r="AU96">
        <v>420.02</v>
      </c>
      <c r="AV96">
        <v>13.6153</v>
      </c>
      <c r="AW96">
        <v>8.62445</v>
      </c>
      <c r="AX96">
        <v>410.219</v>
      </c>
      <c r="AY96">
        <v>13.543</v>
      </c>
      <c r="AZ96">
        <v>500.135</v>
      </c>
      <c r="BA96">
        <v>100.524</v>
      </c>
      <c r="BB96">
        <v>0.0329666</v>
      </c>
      <c r="BC96">
        <v>21.9942</v>
      </c>
      <c r="BD96">
        <v>999.9</v>
      </c>
      <c r="BE96">
        <v>999.9</v>
      </c>
      <c r="BF96">
        <v>0</v>
      </c>
      <c r="BG96">
        <v>0</v>
      </c>
      <c r="BH96">
        <v>10004.4</v>
      </c>
      <c r="BI96">
        <v>0</v>
      </c>
      <c r="BJ96">
        <v>18.4615</v>
      </c>
      <c r="BK96">
        <v>-7.87769</v>
      </c>
      <c r="BL96">
        <v>417.831</v>
      </c>
      <c r="BM96">
        <v>423.674</v>
      </c>
      <c r="BN96">
        <v>4.9908</v>
      </c>
      <c r="BO96">
        <v>420.02</v>
      </c>
      <c r="BP96">
        <v>8.62445</v>
      </c>
      <c r="BQ96">
        <v>1.36866</v>
      </c>
      <c r="BR96">
        <v>0.866967</v>
      </c>
      <c r="BS96">
        <v>11.5748</v>
      </c>
      <c r="BT96">
        <v>4.85377</v>
      </c>
      <c r="BU96">
        <v>2500.07</v>
      </c>
      <c r="BV96">
        <v>0.899999</v>
      </c>
      <c r="BW96">
        <v>0.100001</v>
      </c>
      <c r="BX96">
        <v>0</v>
      </c>
      <c r="BY96">
        <v>2.4546</v>
      </c>
      <c r="BZ96">
        <v>0</v>
      </c>
      <c r="CA96">
        <v>50295.8</v>
      </c>
      <c r="CB96">
        <v>22324.4</v>
      </c>
      <c r="CC96">
        <v>42.062</v>
      </c>
      <c r="CD96">
        <v>40.625</v>
      </c>
      <c r="CE96">
        <v>41.062</v>
      </c>
      <c r="CF96">
        <v>40</v>
      </c>
      <c r="CG96">
        <v>40.437</v>
      </c>
      <c r="CH96">
        <v>2250.06</v>
      </c>
      <c r="CI96">
        <v>250.01</v>
      </c>
      <c r="CJ96">
        <v>0</v>
      </c>
      <c r="CK96">
        <v>1695828955.8</v>
      </c>
      <c r="CL96">
        <v>0</v>
      </c>
      <c r="CM96">
        <v>1695827010.1</v>
      </c>
      <c r="CN96" t="s">
        <v>466</v>
      </c>
      <c r="CO96">
        <v>1695827009.6</v>
      </c>
      <c r="CP96">
        <v>1695827010.1</v>
      </c>
      <c r="CQ96">
        <v>4</v>
      </c>
      <c r="CR96">
        <v>-0.07000000000000001</v>
      </c>
      <c r="CS96">
        <v>0.01</v>
      </c>
      <c r="CT96">
        <v>1.941</v>
      </c>
      <c r="CU96">
        <v>0.064</v>
      </c>
      <c r="CV96">
        <v>420</v>
      </c>
      <c r="CW96">
        <v>12</v>
      </c>
      <c r="CX96">
        <v>0.36</v>
      </c>
      <c r="CY96">
        <v>0.14</v>
      </c>
      <c r="CZ96">
        <v>4.723795804546953</v>
      </c>
      <c r="DA96">
        <v>0.9306921062115949</v>
      </c>
      <c r="DB96">
        <v>0.07004639707315069</v>
      </c>
      <c r="DC96">
        <v>1</v>
      </c>
      <c r="DD96">
        <v>0.004181199982739579</v>
      </c>
      <c r="DE96">
        <v>0.0004381546587520087</v>
      </c>
      <c r="DF96">
        <v>3.452555809855924E-05</v>
      </c>
      <c r="DG96">
        <v>1</v>
      </c>
      <c r="DH96">
        <v>0.2915704740817778</v>
      </c>
      <c r="DI96">
        <v>0.004583862039662491</v>
      </c>
      <c r="DJ96">
        <v>0.001104470744490052</v>
      </c>
      <c r="DK96">
        <v>1</v>
      </c>
      <c r="DL96">
        <v>3</v>
      </c>
      <c r="DM96">
        <v>3</v>
      </c>
      <c r="DN96" t="s">
        <v>343</v>
      </c>
      <c r="DO96">
        <v>3.10241</v>
      </c>
      <c r="DP96">
        <v>2.66665</v>
      </c>
      <c r="DQ96">
        <v>0.0999676</v>
      </c>
      <c r="DR96">
        <v>0.10248</v>
      </c>
      <c r="DS96">
        <v>0.07040059999999999</v>
      </c>
      <c r="DT96">
        <v>0.0509303</v>
      </c>
      <c r="DU96">
        <v>26330.7</v>
      </c>
      <c r="DV96">
        <v>28654</v>
      </c>
      <c r="DW96">
        <v>27681.6</v>
      </c>
      <c r="DX96">
        <v>29995.7</v>
      </c>
      <c r="DY96">
        <v>32255.5</v>
      </c>
      <c r="DZ96">
        <v>35161.6</v>
      </c>
      <c r="EA96">
        <v>38006.2</v>
      </c>
      <c r="EB96">
        <v>41172.6</v>
      </c>
      <c r="EC96">
        <v>2.22315</v>
      </c>
      <c r="ED96">
        <v>2.26535</v>
      </c>
      <c r="EE96">
        <v>0</v>
      </c>
      <c r="EF96">
        <v>0</v>
      </c>
      <c r="EG96">
        <v>19.0717</v>
      </c>
      <c r="EH96">
        <v>999.9</v>
      </c>
      <c r="EI96">
        <v>52.6</v>
      </c>
      <c r="EJ96">
        <v>22.7</v>
      </c>
      <c r="EK96">
        <v>14.488</v>
      </c>
      <c r="EL96">
        <v>63.0338</v>
      </c>
      <c r="EM96">
        <v>8.66987</v>
      </c>
      <c r="EN96">
        <v>1</v>
      </c>
      <c r="EO96">
        <v>-0.523811</v>
      </c>
      <c r="EP96">
        <v>-0.133034</v>
      </c>
      <c r="EQ96">
        <v>20.2053</v>
      </c>
      <c r="ER96">
        <v>5.25593</v>
      </c>
      <c r="ES96">
        <v>12.0519</v>
      </c>
      <c r="ET96">
        <v>4.97285</v>
      </c>
      <c r="EU96">
        <v>3.29233</v>
      </c>
      <c r="EV96">
        <v>9999</v>
      </c>
      <c r="EW96">
        <v>9999</v>
      </c>
      <c r="EX96">
        <v>9999</v>
      </c>
      <c r="EY96">
        <v>200.1</v>
      </c>
      <c r="EZ96">
        <v>4.97184</v>
      </c>
      <c r="FA96">
        <v>1.87027</v>
      </c>
      <c r="FB96">
        <v>1.87651</v>
      </c>
      <c r="FC96">
        <v>1.86953</v>
      </c>
      <c r="FD96">
        <v>1.87277</v>
      </c>
      <c r="FE96">
        <v>1.87439</v>
      </c>
      <c r="FF96">
        <v>1.87373</v>
      </c>
      <c r="FG96">
        <v>1.87516</v>
      </c>
      <c r="FH96">
        <v>0</v>
      </c>
      <c r="FI96">
        <v>0</v>
      </c>
      <c r="FJ96">
        <v>0</v>
      </c>
      <c r="FK96">
        <v>0</v>
      </c>
      <c r="FL96" t="s">
        <v>344</v>
      </c>
      <c r="FM96" t="s">
        <v>345</v>
      </c>
      <c r="FN96" t="s">
        <v>346</v>
      </c>
      <c r="FO96" t="s">
        <v>346</v>
      </c>
      <c r="FP96" t="s">
        <v>346</v>
      </c>
      <c r="FQ96" t="s">
        <v>346</v>
      </c>
      <c r="FR96">
        <v>0</v>
      </c>
      <c r="FS96">
        <v>100</v>
      </c>
      <c r="FT96">
        <v>100</v>
      </c>
      <c r="FU96">
        <v>1.923</v>
      </c>
      <c r="FV96">
        <v>0.0723</v>
      </c>
      <c r="FW96">
        <v>0.9259172070539307</v>
      </c>
      <c r="FX96">
        <v>0.002616612134532941</v>
      </c>
      <c r="FY96">
        <v>-4.519413631873513E-07</v>
      </c>
      <c r="FZ96">
        <v>9.831233035137328E-12</v>
      </c>
      <c r="GA96">
        <v>-0.02330133951424375</v>
      </c>
      <c r="GB96">
        <v>0.01128715920374445</v>
      </c>
      <c r="GC96">
        <v>-0.0004913425133041084</v>
      </c>
      <c r="GD96">
        <v>1.320148971478439E-05</v>
      </c>
      <c r="GE96">
        <v>-1</v>
      </c>
      <c r="GF96">
        <v>2093</v>
      </c>
      <c r="GG96">
        <v>1</v>
      </c>
      <c r="GH96">
        <v>22</v>
      </c>
      <c r="GI96">
        <v>32.6</v>
      </c>
      <c r="GJ96">
        <v>32.6</v>
      </c>
      <c r="GK96">
        <v>1.06812</v>
      </c>
      <c r="GL96">
        <v>2.49512</v>
      </c>
      <c r="GM96">
        <v>1.39893</v>
      </c>
      <c r="GN96">
        <v>2.30835</v>
      </c>
      <c r="GO96">
        <v>1.44897</v>
      </c>
      <c r="GP96">
        <v>2.33521</v>
      </c>
      <c r="GQ96">
        <v>26.1691</v>
      </c>
      <c r="GR96">
        <v>14.2896</v>
      </c>
      <c r="GS96">
        <v>18</v>
      </c>
      <c r="GT96">
        <v>463.404</v>
      </c>
      <c r="GU96">
        <v>560.5410000000001</v>
      </c>
      <c r="GV96">
        <v>20</v>
      </c>
      <c r="GW96">
        <v>20.2301</v>
      </c>
      <c r="GX96">
        <v>29.9999</v>
      </c>
      <c r="GY96">
        <v>20.2808</v>
      </c>
      <c r="GZ96">
        <v>20.2554</v>
      </c>
      <c r="HA96">
        <v>21.3364</v>
      </c>
      <c r="HB96">
        <v>40.5747</v>
      </c>
      <c r="HC96">
        <v>25.5884</v>
      </c>
      <c r="HD96">
        <v>20</v>
      </c>
      <c r="HE96">
        <v>420</v>
      </c>
      <c r="HF96">
        <v>8.472619999999999</v>
      </c>
      <c r="HG96">
        <v>102.488</v>
      </c>
      <c r="HH96">
        <v>102.854</v>
      </c>
    </row>
    <row r="97" spans="1:216">
      <c r="A97">
        <v>81</v>
      </c>
      <c r="B97">
        <v>1695829102.5</v>
      </c>
      <c r="C97">
        <v>8754.900000095367</v>
      </c>
      <c r="D97" t="s">
        <v>509</v>
      </c>
      <c r="E97" t="s">
        <v>510</v>
      </c>
      <c r="F97" t="s">
        <v>340</v>
      </c>
      <c r="H97">
        <v>1695829102.5</v>
      </c>
      <c r="I97">
        <f>(J97)/1000</f>
        <v>0</v>
      </c>
      <c r="J97">
        <f>1000*AZ97*AH97*(AV97-AW97)/(100*AO97*(1000-AH97*AV97))</f>
        <v>0</v>
      </c>
      <c r="K97">
        <f>AZ97*AH97*(AU97-AT97*(1000-AH97*AW97)/(1000-AH97*AV97))/(100*AO97)</f>
        <v>0</v>
      </c>
      <c r="L97">
        <f>AT97 - IF(AH97&gt;1, K97*AO97*100.0/(AJ97*BH97), 0)</f>
        <v>0</v>
      </c>
      <c r="M97">
        <f>((S97-I97/2)*L97-K97)/(S97+I97/2)</f>
        <v>0</v>
      </c>
      <c r="N97">
        <f>M97*(BA97+BB97)/1000.0</f>
        <v>0</v>
      </c>
      <c r="O97">
        <f>(AT97 - IF(AH97&gt;1, K97*AO97*100.0/(AJ97*BH97), 0))*(BA97+BB97)/1000.0</f>
        <v>0</v>
      </c>
      <c r="P97">
        <f>2.0/((1/R97-1/Q97)+SIGN(R97)*SQRT((1/R97-1/Q97)*(1/R97-1/Q97) + 4*AP97/((AP97+1)*(AP97+1))*(2*1/R97*1/Q97-1/Q97*1/Q97)))</f>
        <v>0</v>
      </c>
      <c r="Q97">
        <f>IF(LEFT(AQ97,1)&lt;&gt;"0",IF(LEFT(AQ97,1)="1",3.0,AR97),$D$5+$E$5*(BH97*BA97/($K$5*1000))+$F$5*(BH97*BA97/($K$5*1000))*MAX(MIN(AO97,$J$5),$I$5)*MAX(MIN(AO97,$J$5),$I$5)+$G$5*MAX(MIN(AO97,$J$5),$I$5)*(BH97*BA97/($K$5*1000))+$H$5*(BH97*BA97/($K$5*1000))*(BH97*BA97/($K$5*1000)))</f>
        <v>0</v>
      </c>
      <c r="R97">
        <f>I97*(1000-(1000*0.61365*exp(17.502*V97/(240.97+V97))/(BA97+BB97)+AV97)/2)/(1000*0.61365*exp(17.502*V97/(240.97+V97))/(BA97+BB97)-AV97)</f>
        <v>0</v>
      </c>
      <c r="S97">
        <f>1/((AP97+1)/(P97/1.6)+1/(Q97/1.37)) + AP97/((AP97+1)/(P97/1.6) + AP97/(Q97/1.37))</f>
        <v>0</v>
      </c>
      <c r="T97">
        <f>(AK97*AN97)</f>
        <v>0</v>
      </c>
      <c r="U97">
        <f>(BC97+(T97+2*0.95*5.67E-8*(((BC97+$B$7)+273)^4-(BC97+273)^4)-44100*I97)/(1.84*29.3*Q97+8*0.95*5.67E-8*(BC97+273)^3))</f>
        <v>0</v>
      </c>
      <c r="V97">
        <f>($C$7*BD97+$D$7*BE97+$E$7*U97)</f>
        <v>0</v>
      </c>
      <c r="W97">
        <f>0.61365*exp(17.502*V97/(240.97+V97))</f>
        <v>0</v>
      </c>
      <c r="X97">
        <f>(Y97/Z97*100)</f>
        <v>0</v>
      </c>
      <c r="Y97">
        <f>AV97*(BA97+BB97)/1000</f>
        <v>0</v>
      </c>
      <c r="Z97">
        <f>0.61365*exp(17.502*BC97/(240.97+BC97))</f>
        <v>0</v>
      </c>
      <c r="AA97">
        <f>(W97-AV97*(BA97+BB97)/1000)</f>
        <v>0</v>
      </c>
      <c r="AB97">
        <f>(-I97*44100)</f>
        <v>0</v>
      </c>
      <c r="AC97">
        <f>2*29.3*Q97*0.92*(BC97-V97)</f>
        <v>0</v>
      </c>
      <c r="AD97">
        <f>2*0.95*5.67E-8*(((BC97+$B$7)+273)^4-(V97+273)^4)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MAX(0,($B$13+$C$13*BH97)/(1+$D$13*BH97)*BA97/(BC97+273)*$E$13)</f>
        <v>0</v>
      </c>
      <c r="AK97">
        <f>$B$11*BI97+$C$11*BJ97+$F$11*BU97*(1-BX97)</f>
        <v>0</v>
      </c>
      <c r="AL97">
        <f>AK97*AM97</f>
        <v>0</v>
      </c>
      <c r="AM97">
        <f>($B$11*$D$9+$C$11*$D$9+$F$11*((CH97+BZ97)/MAX(CH97+BZ97+CI97, 0.1)*$I$9+CI97/MAX(CH97+BZ97+CI97, 0.1)*$J$9))/($B$11+$C$11+$F$11)</f>
        <v>0</v>
      </c>
      <c r="AN97">
        <f>($B$11*$K$9+$C$11*$K$9+$F$11*((CH97+BZ97)/MAX(CH97+BZ97+CI97, 0.1)*$P$9+CI97/MAX(CH97+BZ97+CI97, 0.1)*$Q$9))/($B$11+$C$11+$F$11)</f>
        <v>0</v>
      </c>
      <c r="AO97">
        <v>6</v>
      </c>
      <c r="AP97">
        <v>0.5</v>
      </c>
      <c r="AQ97" t="s">
        <v>341</v>
      </c>
      <c r="AR97">
        <v>2</v>
      </c>
      <c r="AS97">
        <v>1695829102.5</v>
      </c>
      <c r="AT97">
        <v>417.134</v>
      </c>
      <c r="AU97">
        <v>420.005</v>
      </c>
      <c r="AV97">
        <v>13.2875</v>
      </c>
      <c r="AW97">
        <v>12.3087</v>
      </c>
      <c r="AX97">
        <v>415.199</v>
      </c>
      <c r="AY97">
        <v>13.2169</v>
      </c>
      <c r="AZ97">
        <v>499.896</v>
      </c>
      <c r="BA97">
        <v>100.517</v>
      </c>
      <c r="BB97">
        <v>0.0347026</v>
      </c>
      <c r="BC97">
        <v>22.0863</v>
      </c>
      <c r="BD97">
        <v>999.9</v>
      </c>
      <c r="BE97">
        <v>999.9</v>
      </c>
      <c r="BF97">
        <v>0</v>
      </c>
      <c r="BG97">
        <v>0</v>
      </c>
      <c r="BH97">
        <v>10018.8</v>
      </c>
      <c r="BI97">
        <v>0</v>
      </c>
      <c r="BJ97">
        <v>11.9371</v>
      </c>
      <c r="BK97">
        <v>-2.87054</v>
      </c>
      <c r="BL97">
        <v>422.751</v>
      </c>
      <c r="BM97">
        <v>425.239</v>
      </c>
      <c r="BN97">
        <v>0.978746</v>
      </c>
      <c r="BO97">
        <v>420.005</v>
      </c>
      <c r="BP97">
        <v>12.3087</v>
      </c>
      <c r="BQ97">
        <v>1.33562</v>
      </c>
      <c r="BR97">
        <v>1.23724</v>
      </c>
      <c r="BS97">
        <v>11.2058</v>
      </c>
      <c r="BT97">
        <v>10.0573</v>
      </c>
      <c r="BU97">
        <v>2500.22</v>
      </c>
      <c r="BV97">
        <v>0.899997</v>
      </c>
      <c r="BW97">
        <v>0.100002</v>
      </c>
      <c r="BX97">
        <v>0</v>
      </c>
      <c r="BY97">
        <v>2.7308</v>
      </c>
      <c r="BZ97">
        <v>0</v>
      </c>
      <c r="CA97">
        <v>21564.6</v>
      </c>
      <c r="CB97">
        <v>22325.7</v>
      </c>
      <c r="CC97">
        <v>38.437</v>
      </c>
      <c r="CD97">
        <v>37.562</v>
      </c>
      <c r="CE97">
        <v>38.187</v>
      </c>
      <c r="CF97">
        <v>36</v>
      </c>
      <c r="CG97">
        <v>37.187</v>
      </c>
      <c r="CH97">
        <v>2250.19</v>
      </c>
      <c r="CI97">
        <v>250.03</v>
      </c>
      <c r="CJ97">
        <v>0</v>
      </c>
      <c r="CK97">
        <v>1695829092.6</v>
      </c>
      <c r="CL97">
        <v>0</v>
      </c>
      <c r="CM97">
        <v>1695827010.1</v>
      </c>
      <c r="CN97" t="s">
        <v>466</v>
      </c>
      <c r="CO97">
        <v>1695827009.6</v>
      </c>
      <c r="CP97">
        <v>1695827010.1</v>
      </c>
      <c r="CQ97">
        <v>4</v>
      </c>
      <c r="CR97">
        <v>-0.07000000000000001</v>
      </c>
      <c r="CS97">
        <v>0.01</v>
      </c>
      <c r="CT97">
        <v>1.941</v>
      </c>
      <c r="CU97">
        <v>0.064</v>
      </c>
      <c r="CV97">
        <v>420</v>
      </c>
      <c r="CW97">
        <v>12</v>
      </c>
      <c r="CX97">
        <v>0.36</v>
      </c>
      <c r="CY97">
        <v>0.14</v>
      </c>
      <c r="CZ97">
        <v>2.040285607326641</v>
      </c>
      <c r="DA97">
        <v>-0.1236688298178597</v>
      </c>
      <c r="DB97">
        <v>0.02668658894716048</v>
      </c>
      <c r="DC97">
        <v>1</v>
      </c>
      <c r="DD97">
        <v>0.0008124975797974403</v>
      </c>
      <c r="DE97">
        <v>0.0001729339627883438</v>
      </c>
      <c r="DF97">
        <v>1.305696547933106E-05</v>
      </c>
      <c r="DG97">
        <v>1</v>
      </c>
      <c r="DH97">
        <v>0.04688602709018452</v>
      </c>
      <c r="DI97">
        <v>0.01112231852417985</v>
      </c>
      <c r="DJ97">
        <v>0.0008387676242112298</v>
      </c>
      <c r="DK97">
        <v>1</v>
      </c>
      <c r="DL97">
        <v>3</v>
      </c>
      <c r="DM97">
        <v>3</v>
      </c>
      <c r="DN97" t="s">
        <v>343</v>
      </c>
      <c r="DO97">
        <v>3.10301</v>
      </c>
      <c r="DP97">
        <v>2.6685</v>
      </c>
      <c r="DQ97">
        <v>0.100895</v>
      </c>
      <c r="DR97">
        <v>0.102527</v>
      </c>
      <c r="DS97">
        <v>0.0691223</v>
      </c>
      <c r="DT97">
        <v>0.06715110000000001</v>
      </c>
      <c r="DU97">
        <v>26306.8</v>
      </c>
      <c r="DV97">
        <v>28654.5</v>
      </c>
      <c r="DW97">
        <v>27684.8</v>
      </c>
      <c r="DX97">
        <v>29997.5</v>
      </c>
      <c r="DY97">
        <v>32304.3</v>
      </c>
      <c r="DZ97">
        <v>34564.2</v>
      </c>
      <c r="EA97">
        <v>38011.2</v>
      </c>
      <c r="EB97">
        <v>41175.5</v>
      </c>
      <c r="EC97">
        <v>2.23408</v>
      </c>
      <c r="ED97">
        <v>2.2767</v>
      </c>
      <c r="EE97">
        <v>0</v>
      </c>
      <c r="EF97">
        <v>0</v>
      </c>
      <c r="EG97">
        <v>19.1485</v>
      </c>
      <c r="EH97">
        <v>999.9</v>
      </c>
      <c r="EI97">
        <v>52.4</v>
      </c>
      <c r="EJ97">
        <v>22.8</v>
      </c>
      <c r="EK97">
        <v>14.5226</v>
      </c>
      <c r="EL97">
        <v>63.3839</v>
      </c>
      <c r="EM97">
        <v>8.80209</v>
      </c>
      <c r="EN97">
        <v>1</v>
      </c>
      <c r="EO97">
        <v>-0.529787</v>
      </c>
      <c r="EP97">
        <v>-0.0150708</v>
      </c>
      <c r="EQ97">
        <v>20.2049</v>
      </c>
      <c r="ER97">
        <v>5.25847</v>
      </c>
      <c r="ES97">
        <v>12.0519</v>
      </c>
      <c r="ET97">
        <v>4.97355</v>
      </c>
      <c r="EU97">
        <v>3.293</v>
      </c>
      <c r="EV97">
        <v>9999</v>
      </c>
      <c r="EW97">
        <v>9999</v>
      </c>
      <c r="EX97">
        <v>9999</v>
      </c>
      <c r="EY97">
        <v>200.1</v>
      </c>
      <c r="EZ97">
        <v>4.97184</v>
      </c>
      <c r="FA97">
        <v>1.87027</v>
      </c>
      <c r="FB97">
        <v>1.87654</v>
      </c>
      <c r="FC97">
        <v>1.86964</v>
      </c>
      <c r="FD97">
        <v>1.87286</v>
      </c>
      <c r="FE97">
        <v>1.87443</v>
      </c>
      <c r="FF97">
        <v>1.87378</v>
      </c>
      <c r="FG97">
        <v>1.8753</v>
      </c>
      <c r="FH97">
        <v>0</v>
      </c>
      <c r="FI97">
        <v>0</v>
      </c>
      <c r="FJ97">
        <v>0</v>
      </c>
      <c r="FK97">
        <v>0</v>
      </c>
      <c r="FL97" t="s">
        <v>344</v>
      </c>
      <c r="FM97" t="s">
        <v>345</v>
      </c>
      <c r="FN97" t="s">
        <v>346</v>
      </c>
      <c r="FO97" t="s">
        <v>346</v>
      </c>
      <c r="FP97" t="s">
        <v>346</v>
      </c>
      <c r="FQ97" t="s">
        <v>346</v>
      </c>
      <c r="FR97">
        <v>0</v>
      </c>
      <c r="FS97">
        <v>100</v>
      </c>
      <c r="FT97">
        <v>100</v>
      </c>
      <c r="FU97">
        <v>1.935</v>
      </c>
      <c r="FV97">
        <v>0.0706</v>
      </c>
      <c r="FW97">
        <v>0.9259172070539307</v>
      </c>
      <c r="FX97">
        <v>0.002616612134532941</v>
      </c>
      <c r="FY97">
        <v>-4.519413631873513E-07</v>
      </c>
      <c r="FZ97">
        <v>9.831233035137328E-12</v>
      </c>
      <c r="GA97">
        <v>-0.02330133951424375</v>
      </c>
      <c r="GB97">
        <v>0.01128715920374445</v>
      </c>
      <c r="GC97">
        <v>-0.0004913425133041084</v>
      </c>
      <c r="GD97">
        <v>1.320148971478439E-05</v>
      </c>
      <c r="GE97">
        <v>-1</v>
      </c>
      <c r="GF97">
        <v>2093</v>
      </c>
      <c r="GG97">
        <v>1</v>
      </c>
      <c r="GH97">
        <v>22</v>
      </c>
      <c r="GI97">
        <v>34.9</v>
      </c>
      <c r="GJ97">
        <v>34.9</v>
      </c>
      <c r="GK97">
        <v>1.07056</v>
      </c>
      <c r="GL97">
        <v>2.48657</v>
      </c>
      <c r="GM97">
        <v>1.39893</v>
      </c>
      <c r="GN97">
        <v>2.30835</v>
      </c>
      <c r="GO97">
        <v>1.44897</v>
      </c>
      <c r="GP97">
        <v>2.40112</v>
      </c>
      <c r="GQ97">
        <v>26.1279</v>
      </c>
      <c r="GR97">
        <v>14.2809</v>
      </c>
      <c r="GS97">
        <v>18</v>
      </c>
      <c r="GT97">
        <v>468.978</v>
      </c>
      <c r="GU97">
        <v>567.876</v>
      </c>
      <c r="GV97">
        <v>20.0007</v>
      </c>
      <c r="GW97">
        <v>20.1676</v>
      </c>
      <c r="GX97">
        <v>30</v>
      </c>
      <c r="GY97">
        <v>20.2029</v>
      </c>
      <c r="GZ97">
        <v>20.1821</v>
      </c>
      <c r="HA97">
        <v>21.4012</v>
      </c>
      <c r="HB97">
        <v>16.329</v>
      </c>
      <c r="HC97">
        <v>27.1749</v>
      </c>
      <c r="HD97">
        <v>20</v>
      </c>
      <c r="HE97">
        <v>420</v>
      </c>
      <c r="HF97">
        <v>12.2425</v>
      </c>
      <c r="HG97">
        <v>102.501</v>
      </c>
      <c r="HH97">
        <v>102.861</v>
      </c>
    </row>
    <row r="98" spans="1:216">
      <c r="A98">
        <v>82</v>
      </c>
      <c r="B98">
        <v>1695829211.5</v>
      </c>
      <c r="C98">
        <v>8863.900000095367</v>
      </c>
      <c r="D98" t="s">
        <v>511</v>
      </c>
      <c r="E98" t="s">
        <v>512</v>
      </c>
      <c r="F98" t="s">
        <v>340</v>
      </c>
      <c r="H98">
        <v>1695829211.5</v>
      </c>
      <c r="I98">
        <f>(J98)/1000</f>
        <v>0</v>
      </c>
      <c r="J98">
        <f>1000*AZ98*AH98*(AV98-AW98)/(100*AO98*(1000-AH98*AV98))</f>
        <v>0</v>
      </c>
      <c r="K98">
        <f>AZ98*AH98*(AU98-AT98*(1000-AH98*AW98)/(1000-AH98*AV98))/(100*AO98)</f>
        <v>0</v>
      </c>
      <c r="L98">
        <f>AT98 - IF(AH98&gt;1, K98*AO98*100.0/(AJ98*BH98), 0)</f>
        <v>0</v>
      </c>
      <c r="M98">
        <f>((S98-I98/2)*L98-K98)/(S98+I98/2)</f>
        <v>0</v>
      </c>
      <c r="N98">
        <f>M98*(BA98+BB98)/1000.0</f>
        <v>0</v>
      </c>
      <c r="O98">
        <f>(AT98 - IF(AH98&gt;1, K98*AO98*100.0/(AJ98*BH98), 0))*(BA98+BB98)/1000.0</f>
        <v>0</v>
      </c>
      <c r="P98">
        <f>2.0/((1/R98-1/Q98)+SIGN(R98)*SQRT((1/R98-1/Q98)*(1/R98-1/Q98) + 4*AP98/((AP98+1)*(AP98+1))*(2*1/R98*1/Q98-1/Q98*1/Q98)))</f>
        <v>0</v>
      </c>
      <c r="Q98">
        <f>IF(LEFT(AQ98,1)&lt;&gt;"0",IF(LEFT(AQ98,1)="1",3.0,AR98),$D$5+$E$5*(BH98*BA98/($K$5*1000))+$F$5*(BH98*BA98/($K$5*1000))*MAX(MIN(AO98,$J$5),$I$5)*MAX(MIN(AO98,$J$5),$I$5)+$G$5*MAX(MIN(AO98,$J$5),$I$5)*(BH98*BA98/($K$5*1000))+$H$5*(BH98*BA98/($K$5*1000))*(BH98*BA98/($K$5*1000)))</f>
        <v>0</v>
      </c>
      <c r="R98">
        <f>I98*(1000-(1000*0.61365*exp(17.502*V98/(240.97+V98))/(BA98+BB98)+AV98)/2)/(1000*0.61365*exp(17.502*V98/(240.97+V98))/(BA98+BB98)-AV98)</f>
        <v>0</v>
      </c>
      <c r="S98">
        <f>1/((AP98+1)/(P98/1.6)+1/(Q98/1.37)) + AP98/((AP98+1)/(P98/1.6) + AP98/(Q98/1.37))</f>
        <v>0</v>
      </c>
      <c r="T98">
        <f>(AK98*AN98)</f>
        <v>0</v>
      </c>
      <c r="U98">
        <f>(BC98+(T98+2*0.95*5.67E-8*(((BC98+$B$7)+273)^4-(BC98+273)^4)-44100*I98)/(1.84*29.3*Q98+8*0.95*5.67E-8*(BC98+273)^3))</f>
        <v>0</v>
      </c>
      <c r="V98">
        <f>($C$7*BD98+$D$7*BE98+$E$7*U98)</f>
        <v>0</v>
      </c>
      <c r="W98">
        <f>0.61365*exp(17.502*V98/(240.97+V98))</f>
        <v>0</v>
      </c>
      <c r="X98">
        <f>(Y98/Z98*100)</f>
        <v>0</v>
      </c>
      <c r="Y98">
        <f>AV98*(BA98+BB98)/1000</f>
        <v>0</v>
      </c>
      <c r="Z98">
        <f>0.61365*exp(17.502*BC98/(240.97+BC98))</f>
        <v>0</v>
      </c>
      <c r="AA98">
        <f>(W98-AV98*(BA98+BB98)/1000)</f>
        <v>0</v>
      </c>
      <c r="AB98">
        <f>(-I98*44100)</f>
        <v>0</v>
      </c>
      <c r="AC98">
        <f>2*29.3*Q98*0.92*(BC98-V98)</f>
        <v>0</v>
      </c>
      <c r="AD98">
        <f>2*0.95*5.67E-8*(((BC98+$B$7)+273)^4-(V98+273)^4)</f>
        <v>0</v>
      </c>
      <c r="AE98">
        <f>T98+AD98+AB98+AC98</f>
        <v>0</v>
      </c>
      <c r="AF98">
        <v>3</v>
      </c>
      <c r="AG98">
        <v>1</v>
      </c>
      <c r="AH98">
        <f>IF(AF98*$H$13&gt;=AJ98,1.0,(AJ98/(AJ98-AF98*$H$13)))</f>
        <v>0</v>
      </c>
      <c r="AI98">
        <f>(AH98-1)*100</f>
        <v>0</v>
      </c>
      <c r="AJ98">
        <f>MAX(0,($B$13+$C$13*BH98)/(1+$D$13*BH98)*BA98/(BC98+273)*$E$13)</f>
        <v>0</v>
      </c>
      <c r="AK98">
        <f>$B$11*BI98+$C$11*BJ98+$F$11*BU98*(1-BX98)</f>
        <v>0</v>
      </c>
      <c r="AL98">
        <f>AK98*AM98</f>
        <v>0</v>
      </c>
      <c r="AM98">
        <f>($B$11*$D$9+$C$11*$D$9+$F$11*((CH98+BZ98)/MAX(CH98+BZ98+CI98, 0.1)*$I$9+CI98/MAX(CH98+BZ98+CI98, 0.1)*$J$9))/($B$11+$C$11+$F$11)</f>
        <v>0</v>
      </c>
      <c r="AN98">
        <f>($B$11*$K$9+$C$11*$K$9+$F$11*((CH98+BZ98)/MAX(CH98+BZ98+CI98, 0.1)*$P$9+CI98/MAX(CH98+BZ98+CI98, 0.1)*$Q$9))/($B$11+$C$11+$F$11)</f>
        <v>0</v>
      </c>
      <c r="AO98">
        <v>6</v>
      </c>
      <c r="AP98">
        <v>0.5</v>
      </c>
      <c r="AQ98" t="s">
        <v>341</v>
      </c>
      <c r="AR98">
        <v>2</v>
      </c>
      <c r="AS98">
        <v>1695829211.5</v>
      </c>
      <c r="AT98">
        <v>413.259</v>
      </c>
      <c r="AU98">
        <v>420.058</v>
      </c>
      <c r="AV98">
        <v>13.3016</v>
      </c>
      <c r="AW98">
        <v>9.07484</v>
      </c>
      <c r="AX98">
        <v>411.332</v>
      </c>
      <c r="AY98">
        <v>13.231</v>
      </c>
      <c r="AZ98">
        <v>499.985</v>
      </c>
      <c r="BA98">
        <v>100.515</v>
      </c>
      <c r="BB98">
        <v>0.0308161</v>
      </c>
      <c r="BC98">
        <v>21.9875</v>
      </c>
      <c r="BD98">
        <v>999.9</v>
      </c>
      <c r="BE98">
        <v>999.9</v>
      </c>
      <c r="BF98">
        <v>0</v>
      </c>
      <c r="BG98">
        <v>0</v>
      </c>
      <c r="BH98">
        <v>10038.1</v>
      </c>
      <c r="BI98">
        <v>0</v>
      </c>
      <c r="BJ98">
        <v>17.2346</v>
      </c>
      <c r="BK98">
        <v>-6.79959</v>
      </c>
      <c r="BL98">
        <v>418.83</v>
      </c>
      <c r="BM98">
        <v>423.905</v>
      </c>
      <c r="BN98">
        <v>4.22674</v>
      </c>
      <c r="BO98">
        <v>420.058</v>
      </c>
      <c r="BP98">
        <v>9.07484</v>
      </c>
      <c r="BQ98">
        <v>1.33701</v>
      </c>
      <c r="BR98">
        <v>0.912157</v>
      </c>
      <c r="BS98">
        <v>11.2214</v>
      </c>
      <c r="BT98">
        <v>5.58398</v>
      </c>
      <c r="BU98">
        <v>2500.01</v>
      </c>
      <c r="BV98">
        <v>0.899999</v>
      </c>
      <c r="BW98">
        <v>0.100001</v>
      </c>
      <c r="BX98">
        <v>0</v>
      </c>
      <c r="BY98">
        <v>2.6338</v>
      </c>
      <c r="BZ98">
        <v>0</v>
      </c>
      <c r="CA98">
        <v>26087.1</v>
      </c>
      <c r="CB98">
        <v>22323.8</v>
      </c>
      <c r="CC98">
        <v>39.875</v>
      </c>
      <c r="CD98">
        <v>39.187</v>
      </c>
      <c r="CE98">
        <v>39.312</v>
      </c>
      <c r="CF98">
        <v>37.812</v>
      </c>
      <c r="CG98">
        <v>38.562</v>
      </c>
      <c r="CH98">
        <v>2250.01</v>
      </c>
      <c r="CI98">
        <v>250</v>
      </c>
      <c r="CJ98">
        <v>0</v>
      </c>
      <c r="CK98">
        <v>1695829201.8</v>
      </c>
      <c r="CL98">
        <v>0</v>
      </c>
      <c r="CM98">
        <v>1695827010.1</v>
      </c>
      <c r="CN98" t="s">
        <v>466</v>
      </c>
      <c r="CO98">
        <v>1695827009.6</v>
      </c>
      <c r="CP98">
        <v>1695827010.1</v>
      </c>
      <c r="CQ98">
        <v>4</v>
      </c>
      <c r="CR98">
        <v>-0.07000000000000001</v>
      </c>
      <c r="CS98">
        <v>0.01</v>
      </c>
      <c r="CT98">
        <v>1.941</v>
      </c>
      <c r="CU98">
        <v>0.064</v>
      </c>
      <c r="CV98">
        <v>420</v>
      </c>
      <c r="CW98">
        <v>12</v>
      </c>
      <c r="CX98">
        <v>0.36</v>
      </c>
      <c r="CY98">
        <v>0.14</v>
      </c>
      <c r="CZ98">
        <v>4.101173593035576</v>
      </c>
      <c r="DA98">
        <v>0.2503953343247037</v>
      </c>
      <c r="DB98">
        <v>0.02879215396063341</v>
      </c>
      <c r="DC98">
        <v>1</v>
      </c>
      <c r="DD98">
        <v>0.003590826225933659</v>
      </c>
      <c r="DE98">
        <v>-8.152107910715359E-05</v>
      </c>
      <c r="DF98">
        <v>9.019117426952398E-06</v>
      </c>
      <c r="DG98">
        <v>1</v>
      </c>
      <c r="DH98">
        <v>0.2370989074669243</v>
      </c>
      <c r="DI98">
        <v>-0.01920876460104931</v>
      </c>
      <c r="DJ98">
        <v>0.001460751198216629</v>
      </c>
      <c r="DK98">
        <v>1</v>
      </c>
      <c r="DL98">
        <v>3</v>
      </c>
      <c r="DM98">
        <v>3</v>
      </c>
      <c r="DN98" t="s">
        <v>343</v>
      </c>
      <c r="DO98">
        <v>3.10236</v>
      </c>
      <c r="DP98">
        <v>2.66479</v>
      </c>
      <c r="DQ98">
        <v>0.100191</v>
      </c>
      <c r="DR98">
        <v>0.102513</v>
      </c>
      <c r="DS98">
        <v>0.0691838</v>
      </c>
      <c r="DT98">
        <v>0.0530354</v>
      </c>
      <c r="DU98">
        <v>26329.2</v>
      </c>
      <c r="DV98">
        <v>28658.5</v>
      </c>
      <c r="DW98">
        <v>27686.6</v>
      </c>
      <c r="DX98">
        <v>30001.3</v>
      </c>
      <c r="DY98">
        <v>32304.2</v>
      </c>
      <c r="DZ98">
        <v>35092</v>
      </c>
      <c r="EA98">
        <v>38013.6</v>
      </c>
      <c r="EB98">
        <v>41182.1</v>
      </c>
      <c r="EC98">
        <v>2.21133</v>
      </c>
      <c r="ED98">
        <v>2.26912</v>
      </c>
      <c r="EE98">
        <v>0</v>
      </c>
      <c r="EF98">
        <v>0</v>
      </c>
      <c r="EG98">
        <v>19.2052</v>
      </c>
      <c r="EH98">
        <v>999.9</v>
      </c>
      <c r="EI98">
        <v>52.4</v>
      </c>
      <c r="EJ98">
        <v>22.8</v>
      </c>
      <c r="EK98">
        <v>14.5222</v>
      </c>
      <c r="EL98">
        <v>62.6239</v>
      </c>
      <c r="EM98">
        <v>8.72997</v>
      </c>
      <c r="EN98">
        <v>1</v>
      </c>
      <c r="EO98">
        <v>-0.53112</v>
      </c>
      <c r="EP98">
        <v>-0.0453622</v>
      </c>
      <c r="EQ98">
        <v>20.2068</v>
      </c>
      <c r="ER98">
        <v>5.25892</v>
      </c>
      <c r="ES98">
        <v>12.052</v>
      </c>
      <c r="ET98">
        <v>4.97365</v>
      </c>
      <c r="EU98">
        <v>3.293</v>
      </c>
      <c r="EV98">
        <v>9999</v>
      </c>
      <c r="EW98">
        <v>9999</v>
      </c>
      <c r="EX98">
        <v>9999</v>
      </c>
      <c r="EY98">
        <v>200.1</v>
      </c>
      <c r="EZ98">
        <v>4.97184</v>
      </c>
      <c r="FA98">
        <v>1.87027</v>
      </c>
      <c r="FB98">
        <v>1.87653</v>
      </c>
      <c r="FC98">
        <v>1.86956</v>
      </c>
      <c r="FD98">
        <v>1.8728</v>
      </c>
      <c r="FE98">
        <v>1.87439</v>
      </c>
      <c r="FF98">
        <v>1.87375</v>
      </c>
      <c r="FG98">
        <v>1.87526</v>
      </c>
      <c r="FH98">
        <v>0</v>
      </c>
      <c r="FI98">
        <v>0</v>
      </c>
      <c r="FJ98">
        <v>0</v>
      </c>
      <c r="FK98">
        <v>0</v>
      </c>
      <c r="FL98" t="s">
        <v>344</v>
      </c>
      <c r="FM98" t="s">
        <v>345</v>
      </c>
      <c r="FN98" t="s">
        <v>346</v>
      </c>
      <c r="FO98" t="s">
        <v>346</v>
      </c>
      <c r="FP98" t="s">
        <v>346</v>
      </c>
      <c r="FQ98" t="s">
        <v>346</v>
      </c>
      <c r="FR98">
        <v>0</v>
      </c>
      <c r="FS98">
        <v>100</v>
      </c>
      <c r="FT98">
        <v>100</v>
      </c>
      <c r="FU98">
        <v>1.927</v>
      </c>
      <c r="FV98">
        <v>0.0706</v>
      </c>
      <c r="FW98">
        <v>0.9259172070539307</v>
      </c>
      <c r="FX98">
        <v>0.002616612134532941</v>
      </c>
      <c r="FY98">
        <v>-4.519413631873513E-07</v>
      </c>
      <c r="FZ98">
        <v>9.831233035137328E-12</v>
      </c>
      <c r="GA98">
        <v>-0.02330133951424375</v>
      </c>
      <c r="GB98">
        <v>0.01128715920374445</v>
      </c>
      <c r="GC98">
        <v>-0.0004913425133041084</v>
      </c>
      <c r="GD98">
        <v>1.320148971478439E-05</v>
      </c>
      <c r="GE98">
        <v>-1</v>
      </c>
      <c r="GF98">
        <v>2093</v>
      </c>
      <c r="GG98">
        <v>1</v>
      </c>
      <c r="GH98">
        <v>22</v>
      </c>
      <c r="GI98">
        <v>36.7</v>
      </c>
      <c r="GJ98">
        <v>36.7</v>
      </c>
      <c r="GK98">
        <v>1.06812</v>
      </c>
      <c r="GL98">
        <v>2.48901</v>
      </c>
      <c r="GM98">
        <v>1.39893</v>
      </c>
      <c r="GN98">
        <v>2.30713</v>
      </c>
      <c r="GO98">
        <v>1.44897</v>
      </c>
      <c r="GP98">
        <v>2.38037</v>
      </c>
      <c r="GQ98">
        <v>26.1279</v>
      </c>
      <c r="GR98">
        <v>14.2634</v>
      </c>
      <c r="GS98">
        <v>18</v>
      </c>
      <c r="GT98">
        <v>455.415</v>
      </c>
      <c r="GU98">
        <v>561.804</v>
      </c>
      <c r="GV98">
        <v>19.9998</v>
      </c>
      <c r="GW98">
        <v>20.1438</v>
      </c>
      <c r="GX98">
        <v>29.9999</v>
      </c>
      <c r="GY98">
        <v>20.1633</v>
      </c>
      <c r="GZ98">
        <v>20.1368</v>
      </c>
      <c r="HA98">
        <v>21.3488</v>
      </c>
      <c r="HB98">
        <v>36.9583</v>
      </c>
      <c r="HC98">
        <v>26.4504</v>
      </c>
      <c r="HD98">
        <v>20</v>
      </c>
      <c r="HE98">
        <v>420</v>
      </c>
      <c r="HF98">
        <v>9.04631</v>
      </c>
      <c r="HG98">
        <v>102.507</v>
      </c>
      <c r="HH98">
        <v>102.876</v>
      </c>
    </row>
    <row r="99" spans="1:216">
      <c r="A99">
        <v>83</v>
      </c>
      <c r="B99">
        <v>1695829425</v>
      </c>
      <c r="C99">
        <v>9077.400000095367</v>
      </c>
      <c r="D99" t="s">
        <v>513</v>
      </c>
      <c r="E99" t="s">
        <v>514</v>
      </c>
      <c r="F99" t="s">
        <v>340</v>
      </c>
      <c r="H99">
        <v>1695829425</v>
      </c>
      <c r="I99">
        <f>(J99)/1000</f>
        <v>0</v>
      </c>
      <c r="J99">
        <f>1000*AZ99*AH99*(AV99-AW99)/(100*AO99*(1000-AH99*AV99))</f>
        <v>0</v>
      </c>
      <c r="K99">
        <f>AZ99*AH99*(AU99-AT99*(1000-AH99*AW99)/(1000-AH99*AV99))/(100*AO99)</f>
        <v>0</v>
      </c>
      <c r="L99">
        <f>AT99 - IF(AH99&gt;1, K99*AO99*100.0/(AJ99*BH99), 0)</f>
        <v>0</v>
      </c>
      <c r="M99">
        <f>((S99-I99/2)*L99-K99)/(S99+I99/2)</f>
        <v>0</v>
      </c>
      <c r="N99">
        <f>M99*(BA99+BB99)/1000.0</f>
        <v>0</v>
      </c>
      <c r="O99">
        <f>(AT99 - IF(AH99&gt;1, K99*AO99*100.0/(AJ99*BH99), 0))*(BA99+BB99)/1000.0</f>
        <v>0</v>
      </c>
      <c r="P99">
        <f>2.0/((1/R99-1/Q99)+SIGN(R99)*SQRT((1/R99-1/Q99)*(1/R99-1/Q99) + 4*AP99/((AP99+1)*(AP99+1))*(2*1/R99*1/Q99-1/Q99*1/Q99)))</f>
        <v>0</v>
      </c>
      <c r="Q99">
        <f>IF(LEFT(AQ99,1)&lt;&gt;"0",IF(LEFT(AQ99,1)="1",3.0,AR99),$D$5+$E$5*(BH99*BA99/($K$5*1000))+$F$5*(BH99*BA99/($K$5*1000))*MAX(MIN(AO99,$J$5),$I$5)*MAX(MIN(AO99,$J$5),$I$5)+$G$5*MAX(MIN(AO99,$J$5),$I$5)*(BH99*BA99/($K$5*1000))+$H$5*(BH99*BA99/($K$5*1000))*(BH99*BA99/($K$5*1000)))</f>
        <v>0</v>
      </c>
      <c r="R99">
        <f>I99*(1000-(1000*0.61365*exp(17.502*V99/(240.97+V99))/(BA99+BB99)+AV99)/2)/(1000*0.61365*exp(17.502*V99/(240.97+V99))/(BA99+BB99)-AV99)</f>
        <v>0</v>
      </c>
      <c r="S99">
        <f>1/((AP99+1)/(P99/1.6)+1/(Q99/1.37)) + AP99/((AP99+1)/(P99/1.6) + AP99/(Q99/1.37))</f>
        <v>0</v>
      </c>
      <c r="T99">
        <f>(AK99*AN99)</f>
        <v>0</v>
      </c>
      <c r="U99">
        <f>(BC99+(T99+2*0.95*5.67E-8*(((BC99+$B$7)+273)^4-(BC99+273)^4)-44100*I99)/(1.84*29.3*Q99+8*0.95*5.67E-8*(BC99+273)^3))</f>
        <v>0</v>
      </c>
      <c r="V99">
        <f>($C$7*BD99+$D$7*BE99+$E$7*U99)</f>
        <v>0</v>
      </c>
      <c r="W99">
        <f>0.61365*exp(17.502*V99/(240.97+V99))</f>
        <v>0</v>
      </c>
      <c r="X99">
        <f>(Y99/Z99*100)</f>
        <v>0</v>
      </c>
      <c r="Y99">
        <f>AV99*(BA99+BB99)/1000</f>
        <v>0</v>
      </c>
      <c r="Z99">
        <f>0.61365*exp(17.502*BC99/(240.97+BC99))</f>
        <v>0</v>
      </c>
      <c r="AA99">
        <f>(W99-AV99*(BA99+BB99)/1000)</f>
        <v>0</v>
      </c>
      <c r="AB99">
        <f>(-I99*44100)</f>
        <v>0</v>
      </c>
      <c r="AC99">
        <f>2*29.3*Q99*0.92*(BC99-V99)</f>
        <v>0</v>
      </c>
      <c r="AD99">
        <f>2*0.95*5.67E-8*(((BC99+$B$7)+273)^4-(V99+273)^4)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MAX(0,($B$13+$C$13*BH99)/(1+$D$13*BH99)*BA99/(BC99+273)*$E$13)</f>
        <v>0</v>
      </c>
      <c r="AK99">
        <f>$B$11*BI99+$C$11*BJ99+$F$11*BU99*(1-BX99)</f>
        <v>0</v>
      </c>
      <c r="AL99">
        <f>AK99*AM99</f>
        <v>0</v>
      </c>
      <c r="AM99">
        <f>($B$11*$D$9+$C$11*$D$9+$F$11*((CH99+BZ99)/MAX(CH99+BZ99+CI99, 0.1)*$I$9+CI99/MAX(CH99+BZ99+CI99, 0.1)*$J$9))/($B$11+$C$11+$F$11)</f>
        <v>0</v>
      </c>
      <c r="AN99">
        <f>($B$11*$K$9+$C$11*$K$9+$F$11*((CH99+BZ99)/MAX(CH99+BZ99+CI99, 0.1)*$P$9+CI99/MAX(CH99+BZ99+CI99, 0.1)*$Q$9))/($B$11+$C$11+$F$11)</f>
        <v>0</v>
      </c>
      <c r="AO99">
        <v>6</v>
      </c>
      <c r="AP99">
        <v>0.5</v>
      </c>
      <c r="AQ99" t="s">
        <v>341</v>
      </c>
      <c r="AR99">
        <v>2</v>
      </c>
      <c r="AS99">
        <v>1695829425</v>
      </c>
      <c r="AT99">
        <v>419.126</v>
      </c>
      <c r="AU99">
        <v>419.993</v>
      </c>
      <c r="AV99">
        <v>13.3207</v>
      </c>
      <c r="AW99">
        <v>12.3121</v>
      </c>
      <c r="AX99">
        <v>417.186</v>
      </c>
      <c r="AY99">
        <v>13.25</v>
      </c>
      <c r="AZ99">
        <v>499.966</v>
      </c>
      <c r="BA99">
        <v>100.517</v>
      </c>
      <c r="BB99">
        <v>0.0336504</v>
      </c>
      <c r="BC99">
        <v>22.184</v>
      </c>
      <c r="BD99">
        <v>999.9</v>
      </c>
      <c r="BE99">
        <v>999.9</v>
      </c>
      <c r="BF99">
        <v>0</v>
      </c>
      <c r="BG99">
        <v>0</v>
      </c>
      <c r="BH99">
        <v>9970.620000000001</v>
      </c>
      <c r="BI99">
        <v>0</v>
      </c>
      <c r="BJ99">
        <v>26.3205</v>
      </c>
      <c r="BK99">
        <v>-0.866516</v>
      </c>
      <c r="BL99">
        <v>424.784</v>
      </c>
      <c r="BM99">
        <v>425.228</v>
      </c>
      <c r="BN99">
        <v>1.00864</v>
      </c>
      <c r="BO99">
        <v>419.993</v>
      </c>
      <c r="BP99">
        <v>12.3121</v>
      </c>
      <c r="BQ99">
        <v>1.33896</v>
      </c>
      <c r="BR99">
        <v>1.23758</v>
      </c>
      <c r="BS99">
        <v>11.2435</v>
      </c>
      <c r="BT99">
        <v>10.0614</v>
      </c>
      <c r="BU99">
        <v>2499.82</v>
      </c>
      <c r="BV99">
        <v>0.899998</v>
      </c>
      <c r="BW99">
        <v>0.100002</v>
      </c>
      <c r="BX99">
        <v>0</v>
      </c>
      <c r="BY99">
        <v>2.8745</v>
      </c>
      <c r="BZ99">
        <v>0</v>
      </c>
      <c r="CA99">
        <v>17009.4</v>
      </c>
      <c r="CB99">
        <v>22322.2</v>
      </c>
      <c r="CC99">
        <v>39.312</v>
      </c>
      <c r="CD99">
        <v>38.312</v>
      </c>
      <c r="CE99">
        <v>39</v>
      </c>
      <c r="CF99">
        <v>36.812</v>
      </c>
      <c r="CG99">
        <v>38</v>
      </c>
      <c r="CH99">
        <v>2249.83</v>
      </c>
      <c r="CI99">
        <v>249.99</v>
      </c>
      <c r="CJ99">
        <v>0</v>
      </c>
      <c r="CK99">
        <v>1695829414.8</v>
      </c>
      <c r="CL99">
        <v>0</v>
      </c>
      <c r="CM99">
        <v>1695827010.1</v>
      </c>
      <c r="CN99" t="s">
        <v>466</v>
      </c>
      <c r="CO99">
        <v>1695827009.6</v>
      </c>
      <c r="CP99">
        <v>1695827010.1</v>
      </c>
      <c r="CQ99">
        <v>4</v>
      </c>
      <c r="CR99">
        <v>-0.07000000000000001</v>
      </c>
      <c r="CS99">
        <v>0.01</v>
      </c>
      <c r="CT99">
        <v>1.941</v>
      </c>
      <c r="CU99">
        <v>0.064</v>
      </c>
      <c r="CV99">
        <v>420</v>
      </c>
      <c r="CW99">
        <v>12</v>
      </c>
      <c r="CX99">
        <v>0.36</v>
      </c>
      <c r="CY99">
        <v>0.14</v>
      </c>
      <c r="CZ99">
        <v>0.3925375194686108</v>
      </c>
      <c r="DA99">
        <v>-0.003515933881449902</v>
      </c>
      <c r="DB99">
        <v>0.01428400006568982</v>
      </c>
      <c r="DC99">
        <v>1</v>
      </c>
      <c r="DD99">
        <v>0.000836594069657074</v>
      </c>
      <c r="DE99">
        <v>7.013036659679713E-05</v>
      </c>
      <c r="DF99">
        <v>6.788248005762842E-06</v>
      </c>
      <c r="DG99">
        <v>1</v>
      </c>
      <c r="DH99">
        <v>0.04801506231170542</v>
      </c>
      <c r="DI99">
        <v>0.004069858246356776</v>
      </c>
      <c r="DJ99">
        <v>0.0004060722485328933</v>
      </c>
      <c r="DK99">
        <v>1</v>
      </c>
      <c r="DL99">
        <v>3</v>
      </c>
      <c r="DM99">
        <v>3</v>
      </c>
      <c r="DN99" t="s">
        <v>343</v>
      </c>
      <c r="DO99">
        <v>3.10311</v>
      </c>
      <c r="DP99">
        <v>2.66703</v>
      </c>
      <c r="DQ99">
        <v>0.101288</v>
      </c>
      <c r="DR99">
        <v>0.102555</v>
      </c>
      <c r="DS99">
        <v>0.06927319999999999</v>
      </c>
      <c r="DT99">
        <v>0.0671852</v>
      </c>
      <c r="DU99">
        <v>26295.7</v>
      </c>
      <c r="DV99">
        <v>28656.2</v>
      </c>
      <c r="DW99">
        <v>27684.8</v>
      </c>
      <c r="DX99">
        <v>29999.9</v>
      </c>
      <c r="DY99">
        <v>32299</v>
      </c>
      <c r="DZ99">
        <v>34566.5</v>
      </c>
      <c r="EA99">
        <v>38010.8</v>
      </c>
      <c r="EB99">
        <v>41179.4</v>
      </c>
      <c r="EC99">
        <v>2.23432</v>
      </c>
      <c r="ED99">
        <v>2.2789</v>
      </c>
      <c r="EE99">
        <v>0</v>
      </c>
      <c r="EF99">
        <v>0</v>
      </c>
      <c r="EG99">
        <v>19.3406</v>
      </c>
      <c r="EH99">
        <v>999.9</v>
      </c>
      <c r="EI99">
        <v>52.4</v>
      </c>
      <c r="EJ99">
        <v>22.8</v>
      </c>
      <c r="EK99">
        <v>14.5207</v>
      </c>
      <c r="EL99">
        <v>63.3639</v>
      </c>
      <c r="EM99">
        <v>8.505610000000001</v>
      </c>
      <c r="EN99">
        <v>1</v>
      </c>
      <c r="EO99">
        <v>-0.53529</v>
      </c>
      <c r="EP99">
        <v>-0.111179</v>
      </c>
      <c r="EQ99">
        <v>20.205</v>
      </c>
      <c r="ER99">
        <v>5.25847</v>
      </c>
      <c r="ES99">
        <v>12.0519</v>
      </c>
      <c r="ET99">
        <v>4.973</v>
      </c>
      <c r="EU99">
        <v>3.293</v>
      </c>
      <c r="EV99">
        <v>9999</v>
      </c>
      <c r="EW99">
        <v>9999</v>
      </c>
      <c r="EX99">
        <v>9999</v>
      </c>
      <c r="EY99">
        <v>200.2</v>
      </c>
      <c r="EZ99">
        <v>4.97186</v>
      </c>
      <c r="FA99">
        <v>1.87027</v>
      </c>
      <c r="FB99">
        <v>1.87653</v>
      </c>
      <c r="FC99">
        <v>1.86954</v>
      </c>
      <c r="FD99">
        <v>1.87277</v>
      </c>
      <c r="FE99">
        <v>1.87439</v>
      </c>
      <c r="FF99">
        <v>1.87372</v>
      </c>
      <c r="FG99">
        <v>1.87524</v>
      </c>
      <c r="FH99">
        <v>0</v>
      </c>
      <c r="FI99">
        <v>0</v>
      </c>
      <c r="FJ99">
        <v>0</v>
      </c>
      <c r="FK99">
        <v>0</v>
      </c>
      <c r="FL99" t="s">
        <v>344</v>
      </c>
      <c r="FM99" t="s">
        <v>345</v>
      </c>
      <c r="FN99" t="s">
        <v>346</v>
      </c>
      <c r="FO99" t="s">
        <v>346</v>
      </c>
      <c r="FP99" t="s">
        <v>346</v>
      </c>
      <c r="FQ99" t="s">
        <v>346</v>
      </c>
      <c r="FR99">
        <v>0</v>
      </c>
      <c r="FS99">
        <v>100</v>
      </c>
      <c r="FT99">
        <v>100</v>
      </c>
      <c r="FU99">
        <v>1.94</v>
      </c>
      <c r="FV99">
        <v>0.0707</v>
      </c>
      <c r="FW99">
        <v>0.9259172070539307</v>
      </c>
      <c r="FX99">
        <v>0.002616612134532941</v>
      </c>
      <c r="FY99">
        <v>-4.519413631873513E-07</v>
      </c>
      <c r="FZ99">
        <v>9.831233035137328E-12</v>
      </c>
      <c r="GA99">
        <v>-0.02330133951424375</v>
      </c>
      <c r="GB99">
        <v>0.01128715920374445</v>
      </c>
      <c r="GC99">
        <v>-0.0004913425133041084</v>
      </c>
      <c r="GD99">
        <v>1.320148971478439E-05</v>
      </c>
      <c r="GE99">
        <v>-1</v>
      </c>
      <c r="GF99">
        <v>2093</v>
      </c>
      <c r="GG99">
        <v>1</v>
      </c>
      <c r="GH99">
        <v>22</v>
      </c>
      <c r="GI99">
        <v>40.3</v>
      </c>
      <c r="GJ99">
        <v>40.2</v>
      </c>
      <c r="GK99">
        <v>1.07056</v>
      </c>
      <c r="GL99">
        <v>2.50122</v>
      </c>
      <c r="GM99">
        <v>1.39893</v>
      </c>
      <c r="GN99">
        <v>2.30713</v>
      </c>
      <c r="GO99">
        <v>1.44897</v>
      </c>
      <c r="GP99">
        <v>2.39868</v>
      </c>
      <c r="GQ99">
        <v>26.1279</v>
      </c>
      <c r="GR99">
        <v>14.2283</v>
      </c>
      <c r="GS99">
        <v>18</v>
      </c>
      <c r="GT99">
        <v>468.001</v>
      </c>
      <c r="GU99">
        <v>568.042</v>
      </c>
      <c r="GV99">
        <v>20.0005</v>
      </c>
      <c r="GW99">
        <v>20.0691</v>
      </c>
      <c r="GX99">
        <v>30</v>
      </c>
      <c r="GY99">
        <v>20.0934</v>
      </c>
      <c r="GZ99">
        <v>20.0672</v>
      </c>
      <c r="HA99">
        <v>21.404</v>
      </c>
      <c r="HB99">
        <v>16.8115</v>
      </c>
      <c r="HC99">
        <v>28.7707</v>
      </c>
      <c r="HD99">
        <v>20</v>
      </c>
      <c r="HE99">
        <v>420</v>
      </c>
      <c r="HF99">
        <v>12.26</v>
      </c>
      <c r="HG99">
        <v>102.5</v>
      </c>
      <c r="HH99">
        <v>102.87</v>
      </c>
    </row>
    <row r="100" spans="1:216">
      <c r="A100">
        <v>84</v>
      </c>
      <c r="B100">
        <v>1695829927.5</v>
      </c>
      <c r="C100">
        <v>9579.900000095367</v>
      </c>
      <c r="D100" t="s">
        <v>515</v>
      </c>
      <c r="E100" t="s">
        <v>516</v>
      </c>
      <c r="F100" t="s">
        <v>340</v>
      </c>
      <c r="H100">
        <v>1695829927.5</v>
      </c>
      <c r="I100">
        <f>(J100)/1000</f>
        <v>0</v>
      </c>
      <c r="J100">
        <f>1000*AZ100*AH100*(AV100-AW100)/(100*AO100*(1000-AH100*AV100))</f>
        <v>0</v>
      </c>
      <c r="K100">
        <f>AZ100*AH100*(AU100-AT100*(1000-AH100*AW100)/(1000-AH100*AV100))/(100*AO100)</f>
        <v>0</v>
      </c>
      <c r="L100">
        <f>AT100 - IF(AH100&gt;1, K100*AO100*100.0/(AJ100*BH100), 0)</f>
        <v>0</v>
      </c>
      <c r="M100">
        <f>((S100-I100/2)*L100-K100)/(S100+I100/2)</f>
        <v>0</v>
      </c>
      <c r="N100">
        <f>M100*(BA100+BB100)/1000.0</f>
        <v>0</v>
      </c>
      <c r="O100">
        <f>(AT100 - IF(AH100&gt;1, K100*AO100*100.0/(AJ100*BH100), 0))*(BA100+BB100)/1000.0</f>
        <v>0</v>
      </c>
      <c r="P100">
        <f>2.0/((1/R100-1/Q100)+SIGN(R100)*SQRT((1/R100-1/Q100)*(1/R100-1/Q100) + 4*AP100/((AP100+1)*(AP100+1))*(2*1/R100*1/Q100-1/Q100*1/Q100)))</f>
        <v>0</v>
      </c>
      <c r="Q100">
        <f>IF(LEFT(AQ100,1)&lt;&gt;"0",IF(LEFT(AQ100,1)="1",3.0,AR100),$D$5+$E$5*(BH100*BA100/($K$5*1000))+$F$5*(BH100*BA100/($K$5*1000))*MAX(MIN(AO100,$J$5),$I$5)*MAX(MIN(AO100,$J$5),$I$5)+$G$5*MAX(MIN(AO100,$J$5),$I$5)*(BH100*BA100/($K$5*1000))+$H$5*(BH100*BA100/($K$5*1000))*(BH100*BA100/($K$5*1000)))</f>
        <v>0</v>
      </c>
      <c r="R100">
        <f>I100*(1000-(1000*0.61365*exp(17.502*V100/(240.97+V100))/(BA100+BB100)+AV100)/2)/(1000*0.61365*exp(17.502*V100/(240.97+V100))/(BA100+BB100)-AV100)</f>
        <v>0</v>
      </c>
      <c r="S100">
        <f>1/((AP100+1)/(P100/1.6)+1/(Q100/1.37)) + AP100/((AP100+1)/(P100/1.6) + AP100/(Q100/1.37))</f>
        <v>0</v>
      </c>
      <c r="T100">
        <f>(AK100*AN100)</f>
        <v>0</v>
      </c>
      <c r="U100">
        <f>(BC100+(T100+2*0.95*5.67E-8*(((BC100+$B$7)+273)^4-(BC100+273)^4)-44100*I100)/(1.84*29.3*Q100+8*0.95*5.67E-8*(BC100+273)^3))</f>
        <v>0</v>
      </c>
      <c r="V100">
        <f>($C$7*BD100+$D$7*BE100+$E$7*U100)</f>
        <v>0</v>
      </c>
      <c r="W100">
        <f>0.61365*exp(17.502*V100/(240.97+V100))</f>
        <v>0</v>
      </c>
      <c r="X100">
        <f>(Y100/Z100*100)</f>
        <v>0</v>
      </c>
      <c r="Y100">
        <f>AV100*(BA100+BB100)/1000</f>
        <v>0</v>
      </c>
      <c r="Z100">
        <f>0.61365*exp(17.502*BC100/(240.97+BC100))</f>
        <v>0</v>
      </c>
      <c r="AA100">
        <f>(W100-AV100*(BA100+BB100)/1000)</f>
        <v>0</v>
      </c>
      <c r="AB100">
        <f>(-I100*44100)</f>
        <v>0</v>
      </c>
      <c r="AC100">
        <f>2*29.3*Q100*0.92*(BC100-V100)</f>
        <v>0</v>
      </c>
      <c r="AD100">
        <f>2*0.95*5.67E-8*(((BC100+$B$7)+273)^4-(V100+273)^4)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MAX(0,($B$13+$C$13*BH100)/(1+$D$13*BH100)*BA100/(BC100+273)*$E$13)</f>
        <v>0</v>
      </c>
      <c r="AK100">
        <f>$B$11*BI100+$C$11*BJ100+$F$11*BU100*(1-BX100)</f>
        <v>0</v>
      </c>
      <c r="AL100">
        <f>AK100*AM100</f>
        <v>0</v>
      </c>
      <c r="AM100">
        <f>($B$11*$D$9+$C$11*$D$9+$F$11*((CH100+BZ100)/MAX(CH100+BZ100+CI100, 0.1)*$I$9+CI100/MAX(CH100+BZ100+CI100, 0.1)*$J$9))/($B$11+$C$11+$F$11)</f>
        <v>0</v>
      </c>
      <c r="AN100">
        <f>($B$11*$K$9+$C$11*$K$9+$F$11*((CH100+BZ100)/MAX(CH100+BZ100+CI100, 0.1)*$P$9+CI100/MAX(CH100+BZ100+CI100, 0.1)*$Q$9))/($B$11+$C$11+$F$11)</f>
        <v>0</v>
      </c>
      <c r="AO100">
        <v>6</v>
      </c>
      <c r="AP100">
        <v>0.5</v>
      </c>
      <c r="AQ100" t="s">
        <v>341</v>
      </c>
      <c r="AR100">
        <v>2</v>
      </c>
      <c r="AS100">
        <v>1695829927.5</v>
      </c>
      <c r="AT100">
        <v>409.937</v>
      </c>
      <c r="AU100">
        <v>420.005</v>
      </c>
      <c r="AV100">
        <v>13.0601</v>
      </c>
      <c r="AW100">
        <v>9.51961</v>
      </c>
      <c r="AX100">
        <v>408.018</v>
      </c>
      <c r="AY100">
        <v>12.9908</v>
      </c>
      <c r="AZ100">
        <v>500.008</v>
      </c>
      <c r="BA100">
        <v>100.518</v>
      </c>
      <c r="BB100">
        <v>0.0331822</v>
      </c>
      <c r="BC100">
        <v>21.8186</v>
      </c>
      <c r="BD100">
        <v>999.9</v>
      </c>
      <c r="BE100">
        <v>999.9</v>
      </c>
      <c r="BF100">
        <v>0</v>
      </c>
      <c r="BG100">
        <v>0</v>
      </c>
      <c r="BH100">
        <v>9980</v>
      </c>
      <c r="BI100">
        <v>0</v>
      </c>
      <c r="BJ100">
        <v>30.3602</v>
      </c>
      <c r="BK100">
        <v>-10.0679</v>
      </c>
      <c r="BL100">
        <v>415.362</v>
      </c>
      <c r="BM100">
        <v>424.042</v>
      </c>
      <c r="BN100">
        <v>3.54051</v>
      </c>
      <c r="BO100">
        <v>420.005</v>
      </c>
      <c r="BP100">
        <v>9.51961</v>
      </c>
      <c r="BQ100">
        <v>1.31277</v>
      </c>
      <c r="BR100">
        <v>0.95689</v>
      </c>
      <c r="BS100">
        <v>10.9459</v>
      </c>
      <c r="BT100">
        <v>6.27599</v>
      </c>
      <c r="BU100">
        <v>2499.73</v>
      </c>
      <c r="BV100">
        <v>0.899999</v>
      </c>
      <c r="BW100">
        <v>0.100001</v>
      </c>
      <c r="BX100">
        <v>0</v>
      </c>
      <c r="BY100">
        <v>2.7169</v>
      </c>
      <c r="BZ100">
        <v>0</v>
      </c>
      <c r="CA100">
        <v>32037.8</v>
      </c>
      <c r="CB100">
        <v>22321.3</v>
      </c>
      <c r="CC100">
        <v>39.5</v>
      </c>
      <c r="CD100">
        <v>38.875</v>
      </c>
      <c r="CE100">
        <v>39</v>
      </c>
      <c r="CF100">
        <v>37.312</v>
      </c>
      <c r="CG100">
        <v>38.187</v>
      </c>
      <c r="CH100">
        <v>2249.75</v>
      </c>
      <c r="CI100">
        <v>249.98</v>
      </c>
      <c r="CJ100">
        <v>0</v>
      </c>
      <c r="CK100">
        <v>1695829917.6</v>
      </c>
      <c r="CL100">
        <v>0</v>
      </c>
      <c r="CM100">
        <v>1695827010.1</v>
      </c>
      <c r="CN100" t="s">
        <v>466</v>
      </c>
      <c r="CO100">
        <v>1695827009.6</v>
      </c>
      <c r="CP100">
        <v>1695827010.1</v>
      </c>
      <c r="CQ100">
        <v>4</v>
      </c>
      <c r="CR100">
        <v>-0.07000000000000001</v>
      </c>
      <c r="CS100">
        <v>0.01</v>
      </c>
      <c r="CT100">
        <v>1.941</v>
      </c>
      <c r="CU100">
        <v>0.064</v>
      </c>
      <c r="CV100">
        <v>420</v>
      </c>
      <c r="CW100">
        <v>12</v>
      </c>
      <c r="CX100">
        <v>0.36</v>
      </c>
      <c r="CY100">
        <v>0.14</v>
      </c>
      <c r="CZ100">
        <v>7.080843321997349</v>
      </c>
      <c r="DA100">
        <v>0.6795109045793648</v>
      </c>
      <c r="DB100">
        <v>0.05593500210790027</v>
      </c>
      <c r="DC100">
        <v>1</v>
      </c>
      <c r="DD100">
        <v>0.002995568894995979</v>
      </c>
      <c r="DE100">
        <v>-4.00483917876039E-05</v>
      </c>
      <c r="DF100">
        <v>3.477715105306669E-06</v>
      </c>
      <c r="DG100">
        <v>1</v>
      </c>
      <c r="DH100">
        <v>0.1929260920039758</v>
      </c>
      <c r="DI100">
        <v>-0.008150078614149833</v>
      </c>
      <c r="DJ100">
        <v>0.0006056159640822078</v>
      </c>
      <c r="DK100">
        <v>1</v>
      </c>
      <c r="DL100">
        <v>3</v>
      </c>
      <c r="DM100">
        <v>3</v>
      </c>
      <c r="DN100" t="s">
        <v>343</v>
      </c>
      <c r="DO100">
        <v>3.10252</v>
      </c>
      <c r="DP100">
        <v>2.66665</v>
      </c>
      <c r="DQ100">
        <v>0.09965300000000001</v>
      </c>
      <c r="DR100">
        <v>0.102585</v>
      </c>
      <c r="DS100">
        <v>0.0682807</v>
      </c>
      <c r="DT100">
        <v>0.0551122</v>
      </c>
      <c r="DU100">
        <v>26346.1</v>
      </c>
      <c r="DV100">
        <v>28663.1</v>
      </c>
      <c r="DW100">
        <v>27686.6</v>
      </c>
      <c r="DX100">
        <v>30007.5</v>
      </c>
      <c r="DY100">
        <v>32337</v>
      </c>
      <c r="DZ100">
        <v>35023.5</v>
      </c>
      <c r="EA100">
        <v>38014.6</v>
      </c>
      <c r="EB100">
        <v>41191.1</v>
      </c>
      <c r="EC100">
        <v>2.22645</v>
      </c>
      <c r="ED100">
        <v>2.273</v>
      </c>
      <c r="EE100">
        <v>0</v>
      </c>
      <c r="EF100">
        <v>0</v>
      </c>
      <c r="EG100">
        <v>18.7644</v>
      </c>
      <c r="EH100">
        <v>999.9</v>
      </c>
      <c r="EI100">
        <v>53.4</v>
      </c>
      <c r="EJ100">
        <v>22.8</v>
      </c>
      <c r="EK100">
        <v>14.8005</v>
      </c>
      <c r="EL100">
        <v>63.4439</v>
      </c>
      <c r="EM100">
        <v>9.046469999999999</v>
      </c>
      <c r="EN100">
        <v>1</v>
      </c>
      <c r="EO100">
        <v>-0.5494329999999999</v>
      </c>
      <c r="EP100">
        <v>-0.384202</v>
      </c>
      <c r="EQ100">
        <v>20.2047</v>
      </c>
      <c r="ER100">
        <v>5.25578</v>
      </c>
      <c r="ES100">
        <v>12.0519</v>
      </c>
      <c r="ET100">
        <v>4.97265</v>
      </c>
      <c r="EU100">
        <v>3.29225</v>
      </c>
      <c r="EV100">
        <v>9999</v>
      </c>
      <c r="EW100">
        <v>9999</v>
      </c>
      <c r="EX100">
        <v>9999</v>
      </c>
      <c r="EY100">
        <v>200.3</v>
      </c>
      <c r="EZ100">
        <v>4.97184</v>
      </c>
      <c r="FA100">
        <v>1.87027</v>
      </c>
      <c r="FB100">
        <v>1.87653</v>
      </c>
      <c r="FC100">
        <v>1.86962</v>
      </c>
      <c r="FD100">
        <v>1.87284</v>
      </c>
      <c r="FE100">
        <v>1.87439</v>
      </c>
      <c r="FF100">
        <v>1.87374</v>
      </c>
      <c r="FG100">
        <v>1.87526</v>
      </c>
      <c r="FH100">
        <v>0</v>
      </c>
      <c r="FI100">
        <v>0</v>
      </c>
      <c r="FJ100">
        <v>0</v>
      </c>
      <c r="FK100">
        <v>0</v>
      </c>
      <c r="FL100" t="s">
        <v>344</v>
      </c>
      <c r="FM100" t="s">
        <v>345</v>
      </c>
      <c r="FN100" t="s">
        <v>346</v>
      </c>
      <c r="FO100" t="s">
        <v>346</v>
      </c>
      <c r="FP100" t="s">
        <v>346</v>
      </c>
      <c r="FQ100" t="s">
        <v>346</v>
      </c>
      <c r="FR100">
        <v>0</v>
      </c>
      <c r="FS100">
        <v>100</v>
      </c>
      <c r="FT100">
        <v>100</v>
      </c>
      <c r="FU100">
        <v>1.919</v>
      </c>
      <c r="FV100">
        <v>0.0693</v>
      </c>
      <c r="FW100">
        <v>0.9259172070539307</v>
      </c>
      <c r="FX100">
        <v>0.002616612134532941</v>
      </c>
      <c r="FY100">
        <v>-4.519413631873513E-07</v>
      </c>
      <c r="FZ100">
        <v>9.831233035137328E-12</v>
      </c>
      <c r="GA100">
        <v>-0.02330133951424375</v>
      </c>
      <c r="GB100">
        <v>0.01128715920374445</v>
      </c>
      <c r="GC100">
        <v>-0.0004913425133041084</v>
      </c>
      <c r="GD100">
        <v>1.320148971478439E-05</v>
      </c>
      <c r="GE100">
        <v>-1</v>
      </c>
      <c r="GF100">
        <v>2093</v>
      </c>
      <c r="GG100">
        <v>1</v>
      </c>
      <c r="GH100">
        <v>22</v>
      </c>
      <c r="GI100">
        <v>48.6</v>
      </c>
      <c r="GJ100">
        <v>48.6</v>
      </c>
      <c r="GK100">
        <v>1.06812</v>
      </c>
      <c r="GL100">
        <v>2.4939</v>
      </c>
      <c r="GM100">
        <v>1.39893</v>
      </c>
      <c r="GN100">
        <v>2.30713</v>
      </c>
      <c r="GO100">
        <v>1.44897</v>
      </c>
      <c r="GP100">
        <v>2.5</v>
      </c>
      <c r="GQ100">
        <v>26.1074</v>
      </c>
      <c r="GR100">
        <v>14.1758</v>
      </c>
      <c r="GS100">
        <v>18</v>
      </c>
      <c r="GT100">
        <v>461.231</v>
      </c>
      <c r="GU100">
        <v>561.102</v>
      </c>
      <c r="GV100">
        <v>20.0005</v>
      </c>
      <c r="GW100">
        <v>19.8273</v>
      </c>
      <c r="GX100">
        <v>29.9999</v>
      </c>
      <c r="GY100">
        <v>19.8779</v>
      </c>
      <c r="GZ100">
        <v>19.855</v>
      </c>
      <c r="HA100">
        <v>21.3532</v>
      </c>
      <c r="HB100">
        <v>35.9939</v>
      </c>
      <c r="HC100">
        <v>33.2592</v>
      </c>
      <c r="HD100">
        <v>20</v>
      </c>
      <c r="HE100">
        <v>420</v>
      </c>
      <c r="HF100">
        <v>9.516550000000001</v>
      </c>
      <c r="HG100">
        <v>102.509</v>
      </c>
      <c r="HH100">
        <v>102.898</v>
      </c>
    </row>
    <row r="101" spans="1:216">
      <c r="A101">
        <v>85</v>
      </c>
      <c r="B101">
        <v>1695830065</v>
      </c>
      <c r="C101">
        <v>9717.400000095367</v>
      </c>
      <c r="D101" t="s">
        <v>517</v>
      </c>
      <c r="E101" t="s">
        <v>518</v>
      </c>
      <c r="F101" t="s">
        <v>340</v>
      </c>
      <c r="H101">
        <v>1695830065</v>
      </c>
      <c r="I101">
        <f>(J101)/1000</f>
        <v>0</v>
      </c>
      <c r="J101">
        <f>1000*AZ101*AH101*(AV101-AW101)/(100*AO101*(1000-AH101*AV101))</f>
        <v>0</v>
      </c>
      <c r="K101">
        <f>AZ101*AH101*(AU101-AT101*(1000-AH101*AW101)/(1000-AH101*AV101))/(100*AO101)</f>
        <v>0</v>
      </c>
      <c r="L101">
        <f>AT101 - IF(AH101&gt;1, K101*AO101*100.0/(AJ101*BH101), 0)</f>
        <v>0</v>
      </c>
      <c r="M101">
        <f>((S101-I101/2)*L101-K101)/(S101+I101/2)</f>
        <v>0</v>
      </c>
      <c r="N101">
        <f>M101*(BA101+BB101)/1000.0</f>
        <v>0</v>
      </c>
      <c r="O101">
        <f>(AT101 - IF(AH101&gt;1, K101*AO101*100.0/(AJ101*BH101), 0))*(BA101+BB101)/1000.0</f>
        <v>0</v>
      </c>
      <c r="P101">
        <f>2.0/((1/R101-1/Q101)+SIGN(R101)*SQRT((1/R101-1/Q101)*(1/R101-1/Q101) + 4*AP101/((AP101+1)*(AP101+1))*(2*1/R101*1/Q101-1/Q101*1/Q101)))</f>
        <v>0</v>
      </c>
      <c r="Q101">
        <f>IF(LEFT(AQ101,1)&lt;&gt;"0",IF(LEFT(AQ101,1)="1",3.0,AR101),$D$5+$E$5*(BH101*BA101/($K$5*1000))+$F$5*(BH101*BA101/($K$5*1000))*MAX(MIN(AO101,$J$5),$I$5)*MAX(MIN(AO101,$J$5),$I$5)+$G$5*MAX(MIN(AO101,$J$5),$I$5)*(BH101*BA101/($K$5*1000))+$H$5*(BH101*BA101/($K$5*1000))*(BH101*BA101/($K$5*1000)))</f>
        <v>0</v>
      </c>
      <c r="R101">
        <f>I101*(1000-(1000*0.61365*exp(17.502*V101/(240.97+V101))/(BA101+BB101)+AV101)/2)/(1000*0.61365*exp(17.502*V101/(240.97+V101))/(BA101+BB101)-AV101)</f>
        <v>0</v>
      </c>
      <c r="S101">
        <f>1/((AP101+1)/(P101/1.6)+1/(Q101/1.37)) + AP101/((AP101+1)/(P101/1.6) + AP101/(Q101/1.37))</f>
        <v>0</v>
      </c>
      <c r="T101">
        <f>(AK101*AN101)</f>
        <v>0</v>
      </c>
      <c r="U101">
        <f>(BC101+(T101+2*0.95*5.67E-8*(((BC101+$B$7)+273)^4-(BC101+273)^4)-44100*I101)/(1.84*29.3*Q101+8*0.95*5.67E-8*(BC101+273)^3))</f>
        <v>0</v>
      </c>
      <c r="V101">
        <f>($C$7*BD101+$D$7*BE101+$E$7*U101)</f>
        <v>0</v>
      </c>
      <c r="W101">
        <f>0.61365*exp(17.502*V101/(240.97+V101))</f>
        <v>0</v>
      </c>
      <c r="X101">
        <f>(Y101/Z101*100)</f>
        <v>0</v>
      </c>
      <c r="Y101">
        <f>AV101*(BA101+BB101)/1000</f>
        <v>0</v>
      </c>
      <c r="Z101">
        <f>0.61365*exp(17.502*BC101/(240.97+BC101))</f>
        <v>0</v>
      </c>
      <c r="AA101">
        <f>(W101-AV101*(BA101+BB101)/1000)</f>
        <v>0</v>
      </c>
      <c r="AB101">
        <f>(-I101*44100)</f>
        <v>0</v>
      </c>
      <c r="AC101">
        <f>2*29.3*Q101*0.92*(BC101-V101)</f>
        <v>0</v>
      </c>
      <c r="AD101">
        <f>2*0.95*5.67E-8*(((BC101+$B$7)+273)^4-(V101+273)^4)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MAX(0,($B$13+$C$13*BH101)/(1+$D$13*BH101)*BA101/(BC101+273)*$E$13)</f>
        <v>0</v>
      </c>
      <c r="AK101">
        <f>$B$11*BI101+$C$11*BJ101+$F$11*BU101*(1-BX101)</f>
        <v>0</v>
      </c>
      <c r="AL101">
        <f>AK101*AM101</f>
        <v>0</v>
      </c>
      <c r="AM101">
        <f>($B$11*$D$9+$C$11*$D$9+$F$11*((CH101+BZ101)/MAX(CH101+BZ101+CI101, 0.1)*$I$9+CI101/MAX(CH101+BZ101+CI101, 0.1)*$J$9))/($B$11+$C$11+$F$11)</f>
        <v>0</v>
      </c>
      <c r="AN101">
        <f>($B$11*$K$9+$C$11*$K$9+$F$11*((CH101+BZ101)/MAX(CH101+BZ101+CI101, 0.1)*$P$9+CI101/MAX(CH101+BZ101+CI101, 0.1)*$Q$9))/($B$11+$C$11+$F$11)</f>
        <v>0</v>
      </c>
      <c r="AO101">
        <v>6</v>
      </c>
      <c r="AP101">
        <v>0.5</v>
      </c>
      <c r="AQ101" t="s">
        <v>341</v>
      </c>
      <c r="AR101">
        <v>2</v>
      </c>
      <c r="AS101">
        <v>1695830065</v>
      </c>
      <c r="AT101">
        <v>414.378</v>
      </c>
      <c r="AU101">
        <v>419.971</v>
      </c>
      <c r="AV101">
        <v>13.2335</v>
      </c>
      <c r="AW101">
        <v>11.5524</v>
      </c>
      <c r="AX101">
        <v>412.449</v>
      </c>
      <c r="AY101">
        <v>13.1632</v>
      </c>
      <c r="AZ101">
        <v>499.996</v>
      </c>
      <c r="BA101">
        <v>100.525</v>
      </c>
      <c r="BB101">
        <v>0.0308511</v>
      </c>
      <c r="BC101">
        <v>22.0944</v>
      </c>
      <c r="BD101">
        <v>999.9</v>
      </c>
      <c r="BE101">
        <v>999.9</v>
      </c>
      <c r="BF101">
        <v>0</v>
      </c>
      <c r="BG101">
        <v>0</v>
      </c>
      <c r="BH101">
        <v>10013.8</v>
      </c>
      <c r="BI101">
        <v>0</v>
      </c>
      <c r="BJ101">
        <v>31.9166</v>
      </c>
      <c r="BK101">
        <v>-5.59369</v>
      </c>
      <c r="BL101">
        <v>419.935</v>
      </c>
      <c r="BM101">
        <v>424.88</v>
      </c>
      <c r="BN101">
        <v>1.68112</v>
      </c>
      <c r="BO101">
        <v>419.971</v>
      </c>
      <c r="BP101">
        <v>11.5524</v>
      </c>
      <c r="BQ101">
        <v>1.33029</v>
      </c>
      <c r="BR101">
        <v>1.1613</v>
      </c>
      <c r="BS101">
        <v>11.1455</v>
      </c>
      <c r="BT101">
        <v>9.114409999999999</v>
      </c>
      <c r="BU101">
        <v>2500.51</v>
      </c>
      <c r="BV101">
        <v>0.9000010000000001</v>
      </c>
      <c r="BW101">
        <v>0.09999860000000001</v>
      </c>
      <c r="BX101">
        <v>0</v>
      </c>
      <c r="BY101">
        <v>2.7062</v>
      </c>
      <c r="BZ101">
        <v>0</v>
      </c>
      <c r="CA101">
        <v>31708.1</v>
      </c>
      <c r="CB101">
        <v>22328.3</v>
      </c>
      <c r="CC101">
        <v>42</v>
      </c>
      <c r="CD101">
        <v>40.312</v>
      </c>
      <c r="CE101">
        <v>41</v>
      </c>
      <c r="CF101">
        <v>39.625</v>
      </c>
      <c r="CG101">
        <v>40.187</v>
      </c>
      <c r="CH101">
        <v>2250.46</v>
      </c>
      <c r="CI101">
        <v>250.05</v>
      </c>
      <c r="CJ101">
        <v>0</v>
      </c>
      <c r="CK101">
        <v>1695830055</v>
      </c>
      <c r="CL101">
        <v>0</v>
      </c>
      <c r="CM101">
        <v>1695827010.1</v>
      </c>
      <c r="CN101" t="s">
        <v>466</v>
      </c>
      <c r="CO101">
        <v>1695827009.6</v>
      </c>
      <c r="CP101">
        <v>1695827010.1</v>
      </c>
      <c r="CQ101">
        <v>4</v>
      </c>
      <c r="CR101">
        <v>-0.07000000000000001</v>
      </c>
      <c r="CS101">
        <v>0.01</v>
      </c>
      <c r="CT101">
        <v>1.941</v>
      </c>
      <c r="CU101">
        <v>0.064</v>
      </c>
      <c r="CV101">
        <v>420</v>
      </c>
      <c r="CW101">
        <v>12</v>
      </c>
      <c r="CX101">
        <v>0.36</v>
      </c>
      <c r="CY101">
        <v>0.14</v>
      </c>
      <c r="CZ101">
        <v>4.079116979407153</v>
      </c>
      <c r="DA101">
        <v>0.04269190547401543</v>
      </c>
      <c r="DB101">
        <v>0.0277629839452866</v>
      </c>
      <c r="DC101">
        <v>1</v>
      </c>
      <c r="DD101">
        <v>0.001406425144680404</v>
      </c>
      <c r="DE101">
        <v>9.48019102321133E-05</v>
      </c>
      <c r="DF101">
        <v>6.954172771302357E-06</v>
      </c>
      <c r="DG101">
        <v>1</v>
      </c>
      <c r="DH101">
        <v>0.08303781657416795</v>
      </c>
      <c r="DI101">
        <v>0.005435394461803487</v>
      </c>
      <c r="DJ101">
        <v>0.0004038365758096346</v>
      </c>
      <c r="DK101">
        <v>1</v>
      </c>
      <c r="DL101">
        <v>3</v>
      </c>
      <c r="DM101">
        <v>3</v>
      </c>
      <c r="DN101" t="s">
        <v>343</v>
      </c>
      <c r="DO101">
        <v>3.10299</v>
      </c>
      <c r="DP101">
        <v>2.66461</v>
      </c>
      <c r="DQ101">
        <v>0.100491</v>
      </c>
      <c r="DR101">
        <v>0.102618</v>
      </c>
      <c r="DS101">
        <v>0.0689797</v>
      </c>
      <c r="DT101">
        <v>0.0640437</v>
      </c>
      <c r="DU101">
        <v>26321.3</v>
      </c>
      <c r="DV101">
        <v>28658.7</v>
      </c>
      <c r="DW101">
        <v>27686.2</v>
      </c>
      <c r="DX101">
        <v>30003.9</v>
      </c>
      <c r="DY101">
        <v>32312</v>
      </c>
      <c r="DZ101">
        <v>34689</v>
      </c>
      <c r="EA101">
        <v>38013.5</v>
      </c>
      <c r="EB101">
        <v>41186.2</v>
      </c>
      <c r="EC101">
        <v>2.2318</v>
      </c>
      <c r="ED101">
        <v>2.2817</v>
      </c>
      <c r="EE101">
        <v>0</v>
      </c>
      <c r="EF101">
        <v>0</v>
      </c>
      <c r="EG101">
        <v>18.9185</v>
      </c>
      <c r="EH101">
        <v>999.9</v>
      </c>
      <c r="EI101">
        <v>53.2</v>
      </c>
      <c r="EJ101">
        <v>22.8</v>
      </c>
      <c r="EK101">
        <v>14.7431</v>
      </c>
      <c r="EL101">
        <v>63.4739</v>
      </c>
      <c r="EM101">
        <v>8.72997</v>
      </c>
      <c r="EN101">
        <v>1</v>
      </c>
      <c r="EO101">
        <v>-0.551527</v>
      </c>
      <c r="EP101">
        <v>-0.282824</v>
      </c>
      <c r="EQ101">
        <v>20.2033</v>
      </c>
      <c r="ER101">
        <v>5.25892</v>
      </c>
      <c r="ES101">
        <v>12.0519</v>
      </c>
      <c r="ET101">
        <v>4.9736</v>
      </c>
      <c r="EU101">
        <v>3.293</v>
      </c>
      <c r="EV101">
        <v>9999</v>
      </c>
      <c r="EW101">
        <v>9999</v>
      </c>
      <c r="EX101">
        <v>9999</v>
      </c>
      <c r="EY101">
        <v>200.4</v>
      </c>
      <c r="EZ101">
        <v>4.97185</v>
      </c>
      <c r="FA101">
        <v>1.87026</v>
      </c>
      <c r="FB101">
        <v>1.87653</v>
      </c>
      <c r="FC101">
        <v>1.86959</v>
      </c>
      <c r="FD101">
        <v>1.87278</v>
      </c>
      <c r="FE101">
        <v>1.87439</v>
      </c>
      <c r="FF101">
        <v>1.87372</v>
      </c>
      <c r="FG101">
        <v>1.87522</v>
      </c>
      <c r="FH101">
        <v>0</v>
      </c>
      <c r="FI101">
        <v>0</v>
      </c>
      <c r="FJ101">
        <v>0</v>
      </c>
      <c r="FK101">
        <v>0</v>
      </c>
      <c r="FL101" t="s">
        <v>344</v>
      </c>
      <c r="FM101" t="s">
        <v>345</v>
      </c>
      <c r="FN101" t="s">
        <v>346</v>
      </c>
      <c r="FO101" t="s">
        <v>346</v>
      </c>
      <c r="FP101" t="s">
        <v>346</v>
      </c>
      <c r="FQ101" t="s">
        <v>346</v>
      </c>
      <c r="FR101">
        <v>0</v>
      </c>
      <c r="FS101">
        <v>100</v>
      </c>
      <c r="FT101">
        <v>100</v>
      </c>
      <c r="FU101">
        <v>1.929</v>
      </c>
      <c r="FV101">
        <v>0.0703</v>
      </c>
      <c r="FW101">
        <v>0.9259172070539307</v>
      </c>
      <c r="FX101">
        <v>0.002616612134532941</v>
      </c>
      <c r="FY101">
        <v>-4.519413631873513E-07</v>
      </c>
      <c r="FZ101">
        <v>9.831233035137328E-12</v>
      </c>
      <c r="GA101">
        <v>-0.02330133951424375</v>
      </c>
      <c r="GB101">
        <v>0.01128715920374445</v>
      </c>
      <c r="GC101">
        <v>-0.0004913425133041084</v>
      </c>
      <c r="GD101">
        <v>1.320148971478439E-05</v>
      </c>
      <c r="GE101">
        <v>-1</v>
      </c>
      <c r="GF101">
        <v>2093</v>
      </c>
      <c r="GG101">
        <v>1</v>
      </c>
      <c r="GH101">
        <v>22</v>
      </c>
      <c r="GI101">
        <v>50.9</v>
      </c>
      <c r="GJ101">
        <v>50.9</v>
      </c>
      <c r="GK101">
        <v>1.07056</v>
      </c>
      <c r="GL101">
        <v>2.49146</v>
      </c>
      <c r="GM101">
        <v>1.39893</v>
      </c>
      <c r="GN101">
        <v>2.30713</v>
      </c>
      <c r="GO101">
        <v>1.44897</v>
      </c>
      <c r="GP101">
        <v>2.50122</v>
      </c>
      <c r="GQ101">
        <v>26.0868</v>
      </c>
      <c r="GR101">
        <v>14.1495</v>
      </c>
      <c r="GS101">
        <v>18</v>
      </c>
      <c r="GT101">
        <v>463.899</v>
      </c>
      <c r="GU101">
        <v>566.897</v>
      </c>
      <c r="GV101">
        <v>20.0007</v>
      </c>
      <c r="GW101">
        <v>19.7974</v>
      </c>
      <c r="GX101">
        <v>30</v>
      </c>
      <c r="GY101">
        <v>19.8363</v>
      </c>
      <c r="GZ101">
        <v>19.8139</v>
      </c>
      <c r="HA101">
        <v>21.3901</v>
      </c>
      <c r="HB101">
        <v>23.7204</v>
      </c>
      <c r="HC101">
        <v>32.5057</v>
      </c>
      <c r="HD101">
        <v>20</v>
      </c>
      <c r="HE101">
        <v>420</v>
      </c>
      <c r="HF101">
        <v>11.4992</v>
      </c>
      <c r="HG101">
        <v>102.506</v>
      </c>
      <c r="HH101">
        <v>102.886</v>
      </c>
    </row>
    <row r="102" spans="1:216">
      <c r="A102">
        <v>86</v>
      </c>
      <c r="B102">
        <v>1695830125</v>
      </c>
      <c r="C102">
        <v>9777.400000095367</v>
      </c>
      <c r="D102" t="s">
        <v>519</v>
      </c>
      <c r="E102" t="s">
        <v>520</v>
      </c>
      <c r="F102" t="s">
        <v>340</v>
      </c>
      <c r="H102">
        <v>1695830125</v>
      </c>
      <c r="I102">
        <f>(J102)/1000</f>
        <v>0</v>
      </c>
      <c r="J102">
        <f>1000*AZ102*AH102*(AV102-AW102)/(100*AO102*(1000-AH102*AV102))</f>
        <v>0</v>
      </c>
      <c r="K102">
        <f>AZ102*AH102*(AU102-AT102*(1000-AH102*AW102)/(1000-AH102*AV102))/(100*AO102)</f>
        <v>0</v>
      </c>
      <c r="L102">
        <f>AT102 - IF(AH102&gt;1, K102*AO102*100.0/(AJ102*BH102), 0)</f>
        <v>0</v>
      </c>
      <c r="M102">
        <f>((S102-I102/2)*L102-K102)/(S102+I102/2)</f>
        <v>0</v>
      </c>
      <c r="N102">
        <f>M102*(BA102+BB102)/1000.0</f>
        <v>0</v>
      </c>
      <c r="O102">
        <f>(AT102 - IF(AH102&gt;1, K102*AO102*100.0/(AJ102*BH102), 0))*(BA102+BB102)/1000.0</f>
        <v>0</v>
      </c>
      <c r="P102">
        <f>2.0/((1/R102-1/Q102)+SIGN(R102)*SQRT((1/R102-1/Q102)*(1/R102-1/Q102) + 4*AP102/((AP102+1)*(AP102+1))*(2*1/R102*1/Q102-1/Q102*1/Q102)))</f>
        <v>0</v>
      </c>
      <c r="Q102">
        <f>IF(LEFT(AQ102,1)&lt;&gt;"0",IF(LEFT(AQ102,1)="1",3.0,AR102),$D$5+$E$5*(BH102*BA102/($K$5*1000))+$F$5*(BH102*BA102/($K$5*1000))*MAX(MIN(AO102,$J$5),$I$5)*MAX(MIN(AO102,$J$5),$I$5)+$G$5*MAX(MIN(AO102,$J$5),$I$5)*(BH102*BA102/($K$5*1000))+$H$5*(BH102*BA102/($K$5*1000))*(BH102*BA102/($K$5*1000)))</f>
        <v>0</v>
      </c>
      <c r="R102">
        <f>I102*(1000-(1000*0.61365*exp(17.502*V102/(240.97+V102))/(BA102+BB102)+AV102)/2)/(1000*0.61365*exp(17.502*V102/(240.97+V102))/(BA102+BB102)-AV102)</f>
        <v>0</v>
      </c>
      <c r="S102">
        <f>1/((AP102+1)/(P102/1.6)+1/(Q102/1.37)) + AP102/((AP102+1)/(P102/1.6) + AP102/(Q102/1.37))</f>
        <v>0</v>
      </c>
      <c r="T102">
        <f>(AK102*AN102)</f>
        <v>0</v>
      </c>
      <c r="U102">
        <f>(BC102+(T102+2*0.95*5.67E-8*(((BC102+$B$7)+273)^4-(BC102+273)^4)-44100*I102)/(1.84*29.3*Q102+8*0.95*5.67E-8*(BC102+273)^3))</f>
        <v>0</v>
      </c>
      <c r="V102">
        <f>($C$7*BD102+$D$7*BE102+$E$7*U102)</f>
        <v>0</v>
      </c>
      <c r="W102">
        <f>0.61365*exp(17.502*V102/(240.97+V102))</f>
        <v>0</v>
      </c>
      <c r="X102">
        <f>(Y102/Z102*100)</f>
        <v>0</v>
      </c>
      <c r="Y102">
        <f>AV102*(BA102+BB102)/1000</f>
        <v>0</v>
      </c>
      <c r="Z102">
        <f>0.61365*exp(17.502*BC102/(240.97+BC102))</f>
        <v>0</v>
      </c>
      <c r="AA102">
        <f>(W102-AV102*(BA102+BB102)/1000)</f>
        <v>0</v>
      </c>
      <c r="AB102">
        <f>(-I102*44100)</f>
        <v>0</v>
      </c>
      <c r="AC102">
        <f>2*29.3*Q102*0.92*(BC102-V102)</f>
        <v>0</v>
      </c>
      <c r="AD102">
        <f>2*0.95*5.67E-8*(((BC102+$B$7)+273)^4-(V102+273)^4)</f>
        <v>0</v>
      </c>
      <c r="AE102">
        <f>T102+AD102+AB102+AC102</f>
        <v>0</v>
      </c>
      <c r="AF102">
        <v>39</v>
      </c>
      <c r="AG102">
        <v>8</v>
      </c>
      <c r="AH102">
        <f>IF(AF102*$H$13&gt;=AJ102,1.0,(AJ102/(AJ102-AF102*$H$13)))</f>
        <v>0</v>
      </c>
      <c r="AI102">
        <f>(AH102-1)*100</f>
        <v>0</v>
      </c>
      <c r="AJ102">
        <f>MAX(0,($B$13+$C$13*BH102)/(1+$D$13*BH102)*BA102/(BC102+273)*$E$13)</f>
        <v>0</v>
      </c>
      <c r="AK102">
        <f>$B$11*BI102+$C$11*BJ102+$F$11*BU102*(1-BX102)</f>
        <v>0</v>
      </c>
      <c r="AL102">
        <f>AK102*AM102</f>
        <v>0</v>
      </c>
      <c r="AM102">
        <f>($B$11*$D$9+$C$11*$D$9+$F$11*((CH102+BZ102)/MAX(CH102+BZ102+CI102, 0.1)*$I$9+CI102/MAX(CH102+BZ102+CI102, 0.1)*$J$9))/($B$11+$C$11+$F$11)</f>
        <v>0</v>
      </c>
      <c r="AN102">
        <f>($B$11*$K$9+$C$11*$K$9+$F$11*((CH102+BZ102)/MAX(CH102+BZ102+CI102, 0.1)*$P$9+CI102/MAX(CH102+BZ102+CI102, 0.1)*$Q$9))/($B$11+$C$11+$F$11)</f>
        <v>0</v>
      </c>
      <c r="AO102">
        <v>6</v>
      </c>
      <c r="AP102">
        <v>0.5</v>
      </c>
      <c r="AQ102" t="s">
        <v>341</v>
      </c>
      <c r="AR102">
        <v>2</v>
      </c>
      <c r="AS102">
        <v>1695830125</v>
      </c>
      <c r="AT102">
        <v>414.551</v>
      </c>
      <c r="AU102">
        <v>420.052</v>
      </c>
      <c r="AV102">
        <v>13.654</v>
      </c>
      <c r="AW102">
        <v>10.1942</v>
      </c>
      <c r="AX102">
        <v>412.622</v>
      </c>
      <c r="AY102">
        <v>13.5816</v>
      </c>
      <c r="AZ102">
        <v>500.112</v>
      </c>
      <c r="BA102">
        <v>100.526</v>
      </c>
      <c r="BB102">
        <v>0.0302602</v>
      </c>
      <c r="BC102">
        <v>22.0164</v>
      </c>
      <c r="BD102">
        <v>999.9</v>
      </c>
      <c r="BE102">
        <v>999.9</v>
      </c>
      <c r="BF102">
        <v>0</v>
      </c>
      <c r="BG102">
        <v>0</v>
      </c>
      <c r="BH102">
        <v>10048.8</v>
      </c>
      <c r="BI102">
        <v>0</v>
      </c>
      <c r="BJ102">
        <v>26.5422</v>
      </c>
      <c r="BK102">
        <v>-5.50119</v>
      </c>
      <c r="BL102">
        <v>420.29</v>
      </c>
      <c r="BM102">
        <v>424.378</v>
      </c>
      <c r="BN102">
        <v>3.45977</v>
      </c>
      <c r="BO102">
        <v>420.052</v>
      </c>
      <c r="BP102">
        <v>10.1942</v>
      </c>
      <c r="BQ102">
        <v>1.37258</v>
      </c>
      <c r="BR102">
        <v>1.02478</v>
      </c>
      <c r="BS102">
        <v>11.618</v>
      </c>
      <c r="BT102">
        <v>7.27358</v>
      </c>
      <c r="BU102">
        <v>2499.93</v>
      </c>
      <c r="BV102">
        <v>0.899992</v>
      </c>
      <c r="BW102">
        <v>0.100008</v>
      </c>
      <c r="BX102">
        <v>0</v>
      </c>
      <c r="BY102">
        <v>2.5375</v>
      </c>
      <c r="BZ102">
        <v>0</v>
      </c>
      <c r="CA102">
        <v>39261</v>
      </c>
      <c r="CB102">
        <v>22323</v>
      </c>
      <c r="CC102">
        <v>40</v>
      </c>
      <c r="CD102">
        <v>38.75</v>
      </c>
      <c r="CE102">
        <v>39.562</v>
      </c>
      <c r="CF102">
        <v>37.375</v>
      </c>
      <c r="CG102">
        <v>38.562</v>
      </c>
      <c r="CH102">
        <v>2249.92</v>
      </c>
      <c r="CI102">
        <v>250.01</v>
      </c>
      <c r="CJ102">
        <v>0</v>
      </c>
      <c r="CK102">
        <v>1695830115</v>
      </c>
      <c r="CL102">
        <v>0</v>
      </c>
      <c r="CM102">
        <v>1695827010.1</v>
      </c>
      <c r="CN102" t="s">
        <v>466</v>
      </c>
      <c r="CO102">
        <v>1695827009.6</v>
      </c>
      <c r="CP102">
        <v>1695827010.1</v>
      </c>
      <c r="CQ102">
        <v>4</v>
      </c>
      <c r="CR102">
        <v>-0.07000000000000001</v>
      </c>
      <c r="CS102">
        <v>0.01</v>
      </c>
      <c r="CT102">
        <v>1.941</v>
      </c>
      <c r="CU102">
        <v>0.064</v>
      </c>
      <c r="CV102">
        <v>420</v>
      </c>
      <c r="CW102">
        <v>12</v>
      </c>
      <c r="CX102">
        <v>0.36</v>
      </c>
      <c r="CY102">
        <v>0.14</v>
      </c>
      <c r="CZ102">
        <v>3.307805300536858</v>
      </c>
      <c r="DA102">
        <v>0.4873442830914283</v>
      </c>
      <c r="DB102">
        <v>0.04895353187279423</v>
      </c>
      <c r="DC102">
        <v>1</v>
      </c>
      <c r="DD102">
        <v>0.002797021687634846</v>
      </c>
      <c r="DE102">
        <v>0.001262519589355891</v>
      </c>
      <c r="DF102">
        <v>9.200633331682615E-05</v>
      </c>
      <c r="DG102">
        <v>1</v>
      </c>
      <c r="DH102">
        <v>0.1825353510558939</v>
      </c>
      <c r="DI102">
        <v>0.08184780264332388</v>
      </c>
      <c r="DJ102">
        <v>0.005986733688906372</v>
      </c>
      <c r="DK102">
        <v>1</v>
      </c>
      <c r="DL102">
        <v>3</v>
      </c>
      <c r="DM102">
        <v>3</v>
      </c>
      <c r="DN102" t="s">
        <v>343</v>
      </c>
      <c r="DO102">
        <v>3.1028</v>
      </c>
      <c r="DP102">
        <v>2.66433</v>
      </c>
      <c r="DQ102">
        <v>0.10053</v>
      </c>
      <c r="DR102">
        <v>0.102624</v>
      </c>
      <c r="DS102">
        <v>0.07063560000000001</v>
      </c>
      <c r="DT102">
        <v>0.0581526</v>
      </c>
      <c r="DU102">
        <v>26317.9</v>
      </c>
      <c r="DV102">
        <v>28661.6</v>
      </c>
      <c r="DW102">
        <v>27683.8</v>
      </c>
      <c r="DX102">
        <v>30007.2</v>
      </c>
      <c r="DY102">
        <v>32253.4</v>
      </c>
      <c r="DZ102">
        <v>34911</v>
      </c>
      <c r="EA102">
        <v>38012.1</v>
      </c>
      <c r="EB102">
        <v>41191.1</v>
      </c>
      <c r="EC102">
        <v>2.13808</v>
      </c>
      <c r="ED102">
        <v>2.27702</v>
      </c>
      <c r="EE102">
        <v>0</v>
      </c>
      <c r="EF102">
        <v>0</v>
      </c>
      <c r="EG102">
        <v>18.9241</v>
      </c>
      <c r="EH102">
        <v>999.9</v>
      </c>
      <c r="EI102">
        <v>53.1</v>
      </c>
      <c r="EJ102">
        <v>22.8</v>
      </c>
      <c r="EK102">
        <v>14.7145</v>
      </c>
      <c r="EL102">
        <v>62.9639</v>
      </c>
      <c r="EM102">
        <v>8.63782</v>
      </c>
      <c r="EN102">
        <v>1</v>
      </c>
      <c r="EO102">
        <v>-0.551059</v>
      </c>
      <c r="EP102">
        <v>-0.270839</v>
      </c>
      <c r="EQ102">
        <v>20.2036</v>
      </c>
      <c r="ER102">
        <v>5.25847</v>
      </c>
      <c r="ES102">
        <v>12.0519</v>
      </c>
      <c r="ET102">
        <v>4.9732</v>
      </c>
      <c r="EU102">
        <v>3.293</v>
      </c>
      <c r="EV102">
        <v>9999</v>
      </c>
      <c r="EW102">
        <v>9999</v>
      </c>
      <c r="EX102">
        <v>9999</v>
      </c>
      <c r="EY102">
        <v>200.4</v>
      </c>
      <c r="EZ102">
        <v>4.97183</v>
      </c>
      <c r="FA102">
        <v>1.87026</v>
      </c>
      <c r="FB102">
        <v>1.87653</v>
      </c>
      <c r="FC102">
        <v>1.86956</v>
      </c>
      <c r="FD102">
        <v>1.87279</v>
      </c>
      <c r="FE102">
        <v>1.87439</v>
      </c>
      <c r="FF102">
        <v>1.8737</v>
      </c>
      <c r="FG102">
        <v>1.87517</v>
      </c>
      <c r="FH102">
        <v>0</v>
      </c>
      <c r="FI102">
        <v>0</v>
      </c>
      <c r="FJ102">
        <v>0</v>
      </c>
      <c r="FK102">
        <v>0</v>
      </c>
      <c r="FL102" t="s">
        <v>344</v>
      </c>
      <c r="FM102" t="s">
        <v>345</v>
      </c>
      <c r="FN102" t="s">
        <v>346</v>
      </c>
      <c r="FO102" t="s">
        <v>346</v>
      </c>
      <c r="FP102" t="s">
        <v>346</v>
      </c>
      <c r="FQ102" t="s">
        <v>346</v>
      </c>
      <c r="FR102">
        <v>0</v>
      </c>
      <c r="FS102">
        <v>100</v>
      </c>
      <c r="FT102">
        <v>100</v>
      </c>
      <c r="FU102">
        <v>1.929</v>
      </c>
      <c r="FV102">
        <v>0.07240000000000001</v>
      </c>
      <c r="FW102">
        <v>0.9259172070539307</v>
      </c>
      <c r="FX102">
        <v>0.002616612134532941</v>
      </c>
      <c r="FY102">
        <v>-4.519413631873513E-07</v>
      </c>
      <c r="FZ102">
        <v>9.831233035137328E-12</v>
      </c>
      <c r="GA102">
        <v>-0.02330133951424375</v>
      </c>
      <c r="GB102">
        <v>0.01128715920374445</v>
      </c>
      <c r="GC102">
        <v>-0.0004913425133041084</v>
      </c>
      <c r="GD102">
        <v>1.320148971478439E-05</v>
      </c>
      <c r="GE102">
        <v>-1</v>
      </c>
      <c r="GF102">
        <v>2093</v>
      </c>
      <c r="GG102">
        <v>1</v>
      </c>
      <c r="GH102">
        <v>22</v>
      </c>
      <c r="GI102">
        <v>51.9</v>
      </c>
      <c r="GJ102">
        <v>51.9</v>
      </c>
      <c r="GK102">
        <v>1.06934</v>
      </c>
      <c r="GL102">
        <v>2.48291</v>
      </c>
      <c r="GM102">
        <v>1.39893</v>
      </c>
      <c r="GN102">
        <v>2.30713</v>
      </c>
      <c r="GO102">
        <v>1.44897</v>
      </c>
      <c r="GP102">
        <v>2.47925</v>
      </c>
      <c r="GQ102">
        <v>26.0868</v>
      </c>
      <c r="GR102">
        <v>14.1408</v>
      </c>
      <c r="GS102">
        <v>18</v>
      </c>
      <c r="GT102">
        <v>412.046</v>
      </c>
      <c r="GU102">
        <v>563.3</v>
      </c>
      <c r="GV102">
        <v>20.0001</v>
      </c>
      <c r="GW102">
        <v>19.794</v>
      </c>
      <c r="GX102">
        <v>30</v>
      </c>
      <c r="GY102">
        <v>19.8265</v>
      </c>
      <c r="GZ102">
        <v>19.7979</v>
      </c>
      <c r="HA102">
        <v>21.3687</v>
      </c>
      <c r="HB102">
        <v>32.5276</v>
      </c>
      <c r="HC102">
        <v>32.135</v>
      </c>
      <c r="HD102">
        <v>20</v>
      </c>
      <c r="HE102">
        <v>420</v>
      </c>
      <c r="HF102">
        <v>10.0418</v>
      </c>
      <c r="HG102">
        <v>102.5</v>
      </c>
      <c r="HH102">
        <v>102.898</v>
      </c>
    </row>
    <row r="103" spans="1:216">
      <c r="A103">
        <v>87</v>
      </c>
      <c r="B103">
        <v>1695830211.5</v>
      </c>
      <c r="C103">
        <v>9863.900000095367</v>
      </c>
      <c r="D103" t="s">
        <v>521</v>
      </c>
      <c r="E103" t="s">
        <v>522</v>
      </c>
      <c r="F103" t="s">
        <v>340</v>
      </c>
      <c r="H103">
        <v>1695830211.5</v>
      </c>
      <c r="I103">
        <f>(J103)/1000</f>
        <v>0</v>
      </c>
      <c r="J103">
        <f>1000*AZ103*AH103*(AV103-AW103)/(100*AO103*(1000-AH103*AV103))</f>
        <v>0</v>
      </c>
      <c r="K103">
        <f>AZ103*AH103*(AU103-AT103*(1000-AH103*AW103)/(1000-AH103*AV103))/(100*AO103)</f>
        <v>0</v>
      </c>
      <c r="L103">
        <f>AT103 - IF(AH103&gt;1, K103*AO103*100.0/(AJ103*BH103), 0)</f>
        <v>0</v>
      </c>
      <c r="M103">
        <f>((S103-I103/2)*L103-K103)/(S103+I103/2)</f>
        <v>0</v>
      </c>
      <c r="N103">
        <f>M103*(BA103+BB103)/1000.0</f>
        <v>0</v>
      </c>
      <c r="O103">
        <f>(AT103 - IF(AH103&gt;1, K103*AO103*100.0/(AJ103*BH103), 0))*(BA103+BB103)/1000.0</f>
        <v>0</v>
      </c>
      <c r="P103">
        <f>2.0/((1/R103-1/Q103)+SIGN(R103)*SQRT((1/R103-1/Q103)*(1/R103-1/Q103) + 4*AP103/((AP103+1)*(AP103+1))*(2*1/R103*1/Q103-1/Q103*1/Q103)))</f>
        <v>0</v>
      </c>
      <c r="Q103">
        <f>IF(LEFT(AQ103,1)&lt;&gt;"0",IF(LEFT(AQ103,1)="1",3.0,AR103),$D$5+$E$5*(BH103*BA103/($K$5*1000))+$F$5*(BH103*BA103/($K$5*1000))*MAX(MIN(AO103,$J$5),$I$5)*MAX(MIN(AO103,$J$5),$I$5)+$G$5*MAX(MIN(AO103,$J$5),$I$5)*(BH103*BA103/($K$5*1000))+$H$5*(BH103*BA103/($K$5*1000))*(BH103*BA103/($K$5*1000)))</f>
        <v>0</v>
      </c>
      <c r="R103">
        <f>I103*(1000-(1000*0.61365*exp(17.502*V103/(240.97+V103))/(BA103+BB103)+AV103)/2)/(1000*0.61365*exp(17.502*V103/(240.97+V103))/(BA103+BB103)-AV103)</f>
        <v>0</v>
      </c>
      <c r="S103">
        <f>1/((AP103+1)/(P103/1.6)+1/(Q103/1.37)) + AP103/((AP103+1)/(P103/1.6) + AP103/(Q103/1.37))</f>
        <v>0</v>
      </c>
      <c r="T103">
        <f>(AK103*AN103)</f>
        <v>0</v>
      </c>
      <c r="U103">
        <f>(BC103+(T103+2*0.95*5.67E-8*(((BC103+$B$7)+273)^4-(BC103+273)^4)-44100*I103)/(1.84*29.3*Q103+8*0.95*5.67E-8*(BC103+273)^3))</f>
        <v>0</v>
      </c>
      <c r="V103">
        <f>($C$7*BD103+$D$7*BE103+$E$7*U103)</f>
        <v>0</v>
      </c>
      <c r="W103">
        <f>0.61365*exp(17.502*V103/(240.97+V103))</f>
        <v>0</v>
      </c>
      <c r="X103">
        <f>(Y103/Z103*100)</f>
        <v>0</v>
      </c>
      <c r="Y103">
        <f>AV103*(BA103+BB103)/1000</f>
        <v>0</v>
      </c>
      <c r="Z103">
        <f>0.61365*exp(17.502*BC103/(240.97+BC103))</f>
        <v>0</v>
      </c>
      <c r="AA103">
        <f>(W103-AV103*(BA103+BB103)/1000)</f>
        <v>0</v>
      </c>
      <c r="AB103">
        <f>(-I103*44100)</f>
        <v>0</v>
      </c>
      <c r="AC103">
        <f>2*29.3*Q103*0.92*(BC103-V103)</f>
        <v>0</v>
      </c>
      <c r="AD103">
        <f>2*0.95*5.67E-8*(((BC103+$B$7)+273)^4-(V103+273)^4)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MAX(0,($B$13+$C$13*BH103)/(1+$D$13*BH103)*BA103/(BC103+273)*$E$13)</f>
        <v>0</v>
      </c>
      <c r="AK103">
        <f>$B$11*BI103+$C$11*BJ103+$F$11*BU103*(1-BX103)</f>
        <v>0</v>
      </c>
      <c r="AL103">
        <f>AK103*AM103</f>
        <v>0</v>
      </c>
      <c r="AM103">
        <f>($B$11*$D$9+$C$11*$D$9+$F$11*((CH103+BZ103)/MAX(CH103+BZ103+CI103, 0.1)*$I$9+CI103/MAX(CH103+BZ103+CI103, 0.1)*$J$9))/($B$11+$C$11+$F$11)</f>
        <v>0</v>
      </c>
      <c r="AN103">
        <f>($B$11*$K$9+$C$11*$K$9+$F$11*((CH103+BZ103)/MAX(CH103+BZ103+CI103, 0.1)*$P$9+CI103/MAX(CH103+BZ103+CI103, 0.1)*$Q$9))/($B$11+$C$11+$F$11)</f>
        <v>0</v>
      </c>
      <c r="AO103">
        <v>6</v>
      </c>
      <c r="AP103">
        <v>0.5</v>
      </c>
      <c r="AQ103" t="s">
        <v>341</v>
      </c>
      <c r="AR103">
        <v>2</v>
      </c>
      <c r="AS103">
        <v>1695830211.5</v>
      </c>
      <c r="AT103">
        <v>415.362</v>
      </c>
      <c r="AU103">
        <v>420.02</v>
      </c>
      <c r="AV103">
        <v>13.1812</v>
      </c>
      <c r="AW103">
        <v>11.5248</v>
      </c>
      <c r="AX103">
        <v>413.431</v>
      </c>
      <c r="AY103">
        <v>13.1112</v>
      </c>
      <c r="AZ103">
        <v>499.864</v>
      </c>
      <c r="BA103">
        <v>100.524</v>
      </c>
      <c r="BB103">
        <v>0.0320603</v>
      </c>
      <c r="BC103">
        <v>22.075</v>
      </c>
      <c r="BD103">
        <v>999.9</v>
      </c>
      <c r="BE103">
        <v>999.9</v>
      </c>
      <c r="BF103">
        <v>0</v>
      </c>
      <c r="BG103">
        <v>0</v>
      </c>
      <c r="BH103">
        <v>9982.5</v>
      </c>
      <c r="BI103">
        <v>0</v>
      </c>
      <c r="BJ103">
        <v>34.2269</v>
      </c>
      <c r="BK103">
        <v>-4.65793</v>
      </c>
      <c r="BL103">
        <v>420.91</v>
      </c>
      <c r="BM103">
        <v>424.917</v>
      </c>
      <c r="BN103">
        <v>1.65638</v>
      </c>
      <c r="BO103">
        <v>420.02</v>
      </c>
      <c r="BP103">
        <v>11.5248</v>
      </c>
      <c r="BQ103">
        <v>1.32503</v>
      </c>
      <c r="BR103">
        <v>1.15852</v>
      </c>
      <c r="BS103">
        <v>11.0858</v>
      </c>
      <c r="BT103">
        <v>9.07897</v>
      </c>
      <c r="BU103">
        <v>2499.99</v>
      </c>
      <c r="BV103">
        <v>0.9</v>
      </c>
      <c r="BW103">
        <v>0.1</v>
      </c>
      <c r="BX103">
        <v>0</v>
      </c>
      <c r="BY103">
        <v>2.4638</v>
      </c>
      <c r="BZ103">
        <v>0</v>
      </c>
      <c r="CA103">
        <v>32122.7</v>
      </c>
      <c r="CB103">
        <v>22323.7</v>
      </c>
      <c r="CC103">
        <v>38</v>
      </c>
      <c r="CD103">
        <v>37.25</v>
      </c>
      <c r="CE103">
        <v>37.812</v>
      </c>
      <c r="CF103">
        <v>35.687</v>
      </c>
      <c r="CG103">
        <v>36.875</v>
      </c>
      <c r="CH103">
        <v>2249.99</v>
      </c>
      <c r="CI103">
        <v>250</v>
      </c>
      <c r="CJ103">
        <v>0</v>
      </c>
      <c r="CK103">
        <v>1695830201.4</v>
      </c>
      <c r="CL103">
        <v>0</v>
      </c>
      <c r="CM103">
        <v>1695827010.1</v>
      </c>
      <c r="CN103" t="s">
        <v>466</v>
      </c>
      <c r="CO103">
        <v>1695827009.6</v>
      </c>
      <c r="CP103">
        <v>1695827010.1</v>
      </c>
      <c r="CQ103">
        <v>4</v>
      </c>
      <c r="CR103">
        <v>-0.07000000000000001</v>
      </c>
      <c r="CS103">
        <v>0.01</v>
      </c>
      <c r="CT103">
        <v>1.941</v>
      </c>
      <c r="CU103">
        <v>0.064</v>
      </c>
      <c r="CV103">
        <v>420</v>
      </c>
      <c r="CW103">
        <v>12</v>
      </c>
      <c r="CX103">
        <v>0.36</v>
      </c>
      <c r="CY103">
        <v>0.14</v>
      </c>
      <c r="CZ103">
        <v>3.249112603637528</v>
      </c>
      <c r="DA103">
        <v>0.2630357192549753</v>
      </c>
      <c r="DB103">
        <v>0.03860535604895359</v>
      </c>
      <c r="DC103">
        <v>1</v>
      </c>
      <c r="DD103">
        <v>0.001358188447659897</v>
      </c>
      <c r="DE103">
        <v>0.0004352903738589518</v>
      </c>
      <c r="DF103">
        <v>3.348279403671247E-05</v>
      </c>
      <c r="DG103">
        <v>1</v>
      </c>
      <c r="DH103">
        <v>0.07976884056310395</v>
      </c>
      <c r="DI103">
        <v>0.02759037369897021</v>
      </c>
      <c r="DJ103">
        <v>0.002122392016863341</v>
      </c>
      <c r="DK103">
        <v>1</v>
      </c>
      <c r="DL103">
        <v>3</v>
      </c>
      <c r="DM103">
        <v>3</v>
      </c>
      <c r="DN103" t="s">
        <v>343</v>
      </c>
      <c r="DO103">
        <v>3.10283</v>
      </c>
      <c r="DP103">
        <v>2.66555</v>
      </c>
      <c r="DQ103">
        <v>0.100676</v>
      </c>
      <c r="DR103">
        <v>0.102632</v>
      </c>
      <c r="DS103">
        <v>0.0687762</v>
      </c>
      <c r="DT103">
        <v>0.0639306</v>
      </c>
      <c r="DU103">
        <v>26315.3</v>
      </c>
      <c r="DV103">
        <v>28660.2</v>
      </c>
      <c r="DW103">
        <v>27685.5</v>
      </c>
      <c r="DX103">
        <v>30005.9</v>
      </c>
      <c r="DY103">
        <v>32319</v>
      </c>
      <c r="DZ103">
        <v>34695.9</v>
      </c>
      <c r="EA103">
        <v>38013.5</v>
      </c>
      <c r="EB103">
        <v>41189.4</v>
      </c>
      <c r="EC103">
        <v>2.23465</v>
      </c>
      <c r="ED103">
        <v>2.28153</v>
      </c>
      <c r="EE103">
        <v>0</v>
      </c>
      <c r="EF103">
        <v>0</v>
      </c>
      <c r="EG103">
        <v>19.0829</v>
      </c>
      <c r="EH103">
        <v>999.9</v>
      </c>
      <c r="EI103">
        <v>53</v>
      </c>
      <c r="EJ103">
        <v>22.8</v>
      </c>
      <c r="EK103">
        <v>14.6876</v>
      </c>
      <c r="EL103">
        <v>62.8839</v>
      </c>
      <c r="EM103">
        <v>8.617789999999999</v>
      </c>
      <c r="EN103">
        <v>1</v>
      </c>
      <c r="EO103">
        <v>-0.550976</v>
      </c>
      <c r="EP103">
        <v>-0.230289</v>
      </c>
      <c r="EQ103">
        <v>20.2042</v>
      </c>
      <c r="ER103">
        <v>5.25922</v>
      </c>
      <c r="ES103">
        <v>12.0519</v>
      </c>
      <c r="ET103">
        <v>4.9736</v>
      </c>
      <c r="EU103">
        <v>3.293</v>
      </c>
      <c r="EV103">
        <v>9999</v>
      </c>
      <c r="EW103">
        <v>9999</v>
      </c>
      <c r="EX103">
        <v>9999</v>
      </c>
      <c r="EY103">
        <v>200.4</v>
      </c>
      <c r="EZ103">
        <v>4.97184</v>
      </c>
      <c r="FA103">
        <v>1.87027</v>
      </c>
      <c r="FB103">
        <v>1.87653</v>
      </c>
      <c r="FC103">
        <v>1.86955</v>
      </c>
      <c r="FD103">
        <v>1.87281</v>
      </c>
      <c r="FE103">
        <v>1.87439</v>
      </c>
      <c r="FF103">
        <v>1.87374</v>
      </c>
      <c r="FG103">
        <v>1.87525</v>
      </c>
      <c r="FH103">
        <v>0</v>
      </c>
      <c r="FI103">
        <v>0</v>
      </c>
      <c r="FJ103">
        <v>0</v>
      </c>
      <c r="FK103">
        <v>0</v>
      </c>
      <c r="FL103" t="s">
        <v>344</v>
      </c>
      <c r="FM103" t="s">
        <v>345</v>
      </c>
      <c r="FN103" t="s">
        <v>346</v>
      </c>
      <c r="FO103" t="s">
        <v>346</v>
      </c>
      <c r="FP103" t="s">
        <v>346</v>
      </c>
      <c r="FQ103" t="s">
        <v>346</v>
      </c>
      <c r="FR103">
        <v>0</v>
      </c>
      <c r="FS103">
        <v>100</v>
      </c>
      <c r="FT103">
        <v>100</v>
      </c>
      <c r="FU103">
        <v>1.931</v>
      </c>
      <c r="FV103">
        <v>0.07000000000000001</v>
      </c>
      <c r="FW103">
        <v>0.9259172070539307</v>
      </c>
      <c r="FX103">
        <v>0.002616612134532941</v>
      </c>
      <c r="FY103">
        <v>-4.519413631873513E-07</v>
      </c>
      <c r="FZ103">
        <v>9.831233035137328E-12</v>
      </c>
      <c r="GA103">
        <v>-0.02330133951424375</v>
      </c>
      <c r="GB103">
        <v>0.01128715920374445</v>
      </c>
      <c r="GC103">
        <v>-0.0004913425133041084</v>
      </c>
      <c r="GD103">
        <v>1.320148971478439E-05</v>
      </c>
      <c r="GE103">
        <v>-1</v>
      </c>
      <c r="GF103">
        <v>2093</v>
      </c>
      <c r="GG103">
        <v>1</v>
      </c>
      <c r="GH103">
        <v>22</v>
      </c>
      <c r="GI103">
        <v>53.4</v>
      </c>
      <c r="GJ103">
        <v>53.4</v>
      </c>
      <c r="GK103">
        <v>1.07056</v>
      </c>
      <c r="GL103">
        <v>2.49634</v>
      </c>
      <c r="GM103">
        <v>1.39893</v>
      </c>
      <c r="GN103">
        <v>2.30713</v>
      </c>
      <c r="GO103">
        <v>1.44897</v>
      </c>
      <c r="GP103">
        <v>2.32422</v>
      </c>
      <c r="GQ103">
        <v>26.0662</v>
      </c>
      <c r="GR103">
        <v>14.1145</v>
      </c>
      <c r="GS103">
        <v>18</v>
      </c>
      <c r="GT103">
        <v>465.346</v>
      </c>
      <c r="GU103">
        <v>566.461</v>
      </c>
      <c r="GV103">
        <v>20.0008</v>
      </c>
      <c r="GW103">
        <v>19.7957</v>
      </c>
      <c r="GX103">
        <v>30.0002</v>
      </c>
      <c r="GY103">
        <v>19.816</v>
      </c>
      <c r="GZ103">
        <v>19.7895</v>
      </c>
      <c r="HA103">
        <v>21.3902</v>
      </c>
      <c r="HB103">
        <v>23.8303</v>
      </c>
      <c r="HC103">
        <v>31.7619</v>
      </c>
      <c r="HD103">
        <v>20</v>
      </c>
      <c r="HE103">
        <v>420</v>
      </c>
      <c r="HF103">
        <v>11.4595</v>
      </c>
      <c r="HG103">
        <v>102.505</v>
      </c>
      <c r="HH103">
        <v>102.894</v>
      </c>
    </row>
    <row r="104" spans="1:216">
      <c r="A104">
        <v>88</v>
      </c>
      <c r="B104">
        <v>1695830411.6</v>
      </c>
      <c r="C104">
        <v>10064</v>
      </c>
      <c r="D104" t="s">
        <v>523</v>
      </c>
      <c r="E104" t="s">
        <v>524</v>
      </c>
      <c r="F104" t="s">
        <v>340</v>
      </c>
      <c r="H104">
        <v>1695830411.6</v>
      </c>
      <c r="I104">
        <f>(J104)/1000</f>
        <v>0</v>
      </c>
      <c r="J104">
        <f>1000*AZ104*AH104*(AV104-AW104)/(100*AO104*(1000-AH104*AV104))</f>
        <v>0</v>
      </c>
      <c r="K104">
        <f>AZ104*AH104*(AU104-AT104*(1000-AH104*AW104)/(1000-AH104*AV104))/(100*AO104)</f>
        <v>0</v>
      </c>
      <c r="L104">
        <f>AT104 - IF(AH104&gt;1, K104*AO104*100.0/(AJ104*BH104), 0)</f>
        <v>0</v>
      </c>
      <c r="M104">
        <f>((S104-I104/2)*L104-K104)/(S104+I104/2)</f>
        <v>0</v>
      </c>
      <c r="N104">
        <f>M104*(BA104+BB104)/1000.0</f>
        <v>0</v>
      </c>
      <c r="O104">
        <f>(AT104 - IF(AH104&gt;1, K104*AO104*100.0/(AJ104*BH104), 0))*(BA104+BB104)/1000.0</f>
        <v>0</v>
      </c>
      <c r="P104">
        <f>2.0/((1/R104-1/Q104)+SIGN(R104)*SQRT((1/R104-1/Q104)*(1/R104-1/Q104) + 4*AP104/((AP104+1)*(AP104+1))*(2*1/R104*1/Q104-1/Q104*1/Q104)))</f>
        <v>0</v>
      </c>
      <c r="Q104">
        <f>IF(LEFT(AQ104,1)&lt;&gt;"0",IF(LEFT(AQ104,1)="1",3.0,AR104),$D$5+$E$5*(BH104*BA104/($K$5*1000))+$F$5*(BH104*BA104/($K$5*1000))*MAX(MIN(AO104,$J$5),$I$5)*MAX(MIN(AO104,$J$5),$I$5)+$G$5*MAX(MIN(AO104,$J$5),$I$5)*(BH104*BA104/($K$5*1000))+$H$5*(BH104*BA104/($K$5*1000))*(BH104*BA104/($K$5*1000)))</f>
        <v>0</v>
      </c>
      <c r="R104">
        <f>I104*(1000-(1000*0.61365*exp(17.502*V104/(240.97+V104))/(BA104+BB104)+AV104)/2)/(1000*0.61365*exp(17.502*V104/(240.97+V104))/(BA104+BB104)-AV104)</f>
        <v>0</v>
      </c>
      <c r="S104">
        <f>1/((AP104+1)/(P104/1.6)+1/(Q104/1.37)) + AP104/((AP104+1)/(P104/1.6) + AP104/(Q104/1.37))</f>
        <v>0</v>
      </c>
      <c r="T104">
        <f>(AK104*AN104)</f>
        <v>0</v>
      </c>
      <c r="U104">
        <f>(BC104+(T104+2*0.95*5.67E-8*(((BC104+$B$7)+273)^4-(BC104+273)^4)-44100*I104)/(1.84*29.3*Q104+8*0.95*5.67E-8*(BC104+273)^3))</f>
        <v>0</v>
      </c>
      <c r="V104">
        <f>($C$7*BD104+$D$7*BE104+$E$7*U104)</f>
        <v>0</v>
      </c>
      <c r="W104">
        <f>0.61365*exp(17.502*V104/(240.97+V104))</f>
        <v>0</v>
      </c>
      <c r="X104">
        <f>(Y104/Z104*100)</f>
        <v>0</v>
      </c>
      <c r="Y104">
        <f>AV104*(BA104+BB104)/1000</f>
        <v>0</v>
      </c>
      <c r="Z104">
        <f>0.61365*exp(17.502*BC104/(240.97+BC104))</f>
        <v>0</v>
      </c>
      <c r="AA104">
        <f>(W104-AV104*(BA104+BB104)/1000)</f>
        <v>0</v>
      </c>
      <c r="AB104">
        <f>(-I104*44100)</f>
        <v>0</v>
      </c>
      <c r="AC104">
        <f>2*29.3*Q104*0.92*(BC104-V104)</f>
        <v>0</v>
      </c>
      <c r="AD104">
        <f>2*0.95*5.67E-8*(((BC104+$B$7)+273)^4-(V104+273)^4)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MAX(0,($B$13+$C$13*BH104)/(1+$D$13*BH104)*BA104/(BC104+273)*$E$13)</f>
        <v>0</v>
      </c>
      <c r="AK104">
        <f>$B$11*BI104+$C$11*BJ104+$F$11*BU104*(1-BX104)</f>
        <v>0</v>
      </c>
      <c r="AL104">
        <f>AK104*AM104</f>
        <v>0</v>
      </c>
      <c r="AM104">
        <f>($B$11*$D$9+$C$11*$D$9+$F$11*((CH104+BZ104)/MAX(CH104+BZ104+CI104, 0.1)*$I$9+CI104/MAX(CH104+BZ104+CI104, 0.1)*$J$9))/($B$11+$C$11+$F$11)</f>
        <v>0</v>
      </c>
      <c r="AN104">
        <f>($B$11*$K$9+$C$11*$K$9+$F$11*((CH104+BZ104)/MAX(CH104+BZ104+CI104, 0.1)*$P$9+CI104/MAX(CH104+BZ104+CI104, 0.1)*$Q$9))/($B$11+$C$11+$F$11)</f>
        <v>0</v>
      </c>
      <c r="AO104">
        <v>6</v>
      </c>
      <c r="AP104">
        <v>0.5</v>
      </c>
      <c r="AQ104" t="s">
        <v>341</v>
      </c>
      <c r="AR104">
        <v>2</v>
      </c>
      <c r="AS104">
        <v>1695830411.6</v>
      </c>
      <c r="AT104">
        <v>400.073</v>
      </c>
      <c r="AU104">
        <v>420.014</v>
      </c>
      <c r="AV104">
        <v>13.2927</v>
      </c>
      <c r="AW104">
        <v>6.00619</v>
      </c>
      <c r="AX104">
        <v>398.177</v>
      </c>
      <c r="AY104">
        <v>13.2221</v>
      </c>
      <c r="AZ104">
        <v>500.049</v>
      </c>
      <c r="BA104">
        <v>100.527</v>
      </c>
      <c r="BB104">
        <v>0.0322931</v>
      </c>
      <c r="BC104">
        <v>22.105</v>
      </c>
      <c r="BD104">
        <v>999.9</v>
      </c>
      <c r="BE104">
        <v>999.9</v>
      </c>
      <c r="BF104">
        <v>0</v>
      </c>
      <c r="BG104">
        <v>0</v>
      </c>
      <c r="BH104">
        <v>9989.379999999999</v>
      </c>
      <c r="BI104">
        <v>0</v>
      </c>
      <c r="BJ104">
        <v>34.0776</v>
      </c>
      <c r="BK104">
        <v>-19.9403</v>
      </c>
      <c r="BL104">
        <v>405.463</v>
      </c>
      <c r="BM104">
        <v>422.552</v>
      </c>
      <c r="BN104">
        <v>7.28651</v>
      </c>
      <c r="BO104">
        <v>420.014</v>
      </c>
      <c r="BP104">
        <v>6.00619</v>
      </c>
      <c r="BQ104">
        <v>1.33628</v>
      </c>
      <c r="BR104">
        <v>0.603787</v>
      </c>
      <c r="BS104">
        <v>11.2132</v>
      </c>
      <c r="BT104">
        <v>-0.222887</v>
      </c>
      <c r="BU104">
        <v>2499.92</v>
      </c>
      <c r="BV104">
        <v>0.899989</v>
      </c>
      <c r="BW104">
        <v>0.100011</v>
      </c>
      <c r="BX104">
        <v>0</v>
      </c>
      <c r="BY104">
        <v>2.4253</v>
      </c>
      <c r="BZ104">
        <v>0</v>
      </c>
      <c r="CA104">
        <v>39692.5</v>
      </c>
      <c r="CB104">
        <v>22322.9</v>
      </c>
      <c r="CC104">
        <v>42.062</v>
      </c>
      <c r="CD104">
        <v>40.625</v>
      </c>
      <c r="CE104">
        <v>41.062</v>
      </c>
      <c r="CF104">
        <v>39.75</v>
      </c>
      <c r="CG104">
        <v>40.437</v>
      </c>
      <c r="CH104">
        <v>2249.9</v>
      </c>
      <c r="CI104">
        <v>250.02</v>
      </c>
      <c r="CJ104">
        <v>0</v>
      </c>
      <c r="CK104">
        <v>1695830401.8</v>
      </c>
      <c r="CL104">
        <v>0</v>
      </c>
      <c r="CM104">
        <v>1695827010.1</v>
      </c>
      <c r="CN104" t="s">
        <v>466</v>
      </c>
      <c r="CO104">
        <v>1695827009.6</v>
      </c>
      <c r="CP104">
        <v>1695827010.1</v>
      </c>
      <c r="CQ104">
        <v>4</v>
      </c>
      <c r="CR104">
        <v>-0.07000000000000001</v>
      </c>
      <c r="CS104">
        <v>0.01</v>
      </c>
      <c r="CT104">
        <v>1.941</v>
      </c>
      <c r="CU104">
        <v>0.064</v>
      </c>
      <c r="CV104">
        <v>420</v>
      </c>
      <c r="CW104">
        <v>12</v>
      </c>
      <c r="CX104">
        <v>0.36</v>
      </c>
      <c r="CY104">
        <v>0.14</v>
      </c>
      <c r="CZ104">
        <v>14.05890687331273</v>
      </c>
      <c r="DA104">
        <v>0.5033877839759604</v>
      </c>
      <c r="DB104">
        <v>0.0466744612974841</v>
      </c>
      <c r="DC104">
        <v>1</v>
      </c>
      <c r="DD104">
        <v>0.006130313666489902</v>
      </c>
      <c r="DE104">
        <v>0.0002152434234769883</v>
      </c>
      <c r="DF104">
        <v>1.643848331256225E-05</v>
      </c>
      <c r="DG104">
        <v>1</v>
      </c>
      <c r="DH104">
        <v>0.4455294331892247</v>
      </c>
      <c r="DI104">
        <v>0.006694673312861572</v>
      </c>
      <c r="DJ104">
        <v>0.0005643663854405094</v>
      </c>
      <c r="DK104">
        <v>1</v>
      </c>
      <c r="DL104">
        <v>3</v>
      </c>
      <c r="DM104">
        <v>3</v>
      </c>
      <c r="DN104" t="s">
        <v>343</v>
      </c>
      <c r="DO104">
        <v>3.10173</v>
      </c>
      <c r="DP104">
        <v>2.66584</v>
      </c>
      <c r="DQ104">
        <v>0.0978352</v>
      </c>
      <c r="DR104">
        <v>0.102568</v>
      </c>
      <c r="DS104">
        <v>0.06921090000000001</v>
      </c>
      <c r="DT104">
        <v>0.038035</v>
      </c>
      <c r="DU104">
        <v>26390.7</v>
      </c>
      <c r="DV104">
        <v>28660</v>
      </c>
      <c r="DW104">
        <v>27677.7</v>
      </c>
      <c r="DX104">
        <v>30003.9</v>
      </c>
      <c r="DY104">
        <v>32295.9</v>
      </c>
      <c r="DZ104">
        <v>35652</v>
      </c>
      <c r="EA104">
        <v>38004.5</v>
      </c>
      <c r="EB104">
        <v>41188.1</v>
      </c>
      <c r="EC104">
        <v>2.23463</v>
      </c>
      <c r="ED104">
        <v>2.25995</v>
      </c>
      <c r="EE104">
        <v>0</v>
      </c>
      <c r="EF104">
        <v>0</v>
      </c>
      <c r="EG104">
        <v>19.1558</v>
      </c>
      <c r="EH104">
        <v>999.9</v>
      </c>
      <c r="EI104">
        <v>52.5</v>
      </c>
      <c r="EJ104">
        <v>22.8</v>
      </c>
      <c r="EK104">
        <v>14.5481</v>
      </c>
      <c r="EL104">
        <v>63.1011</v>
      </c>
      <c r="EM104">
        <v>8.597759999999999</v>
      </c>
      <c r="EN104">
        <v>1</v>
      </c>
      <c r="EO104">
        <v>-0.544733</v>
      </c>
      <c r="EP104">
        <v>-0.154989</v>
      </c>
      <c r="EQ104">
        <v>20.2058</v>
      </c>
      <c r="ER104">
        <v>5.25862</v>
      </c>
      <c r="ES104">
        <v>12.0519</v>
      </c>
      <c r="ET104">
        <v>4.97365</v>
      </c>
      <c r="EU104">
        <v>3.293</v>
      </c>
      <c r="EV104">
        <v>9999</v>
      </c>
      <c r="EW104">
        <v>9999</v>
      </c>
      <c r="EX104">
        <v>9999</v>
      </c>
      <c r="EY104">
        <v>200.5</v>
      </c>
      <c r="EZ104">
        <v>4.97183</v>
      </c>
      <c r="FA104">
        <v>1.87027</v>
      </c>
      <c r="FB104">
        <v>1.87653</v>
      </c>
      <c r="FC104">
        <v>1.86956</v>
      </c>
      <c r="FD104">
        <v>1.87285</v>
      </c>
      <c r="FE104">
        <v>1.87439</v>
      </c>
      <c r="FF104">
        <v>1.87372</v>
      </c>
      <c r="FG104">
        <v>1.87524</v>
      </c>
      <c r="FH104">
        <v>0</v>
      </c>
      <c r="FI104">
        <v>0</v>
      </c>
      <c r="FJ104">
        <v>0</v>
      </c>
      <c r="FK104">
        <v>0</v>
      </c>
      <c r="FL104" t="s">
        <v>344</v>
      </c>
      <c r="FM104" t="s">
        <v>345</v>
      </c>
      <c r="FN104" t="s">
        <v>346</v>
      </c>
      <c r="FO104" t="s">
        <v>346</v>
      </c>
      <c r="FP104" t="s">
        <v>346</v>
      </c>
      <c r="FQ104" t="s">
        <v>346</v>
      </c>
      <c r="FR104">
        <v>0</v>
      </c>
      <c r="FS104">
        <v>100</v>
      </c>
      <c r="FT104">
        <v>100</v>
      </c>
      <c r="FU104">
        <v>1.896</v>
      </c>
      <c r="FV104">
        <v>0.0706</v>
      </c>
      <c r="FW104">
        <v>0.9259172070539307</v>
      </c>
      <c r="FX104">
        <v>0.002616612134532941</v>
      </c>
      <c r="FY104">
        <v>-4.519413631873513E-07</v>
      </c>
      <c r="FZ104">
        <v>9.831233035137328E-12</v>
      </c>
      <c r="GA104">
        <v>-0.02330133951424375</v>
      </c>
      <c r="GB104">
        <v>0.01128715920374445</v>
      </c>
      <c r="GC104">
        <v>-0.0004913425133041084</v>
      </c>
      <c r="GD104">
        <v>1.320148971478439E-05</v>
      </c>
      <c r="GE104">
        <v>-1</v>
      </c>
      <c r="GF104">
        <v>2093</v>
      </c>
      <c r="GG104">
        <v>1</v>
      </c>
      <c r="GH104">
        <v>22</v>
      </c>
      <c r="GI104">
        <v>56.7</v>
      </c>
      <c r="GJ104">
        <v>56.7</v>
      </c>
      <c r="GK104">
        <v>1.06567</v>
      </c>
      <c r="GL104">
        <v>2.50244</v>
      </c>
      <c r="GM104">
        <v>1.39893</v>
      </c>
      <c r="GN104">
        <v>2.30713</v>
      </c>
      <c r="GO104">
        <v>1.44897</v>
      </c>
      <c r="GP104">
        <v>2.47559</v>
      </c>
      <c r="GQ104">
        <v>26.0662</v>
      </c>
      <c r="GR104">
        <v>14.1058</v>
      </c>
      <c r="GS104">
        <v>18</v>
      </c>
      <c r="GT104">
        <v>465.81</v>
      </c>
      <c r="GU104">
        <v>551.395</v>
      </c>
      <c r="GV104">
        <v>20.0009</v>
      </c>
      <c r="GW104">
        <v>19.8745</v>
      </c>
      <c r="GX104">
        <v>30.0003</v>
      </c>
      <c r="GY104">
        <v>19.8628</v>
      </c>
      <c r="GZ104">
        <v>19.8267</v>
      </c>
      <c r="HA104">
        <v>21.2993</v>
      </c>
      <c r="HB104">
        <v>54.1925</v>
      </c>
      <c r="HC104">
        <v>27.203</v>
      </c>
      <c r="HD104">
        <v>20</v>
      </c>
      <c r="HE104">
        <v>420</v>
      </c>
      <c r="HF104">
        <v>6.02605</v>
      </c>
      <c r="HG104">
        <v>102.479</v>
      </c>
      <c r="HH104">
        <v>102.889</v>
      </c>
    </row>
    <row r="105" spans="1:216">
      <c r="A105">
        <v>89</v>
      </c>
      <c r="B105">
        <v>1695830543.6</v>
      </c>
      <c r="C105">
        <v>10196</v>
      </c>
      <c r="D105" t="s">
        <v>525</v>
      </c>
      <c r="E105" t="s">
        <v>526</v>
      </c>
      <c r="F105" t="s">
        <v>340</v>
      </c>
      <c r="H105">
        <v>1695830543.6</v>
      </c>
      <c r="I105">
        <f>(J105)/1000</f>
        <v>0</v>
      </c>
      <c r="J105">
        <f>1000*AZ105*AH105*(AV105-AW105)/(100*AO105*(1000-AH105*AV105))</f>
        <v>0</v>
      </c>
      <c r="K105">
        <f>AZ105*AH105*(AU105-AT105*(1000-AH105*AW105)/(1000-AH105*AV105))/(100*AO105)</f>
        <v>0</v>
      </c>
      <c r="L105">
        <f>AT105 - IF(AH105&gt;1, K105*AO105*100.0/(AJ105*BH105), 0)</f>
        <v>0</v>
      </c>
      <c r="M105">
        <f>((S105-I105/2)*L105-K105)/(S105+I105/2)</f>
        <v>0</v>
      </c>
      <c r="N105">
        <f>M105*(BA105+BB105)/1000.0</f>
        <v>0</v>
      </c>
      <c r="O105">
        <f>(AT105 - IF(AH105&gt;1, K105*AO105*100.0/(AJ105*BH105), 0))*(BA105+BB105)/1000.0</f>
        <v>0</v>
      </c>
      <c r="P105">
        <f>2.0/((1/R105-1/Q105)+SIGN(R105)*SQRT((1/R105-1/Q105)*(1/R105-1/Q105) + 4*AP105/((AP105+1)*(AP105+1))*(2*1/R105*1/Q105-1/Q105*1/Q105)))</f>
        <v>0</v>
      </c>
      <c r="Q105">
        <f>IF(LEFT(AQ105,1)&lt;&gt;"0",IF(LEFT(AQ105,1)="1",3.0,AR105),$D$5+$E$5*(BH105*BA105/($K$5*1000))+$F$5*(BH105*BA105/($K$5*1000))*MAX(MIN(AO105,$J$5),$I$5)*MAX(MIN(AO105,$J$5),$I$5)+$G$5*MAX(MIN(AO105,$J$5),$I$5)*(BH105*BA105/($K$5*1000))+$H$5*(BH105*BA105/($K$5*1000))*(BH105*BA105/($K$5*1000)))</f>
        <v>0</v>
      </c>
      <c r="R105">
        <f>I105*(1000-(1000*0.61365*exp(17.502*V105/(240.97+V105))/(BA105+BB105)+AV105)/2)/(1000*0.61365*exp(17.502*V105/(240.97+V105))/(BA105+BB105)-AV105)</f>
        <v>0</v>
      </c>
      <c r="S105">
        <f>1/((AP105+1)/(P105/1.6)+1/(Q105/1.37)) + AP105/((AP105+1)/(P105/1.6) + AP105/(Q105/1.37))</f>
        <v>0</v>
      </c>
      <c r="T105">
        <f>(AK105*AN105)</f>
        <v>0</v>
      </c>
      <c r="U105">
        <f>(BC105+(T105+2*0.95*5.67E-8*(((BC105+$B$7)+273)^4-(BC105+273)^4)-44100*I105)/(1.84*29.3*Q105+8*0.95*5.67E-8*(BC105+273)^3))</f>
        <v>0</v>
      </c>
      <c r="V105">
        <f>($C$7*BD105+$D$7*BE105+$E$7*U105)</f>
        <v>0</v>
      </c>
      <c r="W105">
        <f>0.61365*exp(17.502*V105/(240.97+V105))</f>
        <v>0</v>
      </c>
      <c r="X105">
        <f>(Y105/Z105*100)</f>
        <v>0</v>
      </c>
      <c r="Y105">
        <f>AV105*(BA105+BB105)/1000</f>
        <v>0</v>
      </c>
      <c r="Z105">
        <f>0.61365*exp(17.502*BC105/(240.97+BC105))</f>
        <v>0</v>
      </c>
      <c r="AA105">
        <f>(W105-AV105*(BA105+BB105)/1000)</f>
        <v>0</v>
      </c>
      <c r="AB105">
        <f>(-I105*44100)</f>
        <v>0</v>
      </c>
      <c r="AC105">
        <f>2*29.3*Q105*0.92*(BC105-V105)</f>
        <v>0</v>
      </c>
      <c r="AD105">
        <f>2*0.95*5.67E-8*(((BC105+$B$7)+273)^4-(V105+273)^4)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MAX(0,($B$13+$C$13*BH105)/(1+$D$13*BH105)*BA105/(BC105+273)*$E$13)</f>
        <v>0</v>
      </c>
      <c r="AK105">
        <f>$B$11*BI105+$C$11*BJ105+$F$11*BU105*(1-BX105)</f>
        <v>0</v>
      </c>
      <c r="AL105">
        <f>AK105*AM105</f>
        <v>0</v>
      </c>
      <c r="AM105">
        <f>($B$11*$D$9+$C$11*$D$9+$F$11*((CH105+BZ105)/MAX(CH105+BZ105+CI105, 0.1)*$I$9+CI105/MAX(CH105+BZ105+CI105, 0.1)*$J$9))/($B$11+$C$11+$F$11)</f>
        <v>0</v>
      </c>
      <c r="AN105">
        <f>($B$11*$K$9+$C$11*$K$9+$F$11*((CH105+BZ105)/MAX(CH105+BZ105+CI105, 0.1)*$P$9+CI105/MAX(CH105+BZ105+CI105, 0.1)*$Q$9))/($B$11+$C$11+$F$11)</f>
        <v>0</v>
      </c>
      <c r="AO105">
        <v>6</v>
      </c>
      <c r="AP105">
        <v>0.5</v>
      </c>
      <c r="AQ105" t="s">
        <v>341</v>
      </c>
      <c r="AR105">
        <v>2</v>
      </c>
      <c r="AS105">
        <v>1695830543.6</v>
      </c>
      <c r="AT105">
        <v>409.144</v>
      </c>
      <c r="AU105">
        <v>420.02</v>
      </c>
      <c r="AV105">
        <v>12.6904</v>
      </c>
      <c r="AW105">
        <v>9.845499999999999</v>
      </c>
      <c r="AX105">
        <v>407.226</v>
      </c>
      <c r="AY105">
        <v>12.623</v>
      </c>
      <c r="AZ105">
        <v>500.157</v>
      </c>
      <c r="BA105">
        <v>100.521</v>
      </c>
      <c r="BB105">
        <v>0.03271</v>
      </c>
      <c r="BC105">
        <v>21.9017</v>
      </c>
      <c r="BD105">
        <v>999.9</v>
      </c>
      <c r="BE105">
        <v>999.9</v>
      </c>
      <c r="BF105">
        <v>0</v>
      </c>
      <c r="BG105">
        <v>0</v>
      </c>
      <c r="BH105">
        <v>10028.1</v>
      </c>
      <c r="BI105">
        <v>0</v>
      </c>
      <c r="BJ105">
        <v>55.2144</v>
      </c>
      <c r="BK105">
        <v>-10.8767</v>
      </c>
      <c r="BL105">
        <v>414.402</v>
      </c>
      <c r="BM105">
        <v>424.197</v>
      </c>
      <c r="BN105">
        <v>2.8449</v>
      </c>
      <c r="BO105">
        <v>420.02</v>
      </c>
      <c r="BP105">
        <v>9.845499999999999</v>
      </c>
      <c r="BQ105">
        <v>1.27565</v>
      </c>
      <c r="BR105">
        <v>0.989679</v>
      </c>
      <c r="BS105">
        <v>10.515</v>
      </c>
      <c r="BT105">
        <v>6.76531</v>
      </c>
      <c r="BU105">
        <v>2500.07</v>
      </c>
      <c r="BV105">
        <v>0.900002</v>
      </c>
      <c r="BW105">
        <v>0.099998</v>
      </c>
      <c r="BX105">
        <v>0</v>
      </c>
      <c r="BY105">
        <v>2.5994</v>
      </c>
      <c r="BZ105">
        <v>0</v>
      </c>
      <c r="CA105">
        <v>28227.7</v>
      </c>
      <c r="CB105">
        <v>22324.4</v>
      </c>
      <c r="CC105">
        <v>38.625</v>
      </c>
      <c r="CD105">
        <v>37.812</v>
      </c>
      <c r="CE105">
        <v>38.375</v>
      </c>
      <c r="CF105">
        <v>36.312</v>
      </c>
      <c r="CG105">
        <v>37.375</v>
      </c>
      <c r="CH105">
        <v>2250.07</v>
      </c>
      <c r="CI105">
        <v>250</v>
      </c>
      <c r="CJ105">
        <v>0</v>
      </c>
      <c r="CK105">
        <v>1695830533.8</v>
      </c>
      <c r="CL105">
        <v>0</v>
      </c>
      <c r="CM105">
        <v>1695827010.1</v>
      </c>
      <c r="CN105" t="s">
        <v>466</v>
      </c>
      <c r="CO105">
        <v>1695827009.6</v>
      </c>
      <c r="CP105">
        <v>1695827010.1</v>
      </c>
      <c r="CQ105">
        <v>4</v>
      </c>
      <c r="CR105">
        <v>-0.07000000000000001</v>
      </c>
      <c r="CS105">
        <v>0.01</v>
      </c>
      <c r="CT105">
        <v>1.941</v>
      </c>
      <c r="CU105">
        <v>0.064</v>
      </c>
      <c r="CV105">
        <v>420</v>
      </c>
      <c r="CW105">
        <v>12</v>
      </c>
      <c r="CX105">
        <v>0.36</v>
      </c>
      <c r="CY105">
        <v>0.14</v>
      </c>
      <c r="CZ105">
        <v>8.025435138234682</v>
      </c>
      <c r="DA105">
        <v>0.4312536598080772</v>
      </c>
      <c r="DB105">
        <v>0.03444867405196465</v>
      </c>
      <c r="DC105">
        <v>1</v>
      </c>
      <c r="DD105">
        <v>0.002334976800186139</v>
      </c>
      <c r="DE105">
        <v>0.0003736023440571378</v>
      </c>
      <c r="DF105">
        <v>2.802980602765136E-05</v>
      </c>
      <c r="DG105">
        <v>1</v>
      </c>
      <c r="DH105">
        <v>0.1394095078051281</v>
      </c>
      <c r="DI105">
        <v>0.03835421375590483</v>
      </c>
      <c r="DJ105">
        <v>0.002867174697891554</v>
      </c>
      <c r="DK105">
        <v>1</v>
      </c>
      <c r="DL105">
        <v>3</v>
      </c>
      <c r="DM105">
        <v>3</v>
      </c>
      <c r="DN105" t="s">
        <v>343</v>
      </c>
      <c r="DO105">
        <v>3.10275</v>
      </c>
      <c r="DP105">
        <v>2.6666</v>
      </c>
      <c r="DQ105">
        <v>0.0994853</v>
      </c>
      <c r="DR105">
        <v>0.102577</v>
      </c>
      <c r="DS105">
        <v>0.0667927</v>
      </c>
      <c r="DT105">
        <v>0.0565748</v>
      </c>
      <c r="DU105">
        <v>26338.1</v>
      </c>
      <c r="DV105">
        <v>28651.8</v>
      </c>
      <c r="DW105">
        <v>27673.7</v>
      </c>
      <c r="DX105">
        <v>29995.9</v>
      </c>
      <c r="DY105">
        <v>32373.1</v>
      </c>
      <c r="DZ105">
        <v>34955.1</v>
      </c>
      <c r="EA105">
        <v>37996.9</v>
      </c>
      <c r="EB105">
        <v>41174.7</v>
      </c>
      <c r="EC105">
        <v>2.23563</v>
      </c>
      <c r="ED105">
        <v>2.26822</v>
      </c>
      <c r="EE105">
        <v>0</v>
      </c>
      <c r="EF105">
        <v>0</v>
      </c>
      <c r="EG105">
        <v>19.5115</v>
      </c>
      <c r="EH105">
        <v>999.9</v>
      </c>
      <c r="EI105">
        <v>51.6</v>
      </c>
      <c r="EJ105">
        <v>22.8</v>
      </c>
      <c r="EK105">
        <v>14.3013</v>
      </c>
      <c r="EL105">
        <v>63.0111</v>
      </c>
      <c r="EM105">
        <v>8.954330000000001</v>
      </c>
      <c r="EN105">
        <v>1</v>
      </c>
      <c r="EO105">
        <v>-0.536875</v>
      </c>
      <c r="EP105">
        <v>-0.0854085</v>
      </c>
      <c r="EQ105">
        <v>20.2047</v>
      </c>
      <c r="ER105">
        <v>5.25862</v>
      </c>
      <c r="ES105">
        <v>12.0519</v>
      </c>
      <c r="ET105">
        <v>4.9733</v>
      </c>
      <c r="EU105">
        <v>3.293</v>
      </c>
      <c r="EV105">
        <v>9999</v>
      </c>
      <c r="EW105">
        <v>9999</v>
      </c>
      <c r="EX105">
        <v>9999</v>
      </c>
      <c r="EY105">
        <v>200.5</v>
      </c>
      <c r="EZ105">
        <v>4.97185</v>
      </c>
      <c r="FA105">
        <v>1.87027</v>
      </c>
      <c r="FB105">
        <v>1.87653</v>
      </c>
      <c r="FC105">
        <v>1.86963</v>
      </c>
      <c r="FD105">
        <v>1.87283</v>
      </c>
      <c r="FE105">
        <v>1.87439</v>
      </c>
      <c r="FF105">
        <v>1.87376</v>
      </c>
      <c r="FG105">
        <v>1.87529</v>
      </c>
      <c r="FH105">
        <v>0</v>
      </c>
      <c r="FI105">
        <v>0</v>
      </c>
      <c r="FJ105">
        <v>0</v>
      </c>
      <c r="FK105">
        <v>0</v>
      </c>
      <c r="FL105" t="s">
        <v>344</v>
      </c>
      <c r="FM105" t="s">
        <v>345</v>
      </c>
      <c r="FN105" t="s">
        <v>346</v>
      </c>
      <c r="FO105" t="s">
        <v>346</v>
      </c>
      <c r="FP105" t="s">
        <v>346</v>
      </c>
      <c r="FQ105" t="s">
        <v>346</v>
      </c>
      <c r="FR105">
        <v>0</v>
      </c>
      <c r="FS105">
        <v>100</v>
      </c>
      <c r="FT105">
        <v>100</v>
      </c>
      <c r="FU105">
        <v>1.918</v>
      </c>
      <c r="FV105">
        <v>0.0674</v>
      </c>
      <c r="FW105">
        <v>0.9259172070539307</v>
      </c>
      <c r="FX105">
        <v>0.002616612134532941</v>
      </c>
      <c r="FY105">
        <v>-4.519413631873513E-07</v>
      </c>
      <c r="FZ105">
        <v>9.831233035137328E-12</v>
      </c>
      <c r="GA105">
        <v>-0.02330133951424375</v>
      </c>
      <c r="GB105">
        <v>0.01128715920374445</v>
      </c>
      <c r="GC105">
        <v>-0.0004913425133041084</v>
      </c>
      <c r="GD105">
        <v>1.320148971478439E-05</v>
      </c>
      <c r="GE105">
        <v>-1</v>
      </c>
      <c r="GF105">
        <v>2093</v>
      </c>
      <c r="GG105">
        <v>1</v>
      </c>
      <c r="GH105">
        <v>22</v>
      </c>
      <c r="GI105">
        <v>58.9</v>
      </c>
      <c r="GJ105">
        <v>58.9</v>
      </c>
      <c r="GK105">
        <v>1.06812</v>
      </c>
      <c r="GL105">
        <v>2.49268</v>
      </c>
      <c r="GM105">
        <v>1.39893</v>
      </c>
      <c r="GN105">
        <v>2.30347</v>
      </c>
      <c r="GO105">
        <v>1.44897</v>
      </c>
      <c r="GP105">
        <v>2.49634</v>
      </c>
      <c r="GQ105">
        <v>26.1279</v>
      </c>
      <c r="GR105">
        <v>14.097</v>
      </c>
      <c r="GS105">
        <v>18</v>
      </c>
      <c r="GT105">
        <v>467.362</v>
      </c>
      <c r="GU105">
        <v>558.498</v>
      </c>
      <c r="GV105">
        <v>20.0011</v>
      </c>
      <c r="GW105">
        <v>19.9911</v>
      </c>
      <c r="GX105">
        <v>30.0003</v>
      </c>
      <c r="GY105">
        <v>19.9573</v>
      </c>
      <c r="GZ105">
        <v>19.9226</v>
      </c>
      <c r="HA105">
        <v>21.357</v>
      </c>
      <c r="HB105">
        <v>30.6555</v>
      </c>
      <c r="HC105">
        <v>23.4108</v>
      </c>
      <c r="HD105">
        <v>20</v>
      </c>
      <c r="HE105">
        <v>420</v>
      </c>
      <c r="HF105">
        <v>9.92963</v>
      </c>
      <c r="HG105">
        <v>102.461</v>
      </c>
      <c r="HH105">
        <v>102.858</v>
      </c>
    </row>
    <row r="106" spans="1:216">
      <c r="A106">
        <v>90</v>
      </c>
      <c r="B106">
        <v>1695830658.1</v>
      </c>
      <c r="C106">
        <v>10310.5</v>
      </c>
      <c r="D106" t="s">
        <v>527</v>
      </c>
      <c r="E106" t="s">
        <v>528</v>
      </c>
      <c r="F106" t="s">
        <v>340</v>
      </c>
      <c r="H106">
        <v>1695830658.1</v>
      </c>
      <c r="I106">
        <f>(J106)/1000</f>
        <v>0</v>
      </c>
      <c r="J106">
        <f>1000*AZ106*AH106*(AV106-AW106)/(100*AO106*(1000-AH106*AV106))</f>
        <v>0</v>
      </c>
      <c r="K106">
        <f>AZ106*AH106*(AU106-AT106*(1000-AH106*AW106)/(1000-AH106*AV106))/(100*AO106)</f>
        <v>0</v>
      </c>
      <c r="L106">
        <f>AT106 - IF(AH106&gt;1, K106*AO106*100.0/(AJ106*BH106), 0)</f>
        <v>0</v>
      </c>
      <c r="M106">
        <f>((S106-I106/2)*L106-K106)/(S106+I106/2)</f>
        <v>0</v>
      </c>
      <c r="N106">
        <f>M106*(BA106+BB106)/1000.0</f>
        <v>0</v>
      </c>
      <c r="O106">
        <f>(AT106 - IF(AH106&gt;1, K106*AO106*100.0/(AJ106*BH106), 0))*(BA106+BB106)/1000.0</f>
        <v>0</v>
      </c>
      <c r="P106">
        <f>2.0/((1/R106-1/Q106)+SIGN(R106)*SQRT((1/R106-1/Q106)*(1/R106-1/Q106) + 4*AP106/((AP106+1)*(AP106+1))*(2*1/R106*1/Q106-1/Q106*1/Q106)))</f>
        <v>0</v>
      </c>
      <c r="Q106">
        <f>IF(LEFT(AQ106,1)&lt;&gt;"0",IF(LEFT(AQ106,1)="1",3.0,AR106),$D$5+$E$5*(BH106*BA106/($K$5*1000))+$F$5*(BH106*BA106/($K$5*1000))*MAX(MIN(AO106,$J$5),$I$5)*MAX(MIN(AO106,$J$5),$I$5)+$G$5*MAX(MIN(AO106,$J$5),$I$5)*(BH106*BA106/($K$5*1000))+$H$5*(BH106*BA106/($K$5*1000))*(BH106*BA106/($K$5*1000)))</f>
        <v>0</v>
      </c>
      <c r="R106">
        <f>I106*(1000-(1000*0.61365*exp(17.502*V106/(240.97+V106))/(BA106+BB106)+AV106)/2)/(1000*0.61365*exp(17.502*V106/(240.97+V106))/(BA106+BB106)-AV106)</f>
        <v>0</v>
      </c>
      <c r="S106">
        <f>1/((AP106+1)/(P106/1.6)+1/(Q106/1.37)) + AP106/((AP106+1)/(P106/1.6) + AP106/(Q106/1.37))</f>
        <v>0</v>
      </c>
      <c r="T106">
        <f>(AK106*AN106)</f>
        <v>0</v>
      </c>
      <c r="U106">
        <f>(BC106+(T106+2*0.95*5.67E-8*(((BC106+$B$7)+273)^4-(BC106+273)^4)-44100*I106)/(1.84*29.3*Q106+8*0.95*5.67E-8*(BC106+273)^3))</f>
        <v>0</v>
      </c>
      <c r="V106">
        <f>($C$7*BD106+$D$7*BE106+$E$7*U106)</f>
        <v>0</v>
      </c>
      <c r="W106">
        <f>0.61365*exp(17.502*V106/(240.97+V106))</f>
        <v>0</v>
      </c>
      <c r="X106">
        <f>(Y106/Z106*100)</f>
        <v>0</v>
      </c>
      <c r="Y106">
        <f>AV106*(BA106+BB106)/1000</f>
        <v>0</v>
      </c>
      <c r="Z106">
        <f>0.61365*exp(17.502*BC106/(240.97+BC106))</f>
        <v>0</v>
      </c>
      <c r="AA106">
        <f>(W106-AV106*(BA106+BB106)/1000)</f>
        <v>0</v>
      </c>
      <c r="AB106">
        <f>(-I106*44100)</f>
        <v>0</v>
      </c>
      <c r="AC106">
        <f>2*29.3*Q106*0.92*(BC106-V106)</f>
        <v>0</v>
      </c>
      <c r="AD106">
        <f>2*0.95*5.67E-8*(((BC106+$B$7)+273)^4-(V106+273)^4)</f>
        <v>0</v>
      </c>
      <c r="AE106">
        <f>T106+AD106+AB106+AC106</f>
        <v>0</v>
      </c>
      <c r="AF106">
        <v>61</v>
      </c>
      <c r="AG106">
        <v>12</v>
      </c>
      <c r="AH106">
        <f>IF(AF106*$H$13&gt;=AJ106,1.0,(AJ106/(AJ106-AF106*$H$13)))</f>
        <v>0</v>
      </c>
      <c r="AI106">
        <f>(AH106-1)*100</f>
        <v>0</v>
      </c>
      <c r="AJ106">
        <f>MAX(0,($B$13+$C$13*BH106)/(1+$D$13*BH106)*BA106/(BC106+273)*$E$13)</f>
        <v>0</v>
      </c>
      <c r="AK106">
        <f>$B$11*BI106+$C$11*BJ106+$F$11*BU106*(1-BX106)</f>
        <v>0</v>
      </c>
      <c r="AL106">
        <f>AK106*AM106</f>
        <v>0</v>
      </c>
      <c r="AM106">
        <f>($B$11*$D$9+$C$11*$D$9+$F$11*((CH106+BZ106)/MAX(CH106+BZ106+CI106, 0.1)*$I$9+CI106/MAX(CH106+BZ106+CI106, 0.1)*$J$9))/($B$11+$C$11+$F$11)</f>
        <v>0</v>
      </c>
      <c r="AN106">
        <f>($B$11*$K$9+$C$11*$K$9+$F$11*((CH106+BZ106)/MAX(CH106+BZ106+CI106, 0.1)*$P$9+CI106/MAX(CH106+BZ106+CI106, 0.1)*$Q$9))/($B$11+$C$11+$F$11)</f>
        <v>0</v>
      </c>
      <c r="AO106">
        <v>6</v>
      </c>
      <c r="AP106">
        <v>0.5</v>
      </c>
      <c r="AQ106" t="s">
        <v>341</v>
      </c>
      <c r="AR106">
        <v>2</v>
      </c>
      <c r="AS106">
        <v>1695830658.1</v>
      </c>
      <c r="AT106">
        <v>407.841</v>
      </c>
      <c r="AU106">
        <v>420.027</v>
      </c>
      <c r="AV106">
        <v>13.2564</v>
      </c>
      <c r="AW106">
        <v>9.3207</v>
      </c>
      <c r="AX106">
        <v>405.927</v>
      </c>
      <c r="AY106">
        <v>13.186</v>
      </c>
      <c r="AZ106">
        <v>499.976</v>
      </c>
      <c r="BA106">
        <v>100.516</v>
      </c>
      <c r="BB106">
        <v>0.0293121</v>
      </c>
      <c r="BC106">
        <v>22.083</v>
      </c>
      <c r="BD106">
        <v>999.9</v>
      </c>
      <c r="BE106">
        <v>999.9</v>
      </c>
      <c r="BF106">
        <v>0</v>
      </c>
      <c r="BG106">
        <v>0</v>
      </c>
      <c r="BH106">
        <v>10006.2</v>
      </c>
      <c r="BI106">
        <v>0</v>
      </c>
      <c r="BJ106">
        <v>62.9227</v>
      </c>
      <c r="BK106">
        <v>-12.1858</v>
      </c>
      <c r="BL106">
        <v>413.32</v>
      </c>
      <c r="BM106">
        <v>423.979</v>
      </c>
      <c r="BN106">
        <v>3.93567</v>
      </c>
      <c r="BO106">
        <v>420.027</v>
      </c>
      <c r="BP106">
        <v>9.3207</v>
      </c>
      <c r="BQ106">
        <v>1.33248</v>
      </c>
      <c r="BR106">
        <v>0.93688</v>
      </c>
      <c r="BS106">
        <v>11.1703</v>
      </c>
      <c r="BT106">
        <v>5.97005</v>
      </c>
      <c r="BU106">
        <v>2500</v>
      </c>
      <c r="BV106">
        <v>0.900002</v>
      </c>
      <c r="BW106">
        <v>0.09999810000000001</v>
      </c>
      <c r="BX106">
        <v>0</v>
      </c>
      <c r="BY106">
        <v>2.7876</v>
      </c>
      <c r="BZ106">
        <v>0</v>
      </c>
      <c r="CA106">
        <v>45402.4</v>
      </c>
      <c r="CB106">
        <v>22323.8</v>
      </c>
      <c r="CC106">
        <v>39.687</v>
      </c>
      <c r="CD106">
        <v>39.25</v>
      </c>
      <c r="CE106">
        <v>39.125</v>
      </c>
      <c r="CF106">
        <v>37.75</v>
      </c>
      <c r="CG106">
        <v>38.375</v>
      </c>
      <c r="CH106">
        <v>2250.01</v>
      </c>
      <c r="CI106">
        <v>250</v>
      </c>
      <c r="CJ106">
        <v>0</v>
      </c>
      <c r="CK106">
        <v>1695830648.4</v>
      </c>
      <c r="CL106">
        <v>0</v>
      </c>
      <c r="CM106">
        <v>1695827010.1</v>
      </c>
      <c r="CN106" t="s">
        <v>466</v>
      </c>
      <c r="CO106">
        <v>1695827009.6</v>
      </c>
      <c r="CP106">
        <v>1695827010.1</v>
      </c>
      <c r="CQ106">
        <v>4</v>
      </c>
      <c r="CR106">
        <v>-0.07000000000000001</v>
      </c>
      <c r="CS106">
        <v>0.01</v>
      </c>
      <c r="CT106">
        <v>1.941</v>
      </c>
      <c r="CU106">
        <v>0.064</v>
      </c>
      <c r="CV106">
        <v>420</v>
      </c>
      <c r="CW106">
        <v>12</v>
      </c>
      <c r="CX106">
        <v>0.36</v>
      </c>
      <c r="CY106">
        <v>0.14</v>
      </c>
      <c r="CZ106">
        <v>8.722446378807113</v>
      </c>
      <c r="DA106">
        <v>0.4878448133817111</v>
      </c>
      <c r="DB106">
        <v>0.04375648055136006</v>
      </c>
      <c r="DC106">
        <v>1</v>
      </c>
      <c r="DD106">
        <v>0.003320985736480891</v>
      </c>
      <c r="DE106">
        <v>-1.286048836567628E-05</v>
      </c>
      <c r="DF106">
        <v>4.233783331801732E-06</v>
      </c>
      <c r="DG106">
        <v>1</v>
      </c>
      <c r="DH106">
        <v>0.2129782173327651</v>
      </c>
      <c r="DI106">
        <v>-0.006476897030133137</v>
      </c>
      <c r="DJ106">
        <v>0.0006037204971757018</v>
      </c>
      <c r="DK106">
        <v>1</v>
      </c>
      <c r="DL106">
        <v>3</v>
      </c>
      <c r="DM106">
        <v>3</v>
      </c>
      <c r="DN106" t="s">
        <v>343</v>
      </c>
      <c r="DO106">
        <v>3.1024</v>
      </c>
      <c r="DP106">
        <v>2.66301</v>
      </c>
      <c r="DQ106">
        <v>0.09921530000000001</v>
      </c>
      <c r="DR106">
        <v>0.10254</v>
      </c>
      <c r="DS106">
        <v>0.06902229999999999</v>
      </c>
      <c r="DT106">
        <v>0.05418</v>
      </c>
      <c r="DU106">
        <v>26340.5</v>
      </c>
      <c r="DV106">
        <v>28644.9</v>
      </c>
      <c r="DW106">
        <v>27668.4</v>
      </c>
      <c r="DX106">
        <v>29987.8</v>
      </c>
      <c r="DY106">
        <v>32288.8</v>
      </c>
      <c r="DZ106">
        <v>35033.3</v>
      </c>
      <c r="EA106">
        <v>37989</v>
      </c>
      <c r="EB106">
        <v>41162.8</v>
      </c>
      <c r="EC106">
        <v>2.08313</v>
      </c>
      <c r="ED106">
        <v>2.26728</v>
      </c>
      <c r="EE106">
        <v>0</v>
      </c>
      <c r="EF106">
        <v>0</v>
      </c>
      <c r="EG106">
        <v>19.5293</v>
      </c>
      <c r="EH106">
        <v>999.9</v>
      </c>
      <c r="EI106">
        <v>51.4</v>
      </c>
      <c r="EJ106">
        <v>22.8</v>
      </c>
      <c r="EK106">
        <v>14.2453</v>
      </c>
      <c r="EL106">
        <v>63.0312</v>
      </c>
      <c r="EM106">
        <v>8.41747</v>
      </c>
      <c r="EN106">
        <v>1</v>
      </c>
      <c r="EO106">
        <v>-0.528338</v>
      </c>
      <c r="EP106">
        <v>-0.00243464</v>
      </c>
      <c r="EQ106">
        <v>20.2065</v>
      </c>
      <c r="ER106">
        <v>5.25892</v>
      </c>
      <c r="ES106">
        <v>12.0519</v>
      </c>
      <c r="ET106">
        <v>4.97345</v>
      </c>
      <c r="EU106">
        <v>3.293</v>
      </c>
      <c r="EV106">
        <v>9999</v>
      </c>
      <c r="EW106">
        <v>9999</v>
      </c>
      <c r="EX106">
        <v>9999</v>
      </c>
      <c r="EY106">
        <v>200.5</v>
      </c>
      <c r="EZ106">
        <v>4.97183</v>
      </c>
      <c r="FA106">
        <v>1.87027</v>
      </c>
      <c r="FB106">
        <v>1.87653</v>
      </c>
      <c r="FC106">
        <v>1.86959</v>
      </c>
      <c r="FD106">
        <v>1.87283</v>
      </c>
      <c r="FE106">
        <v>1.87439</v>
      </c>
      <c r="FF106">
        <v>1.87377</v>
      </c>
      <c r="FG106">
        <v>1.87528</v>
      </c>
      <c r="FH106">
        <v>0</v>
      </c>
      <c r="FI106">
        <v>0</v>
      </c>
      <c r="FJ106">
        <v>0</v>
      </c>
      <c r="FK106">
        <v>0</v>
      </c>
      <c r="FL106" t="s">
        <v>344</v>
      </c>
      <c r="FM106" t="s">
        <v>345</v>
      </c>
      <c r="FN106" t="s">
        <v>346</v>
      </c>
      <c r="FO106" t="s">
        <v>346</v>
      </c>
      <c r="FP106" t="s">
        <v>346</v>
      </c>
      <c r="FQ106" t="s">
        <v>346</v>
      </c>
      <c r="FR106">
        <v>0</v>
      </c>
      <c r="FS106">
        <v>100</v>
      </c>
      <c r="FT106">
        <v>100</v>
      </c>
      <c r="FU106">
        <v>1.914</v>
      </c>
      <c r="FV106">
        <v>0.0704</v>
      </c>
      <c r="FW106">
        <v>0.9259172070539307</v>
      </c>
      <c r="FX106">
        <v>0.002616612134532941</v>
      </c>
      <c r="FY106">
        <v>-4.519413631873513E-07</v>
      </c>
      <c r="FZ106">
        <v>9.831233035137328E-12</v>
      </c>
      <c r="GA106">
        <v>-0.02330133951424375</v>
      </c>
      <c r="GB106">
        <v>0.01128715920374445</v>
      </c>
      <c r="GC106">
        <v>-0.0004913425133041084</v>
      </c>
      <c r="GD106">
        <v>1.320148971478439E-05</v>
      </c>
      <c r="GE106">
        <v>-1</v>
      </c>
      <c r="GF106">
        <v>2093</v>
      </c>
      <c r="GG106">
        <v>1</v>
      </c>
      <c r="GH106">
        <v>22</v>
      </c>
      <c r="GI106">
        <v>60.8</v>
      </c>
      <c r="GJ106">
        <v>60.8</v>
      </c>
      <c r="GK106">
        <v>1.06812</v>
      </c>
      <c r="GL106">
        <v>2.5</v>
      </c>
      <c r="GM106">
        <v>1.39893</v>
      </c>
      <c r="GN106">
        <v>2.30713</v>
      </c>
      <c r="GO106">
        <v>1.44897</v>
      </c>
      <c r="GP106">
        <v>2.45483</v>
      </c>
      <c r="GQ106">
        <v>26.231</v>
      </c>
      <c r="GR106">
        <v>14.0883</v>
      </c>
      <c r="GS106">
        <v>18</v>
      </c>
      <c r="GT106">
        <v>386.027</v>
      </c>
      <c r="GU106">
        <v>559.12</v>
      </c>
      <c r="GV106">
        <v>20.001</v>
      </c>
      <c r="GW106">
        <v>20.1234</v>
      </c>
      <c r="GX106">
        <v>30.0004</v>
      </c>
      <c r="GY106">
        <v>20.0728</v>
      </c>
      <c r="GZ106">
        <v>20.0281</v>
      </c>
      <c r="HA106">
        <v>21.3456</v>
      </c>
      <c r="HB106">
        <v>34.2152</v>
      </c>
      <c r="HC106">
        <v>22.2904</v>
      </c>
      <c r="HD106">
        <v>20</v>
      </c>
      <c r="HE106">
        <v>420</v>
      </c>
      <c r="HF106">
        <v>9.348699999999999</v>
      </c>
      <c r="HG106">
        <v>102.44</v>
      </c>
      <c r="HH106">
        <v>102.829</v>
      </c>
    </row>
    <row r="107" spans="1:216">
      <c r="A107">
        <v>91</v>
      </c>
      <c r="B107">
        <v>1695830961.1</v>
      </c>
      <c r="C107">
        <v>10613.5</v>
      </c>
      <c r="D107" t="s">
        <v>529</v>
      </c>
      <c r="E107" t="s">
        <v>530</v>
      </c>
      <c r="F107" t="s">
        <v>340</v>
      </c>
      <c r="H107">
        <v>1695830961.1</v>
      </c>
      <c r="I107">
        <f>(J107)/1000</f>
        <v>0</v>
      </c>
      <c r="J107">
        <f>1000*AZ107*AH107*(AV107-AW107)/(100*AO107*(1000-AH107*AV107))</f>
        <v>0</v>
      </c>
      <c r="K107">
        <f>AZ107*AH107*(AU107-AT107*(1000-AH107*AW107)/(1000-AH107*AV107))/(100*AO107)</f>
        <v>0</v>
      </c>
      <c r="L107">
        <f>AT107 - IF(AH107&gt;1, K107*AO107*100.0/(AJ107*BH107), 0)</f>
        <v>0</v>
      </c>
      <c r="M107">
        <f>((S107-I107/2)*L107-K107)/(S107+I107/2)</f>
        <v>0</v>
      </c>
      <c r="N107">
        <f>M107*(BA107+BB107)/1000.0</f>
        <v>0</v>
      </c>
      <c r="O107">
        <f>(AT107 - IF(AH107&gt;1, K107*AO107*100.0/(AJ107*BH107), 0))*(BA107+BB107)/1000.0</f>
        <v>0</v>
      </c>
      <c r="P107">
        <f>2.0/((1/R107-1/Q107)+SIGN(R107)*SQRT((1/R107-1/Q107)*(1/R107-1/Q107) + 4*AP107/((AP107+1)*(AP107+1))*(2*1/R107*1/Q107-1/Q107*1/Q107)))</f>
        <v>0</v>
      </c>
      <c r="Q107">
        <f>IF(LEFT(AQ107,1)&lt;&gt;"0",IF(LEFT(AQ107,1)="1",3.0,AR107),$D$5+$E$5*(BH107*BA107/($K$5*1000))+$F$5*(BH107*BA107/($K$5*1000))*MAX(MIN(AO107,$J$5),$I$5)*MAX(MIN(AO107,$J$5),$I$5)+$G$5*MAX(MIN(AO107,$J$5),$I$5)*(BH107*BA107/($K$5*1000))+$H$5*(BH107*BA107/($K$5*1000))*(BH107*BA107/($K$5*1000)))</f>
        <v>0</v>
      </c>
      <c r="R107">
        <f>I107*(1000-(1000*0.61365*exp(17.502*V107/(240.97+V107))/(BA107+BB107)+AV107)/2)/(1000*0.61365*exp(17.502*V107/(240.97+V107))/(BA107+BB107)-AV107)</f>
        <v>0</v>
      </c>
      <c r="S107">
        <f>1/((AP107+1)/(P107/1.6)+1/(Q107/1.37)) + AP107/((AP107+1)/(P107/1.6) + AP107/(Q107/1.37))</f>
        <v>0</v>
      </c>
      <c r="T107">
        <f>(AK107*AN107)</f>
        <v>0</v>
      </c>
      <c r="U107">
        <f>(BC107+(T107+2*0.95*5.67E-8*(((BC107+$B$7)+273)^4-(BC107+273)^4)-44100*I107)/(1.84*29.3*Q107+8*0.95*5.67E-8*(BC107+273)^3))</f>
        <v>0</v>
      </c>
      <c r="V107">
        <f>($C$7*BD107+$D$7*BE107+$E$7*U107)</f>
        <v>0</v>
      </c>
      <c r="W107">
        <f>0.61365*exp(17.502*V107/(240.97+V107))</f>
        <v>0</v>
      </c>
      <c r="X107">
        <f>(Y107/Z107*100)</f>
        <v>0</v>
      </c>
      <c r="Y107">
        <f>AV107*(BA107+BB107)/1000</f>
        <v>0</v>
      </c>
      <c r="Z107">
        <f>0.61365*exp(17.502*BC107/(240.97+BC107))</f>
        <v>0</v>
      </c>
      <c r="AA107">
        <f>(W107-AV107*(BA107+BB107)/1000)</f>
        <v>0</v>
      </c>
      <c r="AB107">
        <f>(-I107*44100)</f>
        <v>0</v>
      </c>
      <c r="AC107">
        <f>2*29.3*Q107*0.92*(BC107-V107)</f>
        <v>0</v>
      </c>
      <c r="AD107">
        <f>2*0.95*5.67E-8*(((BC107+$B$7)+273)^4-(V107+273)^4)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MAX(0,($B$13+$C$13*BH107)/(1+$D$13*BH107)*BA107/(BC107+273)*$E$13)</f>
        <v>0</v>
      </c>
      <c r="AK107">
        <f>$B$11*BI107+$C$11*BJ107+$F$11*BU107*(1-BX107)</f>
        <v>0</v>
      </c>
      <c r="AL107">
        <f>AK107*AM107</f>
        <v>0</v>
      </c>
      <c r="AM107">
        <f>($B$11*$D$9+$C$11*$D$9+$F$11*((CH107+BZ107)/MAX(CH107+BZ107+CI107, 0.1)*$I$9+CI107/MAX(CH107+BZ107+CI107, 0.1)*$J$9))/($B$11+$C$11+$F$11)</f>
        <v>0</v>
      </c>
      <c r="AN107">
        <f>($B$11*$K$9+$C$11*$K$9+$F$11*((CH107+BZ107)/MAX(CH107+BZ107+CI107, 0.1)*$P$9+CI107/MAX(CH107+BZ107+CI107, 0.1)*$Q$9))/($B$11+$C$11+$F$11)</f>
        <v>0</v>
      </c>
      <c r="AO107">
        <v>6</v>
      </c>
      <c r="AP107">
        <v>0.5</v>
      </c>
      <c r="AQ107" t="s">
        <v>341</v>
      </c>
      <c r="AR107">
        <v>2</v>
      </c>
      <c r="AS107">
        <v>1695830961.1</v>
      </c>
      <c r="AT107">
        <v>394.412</v>
      </c>
      <c r="AU107">
        <v>420.014</v>
      </c>
      <c r="AV107">
        <v>12.814</v>
      </c>
      <c r="AW107">
        <v>6.17749</v>
      </c>
      <c r="AX107">
        <v>392.528</v>
      </c>
      <c r="AY107">
        <v>12.7459</v>
      </c>
      <c r="AZ107">
        <v>499.758</v>
      </c>
      <c r="BA107">
        <v>100.515</v>
      </c>
      <c r="BB107">
        <v>0.0340312</v>
      </c>
      <c r="BC107">
        <v>21.441</v>
      </c>
      <c r="BD107">
        <v>999.9</v>
      </c>
      <c r="BE107">
        <v>999.9</v>
      </c>
      <c r="BF107">
        <v>0</v>
      </c>
      <c r="BG107">
        <v>0</v>
      </c>
      <c r="BH107">
        <v>9986.879999999999</v>
      </c>
      <c r="BI107">
        <v>0</v>
      </c>
      <c r="BJ107">
        <v>47.4766</v>
      </c>
      <c r="BK107">
        <v>-25.6023</v>
      </c>
      <c r="BL107">
        <v>399.531</v>
      </c>
      <c r="BM107">
        <v>422.625</v>
      </c>
      <c r="BN107">
        <v>6.63647</v>
      </c>
      <c r="BO107">
        <v>420.014</v>
      </c>
      <c r="BP107">
        <v>6.17749</v>
      </c>
      <c r="BQ107">
        <v>1.288</v>
      </c>
      <c r="BR107">
        <v>0.620933</v>
      </c>
      <c r="BS107">
        <v>10.6596</v>
      </c>
      <c r="BT107">
        <v>0.162546</v>
      </c>
      <c r="BU107">
        <v>2500.06</v>
      </c>
      <c r="BV107">
        <v>0.900007</v>
      </c>
      <c r="BW107">
        <v>0.0999926</v>
      </c>
      <c r="BX107">
        <v>0</v>
      </c>
      <c r="BY107">
        <v>2.842</v>
      </c>
      <c r="BZ107">
        <v>0</v>
      </c>
      <c r="CA107">
        <v>20472.6</v>
      </c>
      <c r="CB107">
        <v>22324.3</v>
      </c>
      <c r="CC107">
        <v>38</v>
      </c>
      <c r="CD107">
        <v>37.5</v>
      </c>
      <c r="CE107">
        <v>37.75</v>
      </c>
      <c r="CF107">
        <v>36</v>
      </c>
      <c r="CG107">
        <v>36.812</v>
      </c>
      <c r="CH107">
        <v>2250.07</v>
      </c>
      <c r="CI107">
        <v>249.99</v>
      </c>
      <c r="CJ107">
        <v>0</v>
      </c>
      <c r="CK107">
        <v>1695830951.4</v>
      </c>
      <c r="CL107">
        <v>0</v>
      </c>
      <c r="CM107">
        <v>1695827010.1</v>
      </c>
      <c r="CN107" t="s">
        <v>466</v>
      </c>
      <c r="CO107">
        <v>1695827009.6</v>
      </c>
      <c r="CP107">
        <v>1695827010.1</v>
      </c>
      <c r="CQ107">
        <v>4</v>
      </c>
      <c r="CR107">
        <v>-0.07000000000000001</v>
      </c>
      <c r="CS107">
        <v>0.01</v>
      </c>
      <c r="CT107">
        <v>1.941</v>
      </c>
      <c r="CU107">
        <v>0.064</v>
      </c>
      <c r="CV107">
        <v>420</v>
      </c>
      <c r="CW107">
        <v>12</v>
      </c>
      <c r="CX107">
        <v>0.36</v>
      </c>
      <c r="CY107">
        <v>0.14</v>
      </c>
      <c r="CZ107">
        <v>18.99056768374738</v>
      </c>
      <c r="DA107">
        <v>0.8439726982148053</v>
      </c>
      <c r="DB107">
        <v>0.0636735017897896</v>
      </c>
      <c r="DC107">
        <v>1</v>
      </c>
      <c r="DD107">
        <v>0.005597043643016273</v>
      </c>
      <c r="DE107">
        <v>0.0001170016451210303</v>
      </c>
      <c r="DF107">
        <v>9.512972500960186E-06</v>
      </c>
      <c r="DG107">
        <v>1</v>
      </c>
      <c r="DH107">
        <v>0.4148998713181919</v>
      </c>
      <c r="DI107">
        <v>0.006487142136109368</v>
      </c>
      <c r="DJ107">
        <v>0.0006430313241048235</v>
      </c>
      <c r="DK107">
        <v>1</v>
      </c>
      <c r="DL107">
        <v>3</v>
      </c>
      <c r="DM107">
        <v>3</v>
      </c>
      <c r="DN107" t="s">
        <v>343</v>
      </c>
      <c r="DO107">
        <v>3.1014</v>
      </c>
      <c r="DP107">
        <v>2.66755</v>
      </c>
      <c r="DQ107">
        <v>0.09663869999999999</v>
      </c>
      <c r="DR107">
        <v>0.102435</v>
      </c>
      <c r="DS107">
        <v>0.0672181</v>
      </c>
      <c r="DT107">
        <v>0.0388732</v>
      </c>
      <c r="DU107">
        <v>26406.2</v>
      </c>
      <c r="DV107">
        <v>28637.6</v>
      </c>
      <c r="DW107">
        <v>27659.4</v>
      </c>
      <c r="DX107">
        <v>29977.6</v>
      </c>
      <c r="DY107">
        <v>32340.2</v>
      </c>
      <c r="DZ107">
        <v>35586.6</v>
      </c>
      <c r="EA107">
        <v>37976.9</v>
      </c>
      <c r="EB107">
        <v>41149.4</v>
      </c>
      <c r="EC107">
        <v>2.2331</v>
      </c>
      <c r="ED107">
        <v>2.2514</v>
      </c>
      <c r="EE107">
        <v>0</v>
      </c>
      <c r="EF107">
        <v>0</v>
      </c>
      <c r="EG107">
        <v>19.4501</v>
      </c>
      <c r="EH107">
        <v>999.9</v>
      </c>
      <c r="EI107">
        <v>49.7</v>
      </c>
      <c r="EJ107">
        <v>23</v>
      </c>
      <c r="EK107">
        <v>13.9424</v>
      </c>
      <c r="EL107">
        <v>63.5712</v>
      </c>
      <c r="EM107">
        <v>8.79407</v>
      </c>
      <c r="EN107">
        <v>1</v>
      </c>
      <c r="EO107">
        <v>-0.510361</v>
      </c>
      <c r="EP107">
        <v>0.0123066</v>
      </c>
      <c r="EQ107">
        <v>20.205</v>
      </c>
      <c r="ER107">
        <v>5.25892</v>
      </c>
      <c r="ES107">
        <v>12.0522</v>
      </c>
      <c r="ET107">
        <v>4.97365</v>
      </c>
      <c r="EU107">
        <v>3.293</v>
      </c>
      <c r="EV107">
        <v>9999</v>
      </c>
      <c r="EW107">
        <v>9999</v>
      </c>
      <c r="EX107">
        <v>9999</v>
      </c>
      <c r="EY107">
        <v>200.6</v>
      </c>
      <c r="EZ107">
        <v>4.97185</v>
      </c>
      <c r="FA107">
        <v>1.87027</v>
      </c>
      <c r="FB107">
        <v>1.87653</v>
      </c>
      <c r="FC107">
        <v>1.86963</v>
      </c>
      <c r="FD107">
        <v>1.87281</v>
      </c>
      <c r="FE107">
        <v>1.87439</v>
      </c>
      <c r="FF107">
        <v>1.87376</v>
      </c>
      <c r="FG107">
        <v>1.8752</v>
      </c>
      <c r="FH107">
        <v>0</v>
      </c>
      <c r="FI107">
        <v>0</v>
      </c>
      <c r="FJ107">
        <v>0</v>
      </c>
      <c r="FK107">
        <v>0</v>
      </c>
      <c r="FL107" t="s">
        <v>344</v>
      </c>
      <c r="FM107" t="s">
        <v>345</v>
      </c>
      <c r="FN107" t="s">
        <v>346</v>
      </c>
      <c r="FO107" t="s">
        <v>346</v>
      </c>
      <c r="FP107" t="s">
        <v>346</v>
      </c>
      <c r="FQ107" t="s">
        <v>346</v>
      </c>
      <c r="FR107">
        <v>0</v>
      </c>
      <c r="FS107">
        <v>100</v>
      </c>
      <c r="FT107">
        <v>100</v>
      </c>
      <c r="FU107">
        <v>1.884</v>
      </c>
      <c r="FV107">
        <v>0.06809999999999999</v>
      </c>
      <c r="FW107">
        <v>0.9259172070539307</v>
      </c>
      <c r="FX107">
        <v>0.002616612134532941</v>
      </c>
      <c r="FY107">
        <v>-4.519413631873513E-07</v>
      </c>
      <c r="FZ107">
        <v>9.831233035137328E-12</v>
      </c>
      <c r="GA107">
        <v>-0.02330133951424375</v>
      </c>
      <c r="GB107">
        <v>0.01128715920374445</v>
      </c>
      <c r="GC107">
        <v>-0.0004913425133041084</v>
      </c>
      <c r="GD107">
        <v>1.320148971478439E-05</v>
      </c>
      <c r="GE107">
        <v>-1</v>
      </c>
      <c r="GF107">
        <v>2093</v>
      </c>
      <c r="GG107">
        <v>1</v>
      </c>
      <c r="GH107">
        <v>22</v>
      </c>
      <c r="GI107">
        <v>65.90000000000001</v>
      </c>
      <c r="GJ107">
        <v>65.8</v>
      </c>
      <c r="GK107">
        <v>1.06567</v>
      </c>
      <c r="GL107">
        <v>2.50488</v>
      </c>
      <c r="GM107">
        <v>1.39893</v>
      </c>
      <c r="GN107">
        <v>2.30713</v>
      </c>
      <c r="GO107">
        <v>1.44897</v>
      </c>
      <c r="GP107">
        <v>2.3938</v>
      </c>
      <c r="GQ107">
        <v>26.4992</v>
      </c>
      <c r="GR107">
        <v>14.0357</v>
      </c>
      <c r="GS107">
        <v>18</v>
      </c>
      <c r="GT107">
        <v>469.785</v>
      </c>
      <c r="GU107">
        <v>550.982</v>
      </c>
      <c r="GV107">
        <v>20.0001</v>
      </c>
      <c r="GW107">
        <v>20.39</v>
      </c>
      <c r="GX107">
        <v>30.0001</v>
      </c>
      <c r="GY107">
        <v>20.3375</v>
      </c>
      <c r="GZ107">
        <v>20.2927</v>
      </c>
      <c r="HA107">
        <v>21.2853</v>
      </c>
      <c r="HB107">
        <v>50.8834</v>
      </c>
      <c r="HC107">
        <v>12.0316</v>
      </c>
      <c r="HD107">
        <v>20</v>
      </c>
      <c r="HE107">
        <v>420</v>
      </c>
      <c r="HF107">
        <v>6.14101</v>
      </c>
      <c r="HG107">
        <v>102.407</v>
      </c>
      <c r="HH107">
        <v>102.795</v>
      </c>
    </row>
    <row r="108" spans="1:216">
      <c r="A108">
        <v>92</v>
      </c>
      <c r="B108">
        <v>1695831049.6</v>
      </c>
      <c r="C108">
        <v>10702</v>
      </c>
      <c r="D108" t="s">
        <v>531</v>
      </c>
      <c r="E108" t="s">
        <v>532</v>
      </c>
      <c r="F108" t="s">
        <v>340</v>
      </c>
      <c r="H108">
        <v>1695831049.6</v>
      </c>
      <c r="I108">
        <f>(J108)/1000</f>
        <v>0</v>
      </c>
      <c r="J108">
        <f>1000*AZ108*AH108*(AV108-AW108)/(100*AO108*(1000-AH108*AV108))</f>
        <v>0</v>
      </c>
      <c r="K108">
        <f>AZ108*AH108*(AU108-AT108*(1000-AH108*AW108)/(1000-AH108*AV108))/(100*AO108)</f>
        <v>0</v>
      </c>
      <c r="L108">
        <f>AT108 - IF(AH108&gt;1, K108*AO108*100.0/(AJ108*BH108), 0)</f>
        <v>0</v>
      </c>
      <c r="M108">
        <f>((S108-I108/2)*L108-K108)/(S108+I108/2)</f>
        <v>0</v>
      </c>
      <c r="N108">
        <f>M108*(BA108+BB108)/1000.0</f>
        <v>0</v>
      </c>
      <c r="O108">
        <f>(AT108 - IF(AH108&gt;1, K108*AO108*100.0/(AJ108*BH108), 0))*(BA108+BB108)/1000.0</f>
        <v>0</v>
      </c>
      <c r="P108">
        <f>2.0/((1/R108-1/Q108)+SIGN(R108)*SQRT((1/R108-1/Q108)*(1/R108-1/Q108) + 4*AP108/((AP108+1)*(AP108+1))*(2*1/R108*1/Q108-1/Q108*1/Q108)))</f>
        <v>0</v>
      </c>
      <c r="Q108">
        <f>IF(LEFT(AQ108,1)&lt;&gt;"0",IF(LEFT(AQ108,1)="1",3.0,AR108),$D$5+$E$5*(BH108*BA108/($K$5*1000))+$F$5*(BH108*BA108/($K$5*1000))*MAX(MIN(AO108,$J$5),$I$5)*MAX(MIN(AO108,$J$5),$I$5)+$G$5*MAX(MIN(AO108,$J$5),$I$5)*(BH108*BA108/($K$5*1000))+$H$5*(BH108*BA108/($K$5*1000))*(BH108*BA108/($K$5*1000)))</f>
        <v>0</v>
      </c>
      <c r="R108">
        <f>I108*(1000-(1000*0.61365*exp(17.502*V108/(240.97+V108))/(BA108+BB108)+AV108)/2)/(1000*0.61365*exp(17.502*V108/(240.97+V108))/(BA108+BB108)-AV108)</f>
        <v>0</v>
      </c>
      <c r="S108">
        <f>1/((AP108+1)/(P108/1.6)+1/(Q108/1.37)) + AP108/((AP108+1)/(P108/1.6) + AP108/(Q108/1.37))</f>
        <v>0</v>
      </c>
      <c r="T108">
        <f>(AK108*AN108)</f>
        <v>0</v>
      </c>
      <c r="U108">
        <f>(BC108+(T108+2*0.95*5.67E-8*(((BC108+$B$7)+273)^4-(BC108+273)^4)-44100*I108)/(1.84*29.3*Q108+8*0.95*5.67E-8*(BC108+273)^3))</f>
        <v>0</v>
      </c>
      <c r="V108">
        <f>($C$7*BD108+$D$7*BE108+$E$7*U108)</f>
        <v>0</v>
      </c>
      <c r="W108">
        <f>0.61365*exp(17.502*V108/(240.97+V108))</f>
        <v>0</v>
      </c>
      <c r="X108">
        <f>(Y108/Z108*100)</f>
        <v>0</v>
      </c>
      <c r="Y108">
        <f>AV108*(BA108+BB108)/1000</f>
        <v>0</v>
      </c>
      <c r="Z108">
        <f>0.61365*exp(17.502*BC108/(240.97+BC108))</f>
        <v>0</v>
      </c>
      <c r="AA108">
        <f>(W108-AV108*(BA108+BB108)/1000)</f>
        <v>0</v>
      </c>
      <c r="AB108">
        <f>(-I108*44100)</f>
        <v>0</v>
      </c>
      <c r="AC108">
        <f>2*29.3*Q108*0.92*(BC108-V108)</f>
        <v>0</v>
      </c>
      <c r="AD108">
        <f>2*0.95*5.67E-8*(((BC108+$B$7)+273)^4-(V108+273)^4)</f>
        <v>0</v>
      </c>
      <c r="AE108">
        <f>T108+AD108+AB108+AC108</f>
        <v>0</v>
      </c>
      <c r="AF108">
        <v>1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MAX(0,($B$13+$C$13*BH108)/(1+$D$13*BH108)*BA108/(BC108+273)*$E$13)</f>
        <v>0</v>
      </c>
      <c r="AK108">
        <f>$B$11*BI108+$C$11*BJ108+$F$11*BU108*(1-BX108)</f>
        <v>0</v>
      </c>
      <c r="AL108">
        <f>AK108*AM108</f>
        <v>0</v>
      </c>
      <c r="AM108">
        <f>($B$11*$D$9+$C$11*$D$9+$F$11*((CH108+BZ108)/MAX(CH108+BZ108+CI108, 0.1)*$I$9+CI108/MAX(CH108+BZ108+CI108, 0.1)*$J$9))/($B$11+$C$11+$F$11)</f>
        <v>0</v>
      </c>
      <c r="AN108">
        <f>($B$11*$K$9+$C$11*$K$9+$F$11*((CH108+BZ108)/MAX(CH108+BZ108+CI108, 0.1)*$P$9+CI108/MAX(CH108+BZ108+CI108, 0.1)*$Q$9))/($B$11+$C$11+$F$11)</f>
        <v>0</v>
      </c>
      <c r="AO108">
        <v>6</v>
      </c>
      <c r="AP108">
        <v>0.5</v>
      </c>
      <c r="AQ108" t="s">
        <v>341</v>
      </c>
      <c r="AR108">
        <v>2</v>
      </c>
      <c r="AS108">
        <v>1695831049.6</v>
      </c>
      <c r="AT108">
        <v>397.403</v>
      </c>
      <c r="AU108">
        <v>420.068</v>
      </c>
      <c r="AV108">
        <v>13.2201</v>
      </c>
      <c r="AW108">
        <v>6.64792</v>
      </c>
      <c r="AX108">
        <v>395.512</v>
      </c>
      <c r="AY108">
        <v>13.1499</v>
      </c>
      <c r="AZ108">
        <v>499.965</v>
      </c>
      <c r="BA108">
        <v>100.515</v>
      </c>
      <c r="BB108">
        <v>0.0316841</v>
      </c>
      <c r="BC108">
        <v>21.9988</v>
      </c>
      <c r="BD108">
        <v>999.9</v>
      </c>
      <c r="BE108">
        <v>999.9</v>
      </c>
      <c r="BF108">
        <v>0</v>
      </c>
      <c r="BG108">
        <v>0</v>
      </c>
      <c r="BH108">
        <v>10013.1</v>
      </c>
      <c r="BI108">
        <v>0</v>
      </c>
      <c r="BJ108">
        <v>39.7904</v>
      </c>
      <c r="BK108">
        <v>-22.6648</v>
      </c>
      <c r="BL108">
        <v>402.727</v>
      </c>
      <c r="BM108">
        <v>422.879</v>
      </c>
      <c r="BN108">
        <v>6.57216</v>
      </c>
      <c r="BO108">
        <v>420.068</v>
      </c>
      <c r="BP108">
        <v>6.64792</v>
      </c>
      <c r="BQ108">
        <v>1.32881</v>
      </c>
      <c r="BR108">
        <v>0.6682129999999999</v>
      </c>
      <c r="BS108">
        <v>11.1287</v>
      </c>
      <c r="BT108">
        <v>1.17854</v>
      </c>
      <c r="BU108">
        <v>2500.01</v>
      </c>
      <c r="BV108">
        <v>0.9000089999999999</v>
      </c>
      <c r="BW108">
        <v>0.09999089999999999</v>
      </c>
      <c r="BX108">
        <v>0</v>
      </c>
      <c r="BY108">
        <v>2.6349</v>
      </c>
      <c r="BZ108">
        <v>0</v>
      </c>
      <c r="CA108">
        <v>41160.4</v>
      </c>
      <c r="CB108">
        <v>22323.9</v>
      </c>
      <c r="CC108">
        <v>39.937</v>
      </c>
      <c r="CD108">
        <v>39.5</v>
      </c>
      <c r="CE108">
        <v>39.375</v>
      </c>
      <c r="CF108">
        <v>38.062</v>
      </c>
      <c r="CG108">
        <v>38.625</v>
      </c>
      <c r="CH108">
        <v>2250.03</v>
      </c>
      <c r="CI108">
        <v>249.98</v>
      </c>
      <c r="CJ108">
        <v>0</v>
      </c>
      <c r="CK108">
        <v>1695831039.6</v>
      </c>
      <c r="CL108">
        <v>0</v>
      </c>
      <c r="CM108">
        <v>1695827010.1</v>
      </c>
      <c r="CN108" t="s">
        <v>466</v>
      </c>
      <c r="CO108">
        <v>1695827009.6</v>
      </c>
      <c r="CP108">
        <v>1695827010.1</v>
      </c>
      <c r="CQ108">
        <v>4</v>
      </c>
      <c r="CR108">
        <v>-0.07000000000000001</v>
      </c>
      <c r="CS108">
        <v>0.01</v>
      </c>
      <c r="CT108">
        <v>1.941</v>
      </c>
      <c r="CU108">
        <v>0.064</v>
      </c>
      <c r="CV108">
        <v>420</v>
      </c>
      <c r="CW108">
        <v>12</v>
      </c>
      <c r="CX108">
        <v>0.36</v>
      </c>
      <c r="CY108">
        <v>0.14</v>
      </c>
      <c r="CZ108">
        <v>16.54171704622323</v>
      </c>
      <c r="DA108">
        <v>0.7386975811339291</v>
      </c>
      <c r="DB108">
        <v>0.05505950004849196</v>
      </c>
      <c r="DC108">
        <v>1</v>
      </c>
      <c r="DD108">
        <v>0.005510067812531291</v>
      </c>
      <c r="DE108">
        <v>0.0002966181971606751</v>
      </c>
      <c r="DF108">
        <v>2.156719861676662E-05</v>
      </c>
      <c r="DG108">
        <v>1</v>
      </c>
      <c r="DH108">
        <v>0.3905728381102723</v>
      </c>
      <c r="DI108">
        <v>0.02919754694065896</v>
      </c>
      <c r="DJ108">
        <v>0.002142674684496512</v>
      </c>
      <c r="DK108">
        <v>1</v>
      </c>
      <c r="DL108">
        <v>3</v>
      </c>
      <c r="DM108">
        <v>3</v>
      </c>
      <c r="DN108" t="s">
        <v>343</v>
      </c>
      <c r="DO108">
        <v>3.10174</v>
      </c>
      <c r="DP108">
        <v>2.66544</v>
      </c>
      <c r="DQ108">
        <v>0.0971916</v>
      </c>
      <c r="DR108">
        <v>0.102437</v>
      </c>
      <c r="DS108">
        <v>0.0688232</v>
      </c>
      <c r="DT108">
        <v>0.0412825</v>
      </c>
      <c r="DU108">
        <v>26388.3</v>
      </c>
      <c r="DV108">
        <v>28635.5</v>
      </c>
      <c r="DW108">
        <v>27657.6</v>
      </c>
      <c r="DX108">
        <v>29975.5</v>
      </c>
      <c r="DY108">
        <v>32282.6</v>
      </c>
      <c r="DZ108">
        <v>35494.7</v>
      </c>
      <c r="EA108">
        <v>37974.5</v>
      </c>
      <c r="EB108">
        <v>41146</v>
      </c>
      <c r="EC108">
        <v>2.21085</v>
      </c>
      <c r="ED108">
        <v>2.2514</v>
      </c>
      <c r="EE108">
        <v>0</v>
      </c>
      <c r="EF108">
        <v>0</v>
      </c>
      <c r="EG108">
        <v>19.1575</v>
      </c>
      <c r="EH108">
        <v>999.9</v>
      </c>
      <c r="EI108">
        <v>49.2</v>
      </c>
      <c r="EJ108">
        <v>23.1</v>
      </c>
      <c r="EK108">
        <v>13.8857</v>
      </c>
      <c r="EL108">
        <v>62.7212</v>
      </c>
      <c r="EM108">
        <v>8.83414</v>
      </c>
      <c r="EN108">
        <v>1</v>
      </c>
      <c r="EO108">
        <v>-0.508722</v>
      </c>
      <c r="EP108">
        <v>-0.0355664</v>
      </c>
      <c r="EQ108">
        <v>20.2067</v>
      </c>
      <c r="ER108">
        <v>5.25847</v>
      </c>
      <c r="ES108">
        <v>12.0519</v>
      </c>
      <c r="ET108">
        <v>4.97355</v>
      </c>
      <c r="EU108">
        <v>3.293</v>
      </c>
      <c r="EV108">
        <v>9999</v>
      </c>
      <c r="EW108">
        <v>9999</v>
      </c>
      <c r="EX108">
        <v>9999</v>
      </c>
      <c r="EY108">
        <v>200.7</v>
      </c>
      <c r="EZ108">
        <v>4.97184</v>
      </c>
      <c r="FA108">
        <v>1.87027</v>
      </c>
      <c r="FB108">
        <v>1.87652</v>
      </c>
      <c r="FC108">
        <v>1.86953</v>
      </c>
      <c r="FD108">
        <v>1.87272</v>
      </c>
      <c r="FE108">
        <v>1.87438</v>
      </c>
      <c r="FF108">
        <v>1.87374</v>
      </c>
      <c r="FG108">
        <v>1.87516</v>
      </c>
      <c r="FH108">
        <v>0</v>
      </c>
      <c r="FI108">
        <v>0</v>
      </c>
      <c r="FJ108">
        <v>0</v>
      </c>
      <c r="FK108">
        <v>0</v>
      </c>
      <c r="FL108" t="s">
        <v>344</v>
      </c>
      <c r="FM108" t="s">
        <v>345</v>
      </c>
      <c r="FN108" t="s">
        <v>346</v>
      </c>
      <c r="FO108" t="s">
        <v>346</v>
      </c>
      <c r="FP108" t="s">
        <v>346</v>
      </c>
      <c r="FQ108" t="s">
        <v>346</v>
      </c>
      <c r="FR108">
        <v>0</v>
      </c>
      <c r="FS108">
        <v>100</v>
      </c>
      <c r="FT108">
        <v>100</v>
      </c>
      <c r="FU108">
        <v>1.891</v>
      </c>
      <c r="FV108">
        <v>0.0702</v>
      </c>
      <c r="FW108">
        <v>0.9259172070539307</v>
      </c>
      <c r="FX108">
        <v>0.002616612134532941</v>
      </c>
      <c r="FY108">
        <v>-4.519413631873513E-07</v>
      </c>
      <c r="FZ108">
        <v>9.831233035137328E-12</v>
      </c>
      <c r="GA108">
        <v>-0.02330133951424375</v>
      </c>
      <c r="GB108">
        <v>0.01128715920374445</v>
      </c>
      <c r="GC108">
        <v>-0.0004913425133041084</v>
      </c>
      <c r="GD108">
        <v>1.320148971478439E-05</v>
      </c>
      <c r="GE108">
        <v>-1</v>
      </c>
      <c r="GF108">
        <v>2093</v>
      </c>
      <c r="GG108">
        <v>1</v>
      </c>
      <c r="GH108">
        <v>22</v>
      </c>
      <c r="GI108">
        <v>67.3</v>
      </c>
      <c r="GJ108">
        <v>67.3</v>
      </c>
      <c r="GK108">
        <v>1.06567</v>
      </c>
      <c r="GL108">
        <v>2.48779</v>
      </c>
      <c r="GM108">
        <v>1.39893</v>
      </c>
      <c r="GN108">
        <v>2.30713</v>
      </c>
      <c r="GO108">
        <v>1.44897</v>
      </c>
      <c r="GP108">
        <v>2.48657</v>
      </c>
      <c r="GQ108">
        <v>26.5612</v>
      </c>
      <c r="GR108">
        <v>14.0445</v>
      </c>
      <c r="GS108">
        <v>18</v>
      </c>
      <c r="GT108">
        <v>457.3</v>
      </c>
      <c r="GU108">
        <v>551.505</v>
      </c>
      <c r="GV108">
        <v>20.0003</v>
      </c>
      <c r="GW108">
        <v>20.4151</v>
      </c>
      <c r="GX108">
        <v>30.0001</v>
      </c>
      <c r="GY108">
        <v>20.3801</v>
      </c>
      <c r="GZ108">
        <v>20.3358</v>
      </c>
      <c r="HA108">
        <v>21.291</v>
      </c>
      <c r="HB108">
        <v>47.4743</v>
      </c>
      <c r="HC108">
        <v>9.38869</v>
      </c>
      <c r="HD108">
        <v>20</v>
      </c>
      <c r="HE108">
        <v>420</v>
      </c>
      <c r="HF108">
        <v>6.58117</v>
      </c>
      <c r="HG108">
        <v>102.401</v>
      </c>
      <c r="HH108">
        <v>102.787</v>
      </c>
    </row>
    <row r="109" spans="1:216">
      <c r="A109">
        <v>93</v>
      </c>
      <c r="B109">
        <v>1695831187.1</v>
      </c>
      <c r="C109">
        <v>10839.5</v>
      </c>
      <c r="D109" t="s">
        <v>533</v>
      </c>
      <c r="E109" t="s">
        <v>534</v>
      </c>
      <c r="F109" t="s">
        <v>340</v>
      </c>
      <c r="H109">
        <v>1695831187.1</v>
      </c>
      <c r="I109">
        <f>(J109)/1000</f>
        <v>0</v>
      </c>
      <c r="J109">
        <f>1000*AZ109*AH109*(AV109-AW109)/(100*AO109*(1000-AH109*AV109))</f>
        <v>0</v>
      </c>
      <c r="K109">
        <f>AZ109*AH109*(AU109-AT109*(1000-AH109*AW109)/(1000-AH109*AV109))/(100*AO109)</f>
        <v>0</v>
      </c>
      <c r="L109">
        <f>AT109 - IF(AH109&gt;1, K109*AO109*100.0/(AJ109*BH109), 0)</f>
        <v>0</v>
      </c>
      <c r="M109">
        <f>((S109-I109/2)*L109-K109)/(S109+I109/2)</f>
        <v>0</v>
      </c>
      <c r="N109">
        <f>M109*(BA109+BB109)/1000.0</f>
        <v>0</v>
      </c>
      <c r="O109">
        <f>(AT109 - IF(AH109&gt;1, K109*AO109*100.0/(AJ109*BH109), 0))*(BA109+BB109)/1000.0</f>
        <v>0</v>
      </c>
      <c r="P109">
        <f>2.0/((1/R109-1/Q109)+SIGN(R109)*SQRT((1/R109-1/Q109)*(1/R109-1/Q109) + 4*AP109/((AP109+1)*(AP109+1))*(2*1/R109*1/Q109-1/Q109*1/Q109)))</f>
        <v>0</v>
      </c>
      <c r="Q109">
        <f>IF(LEFT(AQ109,1)&lt;&gt;"0",IF(LEFT(AQ109,1)="1",3.0,AR109),$D$5+$E$5*(BH109*BA109/($K$5*1000))+$F$5*(BH109*BA109/($K$5*1000))*MAX(MIN(AO109,$J$5),$I$5)*MAX(MIN(AO109,$J$5),$I$5)+$G$5*MAX(MIN(AO109,$J$5),$I$5)*(BH109*BA109/($K$5*1000))+$H$5*(BH109*BA109/($K$5*1000))*(BH109*BA109/($K$5*1000)))</f>
        <v>0</v>
      </c>
      <c r="R109">
        <f>I109*(1000-(1000*0.61365*exp(17.502*V109/(240.97+V109))/(BA109+BB109)+AV109)/2)/(1000*0.61365*exp(17.502*V109/(240.97+V109))/(BA109+BB109)-AV109)</f>
        <v>0</v>
      </c>
      <c r="S109">
        <f>1/((AP109+1)/(P109/1.6)+1/(Q109/1.37)) + AP109/((AP109+1)/(P109/1.6) + AP109/(Q109/1.37))</f>
        <v>0</v>
      </c>
      <c r="T109">
        <f>(AK109*AN109)</f>
        <v>0</v>
      </c>
      <c r="U109">
        <f>(BC109+(T109+2*0.95*5.67E-8*(((BC109+$B$7)+273)^4-(BC109+273)^4)-44100*I109)/(1.84*29.3*Q109+8*0.95*5.67E-8*(BC109+273)^3))</f>
        <v>0</v>
      </c>
      <c r="V109">
        <f>($C$7*BD109+$D$7*BE109+$E$7*U109)</f>
        <v>0</v>
      </c>
      <c r="W109">
        <f>0.61365*exp(17.502*V109/(240.97+V109))</f>
        <v>0</v>
      </c>
      <c r="X109">
        <f>(Y109/Z109*100)</f>
        <v>0</v>
      </c>
      <c r="Y109">
        <f>AV109*(BA109+BB109)/1000</f>
        <v>0</v>
      </c>
      <c r="Z109">
        <f>0.61365*exp(17.502*BC109/(240.97+BC109))</f>
        <v>0</v>
      </c>
      <c r="AA109">
        <f>(W109-AV109*(BA109+BB109)/1000)</f>
        <v>0</v>
      </c>
      <c r="AB109">
        <f>(-I109*44100)</f>
        <v>0</v>
      </c>
      <c r="AC109">
        <f>2*29.3*Q109*0.92*(BC109-V109)</f>
        <v>0</v>
      </c>
      <c r="AD109">
        <f>2*0.95*5.67E-8*(((BC109+$B$7)+273)^4-(V109+273)^4)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MAX(0,($B$13+$C$13*BH109)/(1+$D$13*BH109)*BA109/(BC109+273)*$E$13)</f>
        <v>0</v>
      </c>
      <c r="AK109">
        <f>$B$11*BI109+$C$11*BJ109+$F$11*BU109*(1-BX109)</f>
        <v>0</v>
      </c>
      <c r="AL109">
        <f>AK109*AM109</f>
        <v>0</v>
      </c>
      <c r="AM109">
        <f>($B$11*$D$9+$C$11*$D$9+$F$11*((CH109+BZ109)/MAX(CH109+BZ109+CI109, 0.1)*$I$9+CI109/MAX(CH109+BZ109+CI109, 0.1)*$J$9))/($B$11+$C$11+$F$11)</f>
        <v>0</v>
      </c>
      <c r="AN109">
        <f>($B$11*$K$9+$C$11*$K$9+$F$11*((CH109+BZ109)/MAX(CH109+BZ109+CI109, 0.1)*$P$9+CI109/MAX(CH109+BZ109+CI109, 0.1)*$Q$9))/($B$11+$C$11+$F$11)</f>
        <v>0</v>
      </c>
      <c r="AO109">
        <v>6</v>
      </c>
      <c r="AP109">
        <v>0.5</v>
      </c>
      <c r="AQ109" t="s">
        <v>341</v>
      </c>
      <c r="AR109">
        <v>2</v>
      </c>
      <c r="AS109">
        <v>1695831187.1</v>
      </c>
      <c r="AT109">
        <v>399.726</v>
      </c>
      <c r="AU109">
        <v>419.997</v>
      </c>
      <c r="AV109">
        <v>13.2879</v>
      </c>
      <c r="AW109">
        <v>6.54611</v>
      </c>
      <c r="AX109">
        <v>397.83</v>
      </c>
      <c r="AY109">
        <v>13.2173</v>
      </c>
      <c r="AZ109">
        <v>500.094</v>
      </c>
      <c r="BA109">
        <v>100.51</v>
      </c>
      <c r="BB109">
        <v>0.0344432</v>
      </c>
      <c r="BC109">
        <v>22.0902</v>
      </c>
      <c r="BD109">
        <v>999.9</v>
      </c>
      <c r="BE109">
        <v>999.9</v>
      </c>
      <c r="BF109">
        <v>0</v>
      </c>
      <c r="BG109">
        <v>0</v>
      </c>
      <c r="BH109">
        <v>9978.120000000001</v>
      </c>
      <c r="BI109">
        <v>0</v>
      </c>
      <c r="BJ109">
        <v>52.3011</v>
      </c>
      <c r="BK109">
        <v>-20.2712</v>
      </c>
      <c r="BL109">
        <v>405.109</v>
      </c>
      <c r="BM109">
        <v>422.765</v>
      </c>
      <c r="BN109">
        <v>6.74176</v>
      </c>
      <c r="BO109">
        <v>419.997</v>
      </c>
      <c r="BP109">
        <v>6.54611</v>
      </c>
      <c r="BQ109">
        <v>1.33556</v>
      </c>
      <c r="BR109">
        <v>0.657948</v>
      </c>
      <c r="BS109">
        <v>11.2051</v>
      </c>
      <c r="BT109">
        <v>0.963487</v>
      </c>
      <c r="BU109">
        <v>2500.11</v>
      </c>
      <c r="BV109">
        <v>0.900003</v>
      </c>
      <c r="BW109">
        <v>0.0999966</v>
      </c>
      <c r="BX109">
        <v>0</v>
      </c>
      <c r="BY109">
        <v>2.7764</v>
      </c>
      <c r="BZ109">
        <v>0</v>
      </c>
      <c r="CA109">
        <v>30318.2</v>
      </c>
      <c r="CB109">
        <v>22324.7</v>
      </c>
      <c r="CC109">
        <v>41.312</v>
      </c>
      <c r="CD109">
        <v>39.937</v>
      </c>
      <c r="CE109">
        <v>40.625</v>
      </c>
      <c r="CF109">
        <v>38.937</v>
      </c>
      <c r="CG109">
        <v>39.625</v>
      </c>
      <c r="CH109">
        <v>2250.11</v>
      </c>
      <c r="CI109">
        <v>250</v>
      </c>
      <c r="CJ109">
        <v>0</v>
      </c>
      <c r="CK109">
        <v>1695831177</v>
      </c>
      <c r="CL109">
        <v>0</v>
      </c>
      <c r="CM109">
        <v>1695827010.1</v>
      </c>
      <c r="CN109" t="s">
        <v>466</v>
      </c>
      <c r="CO109">
        <v>1695827009.6</v>
      </c>
      <c r="CP109">
        <v>1695827010.1</v>
      </c>
      <c r="CQ109">
        <v>4</v>
      </c>
      <c r="CR109">
        <v>-0.07000000000000001</v>
      </c>
      <c r="CS109">
        <v>0.01</v>
      </c>
      <c r="CT109">
        <v>1.941</v>
      </c>
      <c r="CU109">
        <v>0.064</v>
      </c>
      <c r="CV109">
        <v>420</v>
      </c>
      <c r="CW109">
        <v>12</v>
      </c>
      <c r="CX109">
        <v>0.36</v>
      </c>
      <c r="CY109">
        <v>0.14</v>
      </c>
      <c r="CZ109">
        <v>14.60804127641608</v>
      </c>
      <c r="DA109">
        <v>-0.078784712223109</v>
      </c>
      <c r="DB109">
        <v>0.02217427116060511</v>
      </c>
      <c r="DC109">
        <v>1</v>
      </c>
      <c r="DD109">
        <v>0.005650419150570887</v>
      </c>
      <c r="DE109">
        <v>0.0004242909535336265</v>
      </c>
      <c r="DF109">
        <v>3.094459138314615E-05</v>
      </c>
      <c r="DG109">
        <v>1</v>
      </c>
      <c r="DH109">
        <v>0.4015472815863718</v>
      </c>
      <c r="DI109">
        <v>0.02921288053010286</v>
      </c>
      <c r="DJ109">
        <v>0.002149039005876655</v>
      </c>
      <c r="DK109">
        <v>1</v>
      </c>
      <c r="DL109">
        <v>3</v>
      </c>
      <c r="DM109">
        <v>3</v>
      </c>
      <c r="DN109" t="s">
        <v>343</v>
      </c>
      <c r="DO109">
        <v>3.10186</v>
      </c>
      <c r="DP109">
        <v>2.66789</v>
      </c>
      <c r="DQ109">
        <v>0.0976088</v>
      </c>
      <c r="DR109">
        <v>0.102403</v>
      </c>
      <c r="DS109">
        <v>0.0690781</v>
      </c>
      <c r="DT109">
        <v>0.0407559</v>
      </c>
      <c r="DU109">
        <v>26373.6</v>
      </c>
      <c r="DV109">
        <v>28635.2</v>
      </c>
      <c r="DW109">
        <v>27655.1</v>
      </c>
      <c r="DX109">
        <v>29974.2</v>
      </c>
      <c r="DY109">
        <v>32270.7</v>
      </c>
      <c r="DZ109">
        <v>35512.3</v>
      </c>
      <c r="EA109">
        <v>37970.9</v>
      </c>
      <c r="EB109">
        <v>41143.9</v>
      </c>
      <c r="EC109">
        <v>2.23375</v>
      </c>
      <c r="ED109">
        <v>2.2492</v>
      </c>
      <c r="EE109">
        <v>0</v>
      </c>
      <c r="EF109">
        <v>0</v>
      </c>
      <c r="EG109">
        <v>19.0851</v>
      </c>
      <c r="EH109">
        <v>999.9</v>
      </c>
      <c r="EI109">
        <v>48.5</v>
      </c>
      <c r="EJ109">
        <v>23.1</v>
      </c>
      <c r="EK109">
        <v>13.6871</v>
      </c>
      <c r="EL109">
        <v>63.5612</v>
      </c>
      <c r="EM109">
        <v>8.6859</v>
      </c>
      <c r="EN109">
        <v>1</v>
      </c>
      <c r="EO109">
        <v>-0.505973</v>
      </c>
      <c r="EP109">
        <v>-0.0523856</v>
      </c>
      <c r="EQ109">
        <v>20.204</v>
      </c>
      <c r="ER109">
        <v>5.25473</v>
      </c>
      <c r="ES109">
        <v>12.0522</v>
      </c>
      <c r="ET109">
        <v>4.9726</v>
      </c>
      <c r="EU109">
        <v>3.29225</v>
      </c>
      <c r="EV109">
        <v>9999</v>
      </c>
      <c r="EW109">
        <v>9999</v>
      </c>
      <c r="EX109">
        <v>9999</v>
      </c>
      <c r="EY109">
        <v>200.7</v>
      </c>
      <c r="EZ109">
        <v>4.97184</v>
      </c>
      <c r="FA109">
        <v>1.87027</v>
      </c>
      <c r="FB109">
        <v>1.87653</v>
      </c>
      <c r="FC109">
        <v>1.86963</v>
      </c>
      <c r="FD109">
        <v>1.87276</v>
      </c>
      <c r="FE109">
        <v>1.87439</v>
      </c>
      <c r="FF109">
        <v>1.87374</v>
      </c>
      <c r="FG109">
        <v>1.87522</v>
      </c>
      <c r="FH109">
        <v>0</v>
      </c>
      <c r="FI109">
        <v>0</v>
      </c>
      <c r="FJ109">
        <v>0</v>
      </c>
      <c r="FK109">
        <v>0</v>
      </c>
      <c r="FL109" t="s">
        <v>344</v>
      </c>
      <c r="FM109" t="s">
        <v>345</v>
      </c>
      <c r="FN109" t="s">
        <v>346</v>
      </c>
      <c r="FO109" t="s">
        <v>346</v>
      </c>
      <c r="FP109" t="s">
        <v>346</v>
      </c>
      <c r="FQ109" t="s">
        <v>346</v>
      </c>
      <c r="FR109">
        <v>0</v>
      </c>
      <c r="FS109">
        <v>100</v>
      </c>
      <c r="FT109">
        <v>100</v>
      </c>
      <c r="FU109">
        <v>1.896</v>
      </c>
      <c r="FV109">
        <v>0.0706</v>
      </c>
      <c r="FW109">
        <v>0.9259172070539307</v>
      </c>
      <c r="FX109">
        <v>0.002616612134532941</v>
      </c>
      <c r="FY109">
        <v>-4.519413631873513E-07</v>
      </c>
      <c r="FZ109">
        <v>9.831233035137328E-12</v>
      </c>
      <c r="GA109">
        <v>-0.02330133951424375</v>
      </c>
      <c r="GB109">
        <v>0.01128715920374445</v>
      </c>
      <c r="GC109">
        <v>-0.0004913425133041084</v>
      </c>
      <c r="GD109">
        <v>1.320148971478439E-05</v>
      </c>
      <c r="GE109">
        <v>-1</v>
      </c>
      <c r="GF109">
        <v>2093</v>
      </c>
      <c r="GG109">
        <v>1</v>
      </c>
      <c r="GH109">
        <v>22</v>
      </c>
      <c r="GI109">
        <v>69.59999999999999</v>
      </c>
      <c r="GJ109">
        <v>69.59999999999999</v>
      </c>
      <c r="GK109">
        <v>1.06567</v>
      </c>
      <c r="GL109">
        <v>2.5</v>
      </c>
      <c r="GM109">
        <v>1.39893</v>
      </c>
      <c r="GN109">
        <v>2.30835</v>
      </c>
      <c r="GO109">
        <v>1.44897</v>
      </c>
      <c r="GP109">
        <v>2.37061</v>
      </c>
      <c r="GQ109">
        <v>26.5819</v>
      </c>
      <c r="GR109">
        <v>14.0095</v>
      </c>
      <c r="GS109">
        <v>18</v>
      </c>
      <c r="GT109">
        <v>471.119</v>
      </c>
      <c r="GU109">
        <v>550.605</v>
      </c>
      <c r="GV109">
        <v>20.0012</v>
      </c>
      <c r="GW109">
        <v>20.4516</v>
      </c>
      <c r="GX109">
        <v>30.0002</v>
      </c>
      <c r="GY109">
        <v>20.4304</v>
      </c>
      <c r="GZ109">
        <v>20.3911</v>
      </c>
      <c r="HA109">
        <v>21.2892</v>
      </c>
      <c r="HB109">
        <v>47.6357</v>
      </c>
      <c r="HC109">
        <v>4.8717</v>
      </c>
      <c r="HD109">
        <v>20</v>
      </c>
      <c r="HE109">
        <v>420</v>
      </c>
      <c r="HF109">
        <v>6.54996</v>
      </c>
      <c r="HG109">
        <v>102.391</v>
      </c>
      <c r="HH109">
        <v>102.782</v>
      </c>
    </row>
    <row r="110" spans="1:216">
      <c r="A110">
        <v>94</v>
      </c>
      <c r="B110">
        <v>1695831340.1</v>
      </c>
      <c r="C110">
        <v>10992.5</v>
      </c>
      <c r="D110" t="s">
        <v>535</v>
      </c>
      <c r="E110" t="s">
        <v>536</v>
      </c>
      <c r="F110" t="s">
        <v>340</v>
      </c>
      <c r="H110">
        <v>1695831340.1</v>
      </c>
      <c r="I110">
        <f>(J110)/1000</f>
        <v>0</v>
      </c>
      <c r="J110">
        <f>1000*AZ110*AH110*(AV110-AW110)/(100*AO110*(1000-AH110*AV110))</f>
        <v>0</v>
      </c>
      <c r="K110">
        <f>AZ110*AH110*(AU110-AT110*(1000-AH110*AW110)/(1000-AH110*AV110))/(100*AO110)</f>
        <v>0</v>
      </c>
      <c r="L110">
        <f>AT110 - IF(AH110&gt;1, K110*AO110*100.0/(AJ110*BH110), 0)</f>
        <v>0</v>
      </c>
      <c r="M110">
        <f>((S110-I110/2)*L110-K110)/(S110+I110/2)</f>
        <v>0</v>
      </c>
      <c r="N110">
        <f>M110*(BA110+BB110)/1000.0</f>
        <v>0</v>
      </c>
      <c r="O110">
        <f>(AT110 - IF(AH110&gt;1, K110*AO110*100.0/(AJ110*BH110), 0))*(BA110+BB110)/1000.0</f>
        <v>0</v>
      </c>
      <c r="P110">
        <f>2.0/((1/R110-1/Q110)+SIGN(R110)*SQRT((1/R110-1/Q110)*(1/R110-1/Q110) + 4*AP110/((AP110+1)*(AP110+1))*(2*1/R110*1/Q110-1/Q110*1/Q110)))</f>
        <v>0</v>
      </c>
      <c r="Q110">
        <f>IF(LEFT(AQ110,1)&lt;&gt;"0",IF(LEFT(AQ110,1)="1",3.0,AR110),$D$5+$E$5*(BH110*BA110/($K$5*1000))+$F$5*(BH110*BA110/($K$5*1000))*MAX(MIN(AO110,$J$5),$I$5)*MAX(MIN(AO110,$J$5),$I$5)+$G$5*MAX(MIN(AO110,$J$5),$I$5)*(BH110*BA110/($K$5*1000))+$H$5*(BH110*BA110/($K$5*1000))*(BH110*BA110/($K$5*1000)))</f>
        <v>0</v>
      </c>
      <c r="R110">
        <f>I110*(1000-(1000*0.61365*exp(17.502*V110/(240.97+V110))/(BA110+BB110)+AV110)/2)/(1000*0.61365*exp(17.502*V110/(240.97+V110))/(BA110+BB110)-AV110)</f>
        <v>0</v>
      </c>
      <c r="S110">
        <f>1/((AP110+1)/(P110/1.6)+1/(Q110/1.37)) + AP110/((AP110+1)/(P110/1.6) + AP110/(Q110/1.37))</f>
        <v>0</v>
      </c>
      <c r="T110">
        <f>(AK110*AN110)</f>
        <v>0</v>
      </c>
      <c r="U110">
        <f>(BC110+(T110+2*0.95*5.67E-8*(((BC110+$B$7)+273)^4-(BC110+273)^4)-44100*I110)/(1.84*29.3*Q110+8*0.95*5.67E-8*(BC110+273)^3))</f>
        <v>0</v>
      </c>
      <c r="V110">
        <f>($C$7*BD110+$D$7*BE110+$E$7*U110)</f>
        <v>0</v>
      </c>
      <c r="W110">
        <f>0.61365*exp(17.502*V110/(240.97+V110))</f>
        <v>0</v>
      </c>
      <c r="X110">
        <f>(Y110/Z110*100)</f>
        <v>0</v>
      </c>
      <c r="Y110">
        <f>AV110*(BA110+BB110)/1000</f>
        <v>0</v>
      </c>
      <c r="Z110">
        <f>0.61365*exp(17.502*BC110/(240.97+BC110))</f>
        <v>0</v>
      </c>
      <c r="AA110">
        <f>(W110-AV110*(BA110+BB110)/1000)</f>
        <v>0</v>
      </c>
      <c r="AB110">
        <f>(-I110*44100)</f>
        <v>0</v>
      </c>
      <c r="AC110">
        <f>2*29.3*Q110*0.92*(BC110-V110)</f>
        <v>0</v>
      </c>
      <c r="AD110">
        <f>2*0.95*5.67E-8*(((BC110+$B$7)+273)^4-(V110+273)^4)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MAX(0,($B$13+$C$13*BH110)/(1+$D$13*BH110)*BA110/(BC110+273)*$E$13)</f>
        <v>0</v>
      </c>
      <c r="AK110">
        <f>$B$11*BI110+$C$11*BJ110+$F$11*BU110*(1-BX110)</f>
        <v>0</v>
      </c>
      <c r="AL110">
        <f>AK110*AM110</f>
        <v>0</v>
      </c>
      <c r="AM110">
        <f>($B$11*$D$9+$C$11*$D$9+$F$11*((CH110+BZ110)/MAX(CH110+BZ110+CI110, 0.1)*$I$9+CI110/MAX(CH110+BZ110+CI110, 0.1)*$J$9))/($B$11+$C$11+$F$11)</f>
        <v>0</v>
      </c>
      <c r="AN110">
        <f>($B$11*$K$9+$C$11*$K$9+$F$11*((CH110+BZ110)/MAX(CH110+BZ110+CI110, 0.1)*$P$9+CI110/MAX(CH110+BZ110+CI110, 0.1)*$Q$9))/($B$11+$C$11+$F$11)</f>
        <v>0</v>
      </c>
      <c r="AO110">
        <v>6</v>
      </c>
      <c r="AP110">
        <v>0.5</v>
      </c>
      <c r="AQ110" t="s">
        <v>341</v>
      </c>
      <c r="AR110">
        <v>2</v>
      </c>
      <c r="AS110">
        <v>1695831340.1</v>
      </c>
      <c r="AT110">
        <v>400.152</v>
      </c>
      <c r="AU110">
        <v>420.024</v>
      </c>
      <c r="AV110">
        <v>13.1415</v>
      </c>
      <c r="AW110">
        <v>6.17287</v>
      </c>
      <c r="AX110">
        <v>398.255</v>
      </c>
      <c r="AY110">
        <v>13.0717</v>
      </c>
      <c r="AZ110">
        <v>500.129</v>
      </c>
      <c r="BA110">
        <v>100.514</v>
      </c>
      <c r="BB110">
        <v>0.0355028</v>
      </c>
      <c r="BC110">
        <v>21.9017</v>
      </c>
      <c r="BD110">
        <v>999.9</v>
      </c>
      <c r="BE110">
        <v>999.9</v>
      </c>
      <c r="BF110">
        <v>0</v>
      </c>
      <c r="BG110">
        <v>0</v>
      </c>
      <c r="BH110">
        <v>9978.75</v>
      </c>
      <c r="BI110">
        <v>0</v>
      </c>
      <c r="BJ110">
        <v>56.0155</v>
      </c>
      <c r="BK110">
        <v>-19.8721</v>
      </c>
      <c r="BL110">
        <v>405.481</v>
      </c>
      <c r="BM110">
        <v>422.633</v>
      </c>
      <c r="BN110">
        <v>6.96865</v>
      </c>
      <c r="BO110">
        <v>420.024</v>
      </c>
      <c r="BP110">
        <v>6.17287</v>
      </c>
      <c r="BQ110">
        <v>1.3209</v>
      </c>
      <c r="BR110">
        <v>0.620458</v>
      </c>
      <c r="BS110">
        <v>11.0388</v>
      </c>
      <c r="BT110">
        <v>0.152</v>
      </c>
      <c r="BU110">
        <v>2499.69</v>
      </c>
      <c r="BV110">
        <v>0.899992</v>
      </c>
      <c r="BW110">
        <v>0.100008</v>
      </c>
      <c r="BX110">
        <v>0</v>
      </c>
      <c r="BY110">
        <v>2.8174</v>
      </c>
      <c r="BZ110">
        <v>0</v>
      </c>
      <c r="CA110">
        <v>28000.2</v>
      </c>
      <c r="CB110">
        <v>22320.9</v>
      </c>
      <c r="CC110">
        <v>38</v>
      </c>
      <c r="CD110">
        <v>37.625</v>
      </c>
      <c r="CE110">
        <v>37.812</v>
      </c>
      <c r="CF110">
        <v>36.062</v>
      </c>
      <c r="CG110">
        <v>37</v>
      </c>
      <c r="CH110">
        <v>2249.7</v>
      </c>
      <c r="CI110">
        <v>249.99</v>
      </c>
      <c r="CJ110">
        <v>0</v>
      </c>
      <c r="CK110">
        <v>1695831330</v>
      </c>
      <c r="CL110">
        <v>0</v>
      </c>
      <c r="CM110">
        <v>1695827010.1</v>
      </c>
      <c r="CN110" t="s">
        <v>466</v>
      </c>
      <c r="CO110">
        <v>1695827009.6</v>
      </c>
      <c r="CP110">
        <v>1695827010.1</v>
      </c>
      <c r="CQ110">
        <v>4</v>
      </c>
      <c r="CR110">
        <v>-0.07000000000000001</v>
      </c>
      <c r="CS110">
        <v>0.01</v>
      </c>
      <c r="CT110">
        <v>1.941</v>
      </c>
      <c r="CU110">
        <v>0.064</v>
      </c>
      <c r="CV110">
        <v>420</v>
      </c>
      <c r="CW110">
        <v>12</v>
      </c>
      <c r="CX110">
        <v>0.36</v>
      </c>
      <c r="CY110">
        <v>0.14</v>
      </c>
      <c r="CZ110">
        <v>14.13364708582802</v>
      </c>
      <c r="DA110">
        <v>0.1306135877174562</v>
      </c>
      <c r="DB110">
        <v>0.02040698462420959</v>
      </c>
      <c r="DC110">
        <v>1</v>
      </c>
      <c r="DD110">
        <v>0.005887740010468456</v>
      </c>
      <c r="DE110">
        <v>4.47691738661412E-05</v>
      </c>
      <c r="DF110">
        <v>8.520659238578889E-06</v>
      </c>
      <c r="DG110">
        <v>1</v>
      </c>
      <c r="DH110">
        <v>0.4276628578235436</v>
      </c>
      <c r="DI110">
        <v>0.003730205989445504</v>
      </c>
      <c r="DJ110">
        <v>0.0008306859330708355</v>
      </c>
      <c r="DK110">
        <v>1</v>
      </c>
      <c r="DL110">
        <v>3</v>
      </c>
      <c r="DM110">
        <v>3</v>
      </c>
      <c r="DN110" t="s">
        <v>343</v>
      </c>
      <c r="DO110">
        <v>3.1018</v>
      </c>
      <c r="DP110">
        <v>2.66896</v>
      </c>
      <c r="DQ110">
        <v>0.0976737</v>
      </c>
      <c r="DR110">
        <v>0.10239</v>
      </c>
      <c r="DS110">
        <v>0.0684908</v>
      </c>
      <c r="DT110">
        <v>0.0388298</v>
      </c>
      <c r="DU110">
        <v>26367.3</v>
      </c>
      <c r="DV110">
        <v>28630.7</v>
      </c>
      <c r="DW110">
        <v>27650.8</v>
      </c>
      <c r="DX110">
        <v>29969.2</v>
      </c>
      <c r="DY110">
        <v>32285.8</v>
      </c>
      <c r="DZ110">
        <v>35577.4</v>
      </c>
      <c r="EA110">
        <v>37964.9</v>
      </c>
      <c r="EB110">
        <v>41137.1</v>
      </c>
      <c r="EC110">
        <v>2.23412</v>
      </c>
      <c r="ED110">
        <v>2.24655</v>
      </c>
      <c r="EE110">
        <v>0</v>
      </c>
      <c r="EF110">
        <v>0</v>
      </c>
      <c r="EG110">
        <v>19.2478</v>
      </c>
      <c r="EH110">
        <v>999.9</v>
      </c>
      <c r="EI110">
        <v>47.9</v>
      </c>
      <c r="EJ110">
        <v>23.1</v>
      </c>
      <c r="EK110">
        <v>13.5197</v>
      </c>
      <c r="EL110">
        <v>63.2912</v>
      </c>
      <c r="EM110">
        <v>8.8742</v>
      </c>
      <c r="EN110">
        <v>1</v>
      </c>
      <c r="EO110">
        <v>-0.5015849999999999</v>
      </c>
      <c r="EP110">
        <v>-0.06482300000000001</v>
      </c>
      <c r="EQ110">
        <v>20.2072</v>
      </c>
      <c r="ER110">
        <v>5.25802</v>
      </c>
      <c r="ES110">
        <v>12.052</v>
      </c>
      <c r="ET110">
        <v>4.973</v>
      </c>
      <c r="EU110">
        <v>3.293</v>
      </c>
      <c r="EV110">
        <v>9999</v>
      </c>
      <c r="EW110">
        <v>9999</v>
      </c>
      <c r="EX110">
        <v>9999</v>
      </c>
      <c r="EY110">
        <v>200.7</v>
      </c>
      <c r="EZ110">
        <v>4.97184</v>
      </c>
      <c r="FA110">
        <v>1.87027</v>
      </c>
      <c r="FB110">
        <v>1.87653</v>
      </c>
      <c r="FC110">
        <v>1.86965</v>
      </c>
      <c r="FD110">
        <v>1.87282</v>
      </c>
      <c r="FE110">
        <v>1.87439</v>
      </c>
      <c r="FF110">
        <v>1.87375</v>
      </c>
      <c r="FG110">
        <v>1.87522</v>
      </c>
      <c r="FH110">
        <v>0</v>
      </c>
      <c r="FI110">
        <v>0</v>
      </c>
      <c r="FJ110">
        <v>0</v>
      </c>
      <c r="FK110">
        <v>0</v>
      </c>
      <c r="FL110" t="s">
        <v>344</v>
      </c>
      <c r="FM110" t="s">
        <v>345</v>
      </c>
      <c r="FN110" t="s">
        <v>346</v>
      </c>
      <c r="FO110" t="s">
        <v>346</v>
      </c>
      <c r="FP110" t="s">
        <v>346</v>
      </c>
      <c r="FQ110" t="s">
        <v>346</v>
      </c>
      <c r="FR110">
        <v>0</v>
      </c>
      <c r="FS110">
        <v>100</v>
      </c>
      <c r="FT110">
        <v>100</v>
      </c>
      <c r="FU110">
        <v>1.897</v>
      </c>
      <c r="FV110">
        <v>0.0698</v>
      </c>
      <c r="FW110">
        <v>0.9259172070539307</v>
      </c>
      <c r="FX110">
        <v>0.002616612134532941</v>
      </c>
      <c r="FY110">
        <v>-4.519413631873513E-07</v>
      </c>
      <c r="FZ110">
        <v>9.831233035137328E-12</v>
      </c>
      <c r="GA110">
        <v>-0.02330133951424375</v>
      </c>
      <c r="GB110">
        <v>0.01128715920374445</v>
      </c>
      <c r="GC110">
        <v>-0.0004913425133041084</v>
      </c>
      <c r="GD110">
        <v>1.320148971478439E-05</v>
      </c>
      <c r="GE110">
        <v>-1</v>
      </c>
      <c r="GF110">
        <v>2093</v>
      </c>
      <c r="GG110">
        <v>1</v>
      </c>
      <c r="GH110">
        <v>22</v>
      </c>
      <c r="GI110">
        <v>72.2</v>
      </c>
      <c r="GJ110">
        <v>72.2</v>
      </c>
      <c r="GK110">
        <v>1.06567</v>
      </c>
      <c r="GL110">
        <v>2.5</v>
      </c>
      <c r="GM110">
        <v>1.39893</v>
      </c>
      <c r="GN110">
        <v>2.31201</v>
      </c>
      <c r="GO110">
        <v>1.44897</v>
      </c>
      <c r="GP110">
        <v>2.43774</v>
      </c>
      <c r="GQ110">
        <v>26.5819</v>
      </c>
      <c r="GR110">
        <v>13.9919</v>
      </c>
      <c r="GS110">
        <v>18</v>
      </c>
      <c r="GT110">
        <v>472.043</v>
      </c>
      <c r="GU110">
        <v>549.587</v>
      </c>
      <c r="GV110">
        <v>19.9996</v>
      </c>
      <c r="GW110">
        <v>20.5105</v>
      </c>
      <c r="GX110">
        <v>30.0002</v>
      </c>
      <c r="GY110">
        <v>20.4991</v>
      </c>
      <c r="GZ110">
        <v>20.4631</v>
      </c>
      <c r="HA110">
        <v>21.2868</v>
      </c>
      <c r="HB110">
        <v>49.6045</v>
      </c>
      <c r="HC110">
        <v>0</v>
      </c>
      <c r="HD110">
        <v>20</v>
      </c>
      <c r="HE110">
        <v>420</v>
      </c>
      <c r="HF110">
        <v>6.1588</v>
      </c>
      <c r="HG110">
        <v>102.375</v>
      </c>
      <c r="HH110">
        <v>102.765</v>
      </c>
    </row>
    <row r="111" spans="1:216">
      <c r="A111">
        <v>95</v>
      </c>
      <c r="B111">
        <v>1695831593.6</v>
      </c>
      <c r="C111">
        <v>11246</v>
      </c>
      <c r="D111" t="s">
        <v>537</v>
      </c>
      <c r="E111" t="s">
        <v>538</v>
      </c>
      <c r="F111" t="s">
        <v>340</v>
      </c>
      <c r="H111">
        <v>1695831593.6</v>
      </c>
      <c r="I111">
        <f>(J111)/1000</f>
        <v>0</v>
      </c>
      <c r="J111">
        <f>1000*AZ111*AH111*(AV111-AW111)/(100*AO111*(1000-AH111*AV111))</f>
        <v>0</v>
      </c>
      <c r="K111">
        <f>AZ111*AH111*(AU111-AT111*(1000-AH111*AW111)/(1000-AH111*AV111))/(100*AO111)</f>
        <v>0</v>
      </c>
      <c r="L111">
        <f>AT111 - IF(AH111&gt;1, K111*AO111*100.0/(AJ111*BH111), 0)</f>
        <v>0</v>
      </c>
      <c r="M111">
        <f>((S111-I111/2)*L111-K111)/(S111+I111/2)</f>
        <v>0</v>
      </c>
      <c r="N111">
        <f>M111*(BA111+BB111)/1000.0</f>
        <v>0</v>
      </c>
      <c r="O111">
        <f>(AT111 - IF(AH111&gt;1, K111*AO111*100.0/(AJ111*BH111), 0))*(BA111+BB111)/1000.0</f>
        <v>0</v>
      </c>
      <c r="P111">
        <f>2.0/((1/R111-1/Q111)+SIGN(R111)*SQRT((1/R111-1/Q111)*(1/R111-1/Q111) + 4*AP111/((AP111+1)*(AP111+1))*(2*1/R111*1/Q111-1/Q111*1/Q111)))</f>
        <v>0</v>
      </c>
      <c r="Q111">
        <f>IF(LEFT(AQ111,1)&lt;&gt;"0",IF(LEFT(AQ111,1)="1",3.0,AR111),$D$5+$E$5*(BH111*BA111/($K$5*1000))+$F$5*(BH111*BA111/($K$5*1000))*MAX(MIN(AO111,$J$5),$I$5)*MAX(MIN(AO111,$J$5),$I$5)+$G$5*MAX(MIN(AO111,$J$5),$I$5)*(BH111*BA111/($K$5*1000))+$H$5*(BH111*BA111/($K$5*1000))*(BH111*BA111/($K$5*1000)))</f>
        <v>0</v>
      </c>
      <c r="R111">
        <f>I111*(1000-(1000*0.61365*exp(17.502*V111/(240.97+V111))/(BA111+BB111)+AV111)/2)/(1000*0.61365*exp(17.502*V111/(240.97+V111))/(BA111+BB111)-AV111)</f>
        <v>0</v>
      </c>
      <c r="S111">
        <f>1/((AP111+1)/(P111/1.6)+1/(Q111/1.37)) + AP111/((AP111+1)/(P111/1.6) + AP111/(Q111/1.37))</f>
        <v>0</v>
      </c>
      <c r="T111">
        <f>(AK111*AN111)</f>
        <v>0</v>
      </c>
      <c r="U111">
        <f>(BC111+(T111+2*0.95*5.67E-8*(((BC111+$B$7)+273)^4-(BC111+273)^4)-44100*I111)/(1.84*29.3*Q111+8*0.95*5.67E-8*(BC111+273)^3))</f>
        <v>0</v>
      </c>
      <c r="V111">
        <f>($C$7*BD111+$D$7*BE111+$E$7*U111)</f>
        <v>0</v>
      </c>
      <c r="W111">
        <f>0.61365*exp(17.502*V111/(240.97+V111))</f>
        <v>0</v>
      </c>
      <c r="X111">
        <f>(Y111/Z111*100)</f>
        <v>0</v>
      </c>
      <c r="Y111">
        <f>AV111*(BA111+BB111)/1000</f>
        <v>0</v>
      </c>
      <c r="Z111">
        <f>0.61365*exp(17.502*BC111/(240.97+BC111))</f>
        <v>0</v>
      </c>
      <c r="AA111">
        <f>(W111-AV111*(BA111+BB111)/1000)</f>
        <v>0</v>
      </c>
      <c r="AB111">
        <f>(-I111*44100)</f>
        <v>0</v>
      </c>
      <c r="AC111">
        <f>2*29.3*Q111*0.92*(BC111-V111)</f>
        <v>0</v>
      </c>
      <c r="AD111">
        <f>2*0.95*5.67E-8*(((BC111+$B$7)+273)^4-(V111+273)^4)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MAX(0,($B$13+$C$13*BH111)/(1+$D$13*BH111)*BA111/(BC111+273)*$E$13)</f>
        <v>0</v>
      </c>
      <c r="AK111">
        <f>$B$11*BI111+$C$11*BJ111+$F$11*BU111*(1-BX111)</f>
        <v>0</v>
      </c>
      <c r="AL111">
        <f>AK111*AM111</f>
        <v>0</v>
      </c>
      <c r="AM111">
        <f>($B$11*$D$9+$C$11*$D$9+$F$11*((CH111+BZ111)/MAX(CH111+BZ111+CI111, 0.1)*$I$9+CI111/MAX(CH111+BZ111+CI111, 0.1)*$J$9))/($B$11+$C$11+$F$11)</f>
        <v>0</v>
      </c>
      <c r="AN111">
        <f>($B$11*$K$9+$C$11*$K$9+$F$11*((CH111+BZ111)/MAX(CH111+BZ111+CI111, 0.1)*$P$9+CI111/MAX(CH111+BZ111+CI111, 0.1)*$Q$9))/($B$11+$C$11+$F$11)</f>
        <v>0</v>
      </c>
      <c r="AO111">
        <v>6</v>
      </c>
      <c r="AP111">
        <v>0.5</v>
      </c>
      <c r="AQ111" t="s">
        <v>341</v>
      </c>
      <c r="AR111">
        <v>2</v>
      </c>
      <c r="AS111">
        <v>1695831593.6</v>
      </c>
      <c r="AT111">
        <v>393.027</v>
      </c>
      <c r="AU111">
        <v>420.056</v>
      </c>
      <c r="AV111">
        <v>13.2495</v>
      </c>
      <c r="AW111">
        <v>4.50906</v>
      </c>
      <c r="AX111">
        <v>391.146</v>
      </c>
      <c r="AY111">
        <v>13.1791</v>
      </c>
      <c r="AZ111">
        <v>499.804</v>
      </c>
      <c r="BA111">
        <v>100.525</v>
      </c>
      <c r="BB111">
        <v>0.0338284</v>
      </c>
      <c r="BC111">
        <v>22.0113</v>
      </c>
      <c r="BD111">
        <v>999.9</v>
      </c>
      <c r="BE111">
        <v>999.9</v>
      </c>
      <c r="BF111">
        <v>0</v>
      </c>
      <c r="BG111">
        <v>0</v>
      </c>
      <c r="BH111">
        <v>9971.25</v>
      </c>
      <c r="BI111">
        <v>0</v>
      </c>
      <c r="BJ111">
        <v>49.9509</v>
      </c>
      <c r="BK111">
        <v>-27.0293</v>
      </c>
      <c r="BL111">
        <v>398.304</v>
      </c>
      <c r="BM111">
        <v>421.959</v>
      </c>
      <c r="BN111">
        <v>8.740410000000001</v>
      </c>
      <c r="BO111">
        <v>420.056</v>
      </c>
      <c r="BP111">
        <v>4.50906</v>
      </c>
      <c r="BQ111">
        <v>1.3319</v>
      </c>
      <c r="BR111">
        <v>0.453273</v>
      </c>
      <c r="BS111">
        <v>11.1638</v>
      </c>
      <c r="BT111">
        <v>-4.09982</v>
      </c>
      <c r="BU111">
        <v>2499.86</v>
      </c>
      <c r="BV111">
        <v>0.9</v>
      </c>
      <c r="BW111">
        <v>0.09999950000000001</v>
      </c>
      <c r="BX111">
        <v>0</v>
      </c>
      <c r="BY111">
        <v>2.8541</v>
      </c>
      <c r="BZ111">
        <v>0</v>
      </c>
      <c r="CA111">
        <v>36158.9</v>
      </c>
      <c r="CB111">
        <v>22322.5</v>
      </c>
      <c r="CC111">
        <v>40.312</v>
      </c>
      <c r="CD111">
        <v>39.125</v>
      </c>
      <c r="CE111">
        <v>39.875</v>
      </c>
      <c r="CF111">
        <v>37.812</v>
      </c>
      <c r="CG111">
        <v>38.812</v>
      </c>
      <c r="CH111">
        <v>2249.87</v>
      </c>
      <c r="CI111">
        <v>249.98</v>
      </c>
      <c r="CJ111">
        <v>0</v>
      </c>
      <c r="CK111">
        <v>1695831583.8</v>
      </c>
      <c r="CL111">
        <v>0</v>
      </c>
      <c r="CM111">
        <v>1695827010.1</v>
      </c>
      <c r="CN111" t="s">
        <v>466</v>
      </c>
      <c r="CO111">
        <v>1695827009.6</v>
      </c>
      <c r="CP111">
        <v>1695827010.1</v>
      </c>
      <c r="CQ111">
        <v>4</v>
      </c>
      <c r="CR111">
        <v>-0.07000000000000001</v>
      </c>
      <c r="CS111">
        <v>0.01</v>
      </c>
      <c r="CT111">
        <v>1.941</v>
      </c>
      <c r="CU111">
        <v>0.064</v>
      </c>
      <c r="CV111">
        <v>420</v>
      </c>
      <c r="CW111">
        <v>12</v>
      </c>
      <c r="CX111">
        <v>0.36</v>
      </c>
      <c r="CY111">
        <v>0.14</v>
      </c>
      <c r="CZ111">
        <v>19.46369898757946</v>
      </c>
      <c r="DA111">
        <v>0.6593380430601627</v>
      </c>
      <c r="DB111">
        <v>0.05112096931372381</v>
      </c>
      <c r="DC111">
        <v>1</v>
      </c>
      <c r="DD111">
        <v>0.007365848052567362</v>
      </c>
      <c r="DE111">
        <v>-6.517389168130314E-06</v>
      </c>
      <c r="DF111">
        <v>5.94449859331221E-06</v>
      </c>
      <c r="DG111">
        <v>1</v>
      </c>
      <c r="DH111">
        <v>0.5714232559795586</v>
      </c>
      <c r="DI111">
        <v>-0.0137840039604838</v>
      </c>
      <c r="DJ111">
        <v>0.001256816692714622</v>
      </c>
      <c r="DK111">
        <v>1</v>
      </c>
      <c r="DL111">
        <v>3</v>
      </c>
      <c r="DM111">
        <v>3</v>
      </c>
      <c r="DN111" t="s">
        <v>343</v>
      </c>
      <c r="DO111">
        <v>3.10104</v>
      </c>
      <c r="DP111">
        <v>2.66722</v>
      </c>
      <c r="DQ111">
        <v>0.09633</v>
      </c>
      <c r="DR111">
        <v>0.102369</v>
      </c>
      <c r="DS111">
        <v>0.06891070000000001</v>
      </c>
      <c r="DT111">
        <v>0.0298322</v>
      </c>
      <c r="DU111">
        <v>26403.8</v>
      </c>
      <c r="DV111">
        <v>28628.5</v>
      </c>
      <c r="DW111">
        <v>27648.1</v>
      </c>
      <c r="DX111">
        <v>29966.5</v>
      </c>
      <c r="DY111">
        <v>32268.5</v>
      </c>
      <c r="DZ111">
        <v>35906.6</v>
      </c>
      <c r="EA111">
        <v>37962.1</v>
      </c>
      <c r="EB111">
        <v>41134.2</v>
      </c>
      <c r="EC111">
        <v>2.23158</v>
      </c>
      <c r="ED111">
        <v>2.24095</v>
      </c>
      <c r="EE111">
        <v>0</v>
      </c>
      <c r="EF111">
        <v>0</v>
      </c>
      <c r="EG111">
        <v>19.113</v>
      </c>
      <c r="EH111">
        <v>999.9</v>
      </c>
      <c r="EI111">
        <v>47.6</v>
      </c>
      <c r="EJ111">
        <v>23.3</v>
      </c>
      <c r="EK111">
        <v>13.5968</v>
      </c>
      <c r="EL111">
        <v>63.1912</v>
      </c>
      <c r="EM111">
        <v>8.84615</v>
      </c>
      <c r="EN111">
        <v>1</v>
      </c>
      <c r="EO111">
        <v>-0.496542</v>
      </c>
      <c r="EP111">
        <v>-0.0597767</v>
      </c>
      <c r="EQ111">
        <v>20.205</v>
      </c>
      <c r="ER111">
        <v>5.25832</v>
      </c>
      <c r="ES111">
        <v>12.0522</v>
      </c>
      <c r="ET111">
        <v>4.9735</v>
      </c>
      <c r="EU111">
        <v>3.293</v>
      </c>
      <c r="EV111">
        <v>9999</v>
      </c>
      <c r="EW111">
        <v>9999</v>
      </c>
      <c r="EX111">
        <v>9999</v>
      </c>
      <c r="EY111">
        <v>200.8</v>
      </c>
      <c r="EZ111">
        <v>4.97184</v>
      </c>
      <c r="FA111">
        <v>1.87027</v>
      </c>
      <c r="FB111">
        <v>1.87653</v>
      </c>
      <c r="FC111">
        <v>1.86965</v>
      </c>
      <c r="FD111">
        <v>1.87286</v>
      </c>
      <c r="FE111">
        <v>1.87439</v>
      </c>
      <c r="FF111">
        <v>1.87378</v>
      </c>
      <c r="FG111">
        <v>1.87527</v>
      </c>
      <c r="FH111">
        <v>0</v>
      </c>
      <c r="FI111">
        <v>0</v>
      </c>
      <c r="FJ111">
        <v>0</v>
      </c>
      <c r="FK111">
        <v>0</v>
      </c>
      <c r="FL111" t="s">
        <v>344</v>
      </c>
      <c r="FM111" t="s">
        <v>345</v>
      </c>
      <c r="FN111" t="s">
        <v>346</v>
      </c>
      <c r="FO111" t="s">
        <v>346</v>
      </c>
      <c r="FP111" t="s">
        <v>346</v>
      </c>
      <c r="FQ111" t="s">
        <v>346</v>
      </c>
      <c r="FR111">
        <v>0</v>
      </c>
      <c r="FS111">
        <v>100</v>
      </c>
      <c r="FT111">
        <v>100</v>
      </c>
      <c r="FU111">
        <v>1.881</v>
      </c>
      <c r="FV111">
        <v>0.0704</v>
      </c>
      <c r="FW111">
        <v>0.9259172070539307</v>
      </c>
      <c r="FX111">
        <v>0.002616612134532941</v>
      </c>
      <c r="FY111">
        <v>-4.519413631873513E-07</v>
      </c>
      <c r="FZ111">
        <v>9.831233035137328E-12</v>
      </c>
      <c r="GA111">
        <v>-0.02330133951424375</v>
      </c>
      <c r="GB111">
        <v>0.01128715920374445</v>
      </c>
      <c r="GC111">
        <v>-0.0004913425133041084</v>
      </c>
      <c r="GD111">
        <v>1.320148971478439E-05</v>
      </c>
      <c r="GE111">
        <v>-1</v>
      </c>
      <c r="GF111">
        <v>2093</v>
      </c>
      <c r="GG111">
        <v>1</v>
      </c>
      <c r="GH111">
        <v>22</v>
      </c>
      <c r="GI111">
        <v>76.40000000000001</v>
      </c>
      <c r="GJ111">
        <v>76.40000000000001</v>
      </c>
      <c r="GK111">
        <v>1.06323</v>
      </c>
      <c r="GL111">
        <v>2.48779</v>
      </c>
      <c r="GM111">
        <v>1.39893</v>
      </c>
      <c r="GN111">
        <v>2.31079</v>
      </c>
      <c r="GO111">
        <v>1.44897</v>
      </c>
      <c r="GP111">
        <v>2.49756</v>
      </c>
      <c r="GQ111">
        <v>26.6232</v>
      </c>
      <c r="GR111">
        <v>13.9657</v>
      </c>
      <c r="GS111">
        <v>18</v>
      </c>
      <c r="GT111">
        <v>471.366</v>
      </c>
      <c r="GU111">
        <v>546.562</v>
      </c>
      <c r="GV111">
        <v>20</v>
      </c>
      <c r="GW111">
        <v>20.581</v>
      </c>
      <c r="GX111">
        <v>30.0001</v>
      </c>
      <c r="GY111">
        <v>20.5798</v>
      </c>
      <c r="GZ111">
        <v>20.5425</v>
      </c>
      <c r="HA111">
        <v>21.2565</v>
      </c>
      <c r="HB111">
        <v>59.6897</v>
      </c>
      <c r="HC111">
        <v>0</v>
      </c>
      <c r="HD111">
        <v>20</v>
      </c>
      <c r="HE111">
        <v>420</v>
      </c>
      <c r="HF111">
        <v>4.47721</v>
      </c>
      <c r="HG111">
        <v>102.366</v>
      </c>
      <c r="HH111">
        <v>102.757</v>
      </c>
    </row>
    <row r="112" spans="1:216">
      <c r="A112">
        <v>96</v>
      </c>
      <c r="B112">
        <v>1695831684.6</v>
      </c>
      <c r="C112">
        <v>11337</v>
      </c>
      <c r="D112" t="s">
        <v>539</v>
      </c>
      <c r="E112" t="s">
        <v>540</v>
      </c>
      <c r="F112" t="s">
        <v>340</v>
      </c>
      <c r="H112">
        <v>1695831684.6</v>
      </c>
      <c r="I112">
        <f>(J112)/1000</f>
        <v>0</v>
      </c>
      <c r="J112">
        <f>1000*AZ112*AH112*(AV112-AW112)/(100*AO112*(1000-AH112*AV112))</f>
        <v>0</v>
      </c>
      <c r="K112">
        <f>AZ112*AH112*(AU112-AT112*(1000-AH112*AW112)/(1000-AH112*AV112))/(100*AO112)</f>
        <v>0</v>
      </c>
      <c r="L112">
        <f>AT112 - IF(AH112&gt;1, K112*AO112*100.0/(AJ112*BH112), 0)</f>
        <v>0</v>
      </c>
      <c r="M112">
        <f>((S112-I112/2)*L112-K112)/(S112+I112/2)</f>
        <v>0</v>
      </c>
      <c r="N112">
        <f>M112*(BA112+BB112)/1000.0</f>
        <v>0</v>
      </c>
      <c r="O112">
        <f>(AT112 - IF(AH112&gt;1, K112*AO112*100.0/(AJ112*BH112), 0))*(BA112+BB112)/1000.0</f>
        <v>0</v>
      </c>
      <c r="P112">
        <f>2.0/((1/R112-1/Q112)+SIGN(R112)*SQRT((1/R112-1/Q112)*(1/R112-1/Q112) + 4*AP112/((AP112+1)*(AP112+1))*(2*1/R112*1/Q112-1/Q112*1/Q112)))</f>
        <v>0</v>
      </c>
      <c r="Q112">
        <f>IF(LEFT(AQ112,1)&lt;&gt;"0",IF(LEFT(AQ112,1)="1",3.0,AR112),$D$5+$E$5*(BH112*BA112/($K$5*1000))+$F$5*(BH112*BA112/($K$5*1000))*MAX(MIN(AO112,$J$5),$I$5)*MAX(MIN(AO112,$J$5),$I$5)+$G$5*MAX(MIN(AO112,$J$5),$I$5)*(BH112*BA112/($K$5*1000))+$H$5*(BH112*BA112/($K$5*1000))*(BH112*BA112/($K$5*1000)))</f>
        <v>0</v>
      </c>
      <c r="R112">
        <f>I112*(1000-(1000*0.61365*exp(17.502*V112/(240.97+V112))/(BA112+BB112)+AV112)/2)/(1000*0.61365*exp(17.502*V112/(240.97+V112))/(BA112+BB112)-AV112)</f>
        <v>0</v>
      </c>
      <c r="S112">
        <f>1/((AP112+1)/(P112/1.6)+1/(Q112/1.37)) + AP112/((AP112+1)/(P112/1.6) + AP112/(Q112/1.37))</f>
        <v>0</v>
      </c>
      <c r="T112">
        <f>(AK112*AN112)</f>
        <v>0</v>
      </c>
      <c r="U112">
        <f>(BC112+(T112+2*0.95*5.67E-8*(((BC112+$B$7)+273)^4-(BC112+273)^4)-44100*I112)/(1.84*29.3*Q112+8*0.95*5.67E-8*(BC112+273)^3))</f>
        <v>0</v>
      </c>
      <c r="V112">
        <f>($C$7*BD112+$D$7*BE112+$E$7*U112)</f>
        <v>0</v>
      </c>
      <c r="W112">
        <f>0.61365*exp(17.502*V112/(240.97+V112))</f>
        <v>0</v>
      </c>
      <c r="X112">
        <f>(Y112/Z112*100)</f>
        <v>0</v>
      </c>
      <c r="Y112">
        <f>AV112*(BA112+BB112)/1000</f>
        <v>0</v>
      </c>
      <c r="Z112">
        <f>0.61365*exp(17.502*BC112/(240.97+BC112))</f>
        <v>0</v>
      </c>
      <c r="AA112">
        <f>(W112-AV112*(BA112+BB112)/1000)</f>
        <v>0</v>
      </c>
      <c r="AB112">
        <f>(-I112*44100)</f>
        <v>0</v>
      </c>
      <c r="AC112">
        <f>2*29.3*Q112*0.92*(BC112-V112)</f>
        <v>0</v>
      </c>
      <c r="AD112">
        <f>2*0.95*5.67E-8*(((BC112+$B$7)+273)^4-(V112+273)^4)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MAX(0,($B$13+$C$13*BH112)/(1+$D$13*BH112)*BA112/(BC112+273)*$E$13)</f>
        <v>0</v>
      </c>
      <c r="AK112">
        <f>$B$11*BI112+$C$11*BJ112+$F$11*BU112*(1-BX112)</f>
        <v>0</v>
      </c>
      <c r="AL112">
        <f>AK112*AM112</f>
        <v>0</v>
      </c>
      <c r="AM112">
        <f>($B$11*$D$9+$C$11*$D$9+$F$11*((CH112+BZ112)/MAX(CH112+BZ112+CI112, 0.1)*$I$9+CI112/MAX(CH112+BZ112+CI112, 0.1)*$J$9))/($B$11+$C$11+$F$11)</f>
        <v>0</v>
      </c>
      <c r="AN112">
        <f>($B$11*$K$9+$C$11*$K$9+$F$11*((CH112+BZ112)/MAX(CH112+BZ112+CI112, 0.1)*$P$9+CI112/MAX(CH112+BZ112+CI112, 0.1)*$Q$9))/($B$11+$C$11+$F$11)</f>
        <v>0</v>
      </c>
      <c r="AO112">
        <v>6</v>
      </c>
      <c r="AP112">
        <v>0.5</v>
      </c>
      <c r="AQ112" t="s">
        <v>341</v>
      </c>
      <c r="AR112">
        <v>2</v>
      </c>
      <c r="AS112">
        <v>1695831684.6</v>
      </c>
      <c r="AT112">
        <v>406.265</v>
      </c>
      <c r="AU112">
        <v>420.017</v>
      </c>
      <c r="AV112">
        <v>12.7676</v>
      </c>
      <c r="AW112">
        <v>7.84709</v>
      </c>
      <c r="AX112">
        <v>404.355</v>
      </c>
      <c r="AY112">
        <v>12.6997</v>
      </c>
      <c r="AZ112">
        <v>499.985</v>
      </c>
      <c r="BA112">
        <v>100.534</v>
      </c>
      <c r="BB112">
        <v>0.0334781</v>
      </c>
      <c r="BC112">
        <v>21.949</v>
      </c>
      <c r="BD112">
        <v>999.9</v>
      </c>
      <c r="BE112">
        <v>999.9</v>
      </c>
      <c r="BF112">
        <v>0</v>
      </c>
      <c r="BG112">
        <v>0</v>
      </c>
      <c r="BH112">
        <v>9985.620000000001</v>
      </c>
      <c r="BI112">
        <v>0</v>
      </c>
      <c r="BJ112">
        <v>45.5757</v>
      </c>
      <c r="BK112">
        <v>-13.7519</v>
      </c>
      <c r="BL112">
        <v>411.519</v>
      </c>
      <c r="BM112">
        <v>423.339</v>
      </c>
      <c r="BN112">
        <v>4.92048</v>
      </c>
      <c r="BO112">
        <v>420.017</v>
      </c>
      <c r="BP112">
        <v>7.84709</v>
      </c>
      <c r="BQ112">
        <v>1.28358</v>
      </c>
      <c r="BR112">
        <v>0.788901</v>
      </c>
      <c r="BS112">
        <v>10.6079</v>
      </c>
      <c r="BT112">
        <v>3.50915</v>
      </c>
      <c r="BU112">
        <v>2500.17</v>
      </c>
      <c r="BV112">
        <v>0.9000050000000001</v>
      </c>
      <c r="BW112">
        <v>0.0999951</v>
      </c>
      <c r="BX112">
        <v>0</v>
      </c>
      <c r="BY112">
        <v>2.9189</v>
      </c>
      <c r="BZ112">
        <v>0</v>
      </c>
      <c r="CA112">
        <v>44726.7</v>
      </c>
      <c r="CB112">
        <v>22325.3</v>
      </c>
      <c r="CC112">
        <v>38.312</v>
      </c>
      <c r="CD112">
        <v>37.625</v>
      </c>
      <c r="CE112">
        <v>38.062</v>
      </c>
      <c r="CF112">
        <v>36.125</v>
      </c>
      <c r="CG112">
        <v>37.125</v>
      </c>
      <c r="CH112">
        <v>2250.17</v>
      </c>
      <c r="CI112">
        <v>250</v>
      </c>
      <c r="CJ112">
        <v>0</v>
      </c>
      <c r="CK112">
        <v>1695831674.4</v>
      </c>
      <c r="CL112">
        <v>0</v>
      </c>
      <c r="CM112">
        <v>1695827010.1</v>
      </c>
      <c r="CN112" t="s">
        <v>466</v>
      </c>
      <c r="CO112">
        <v>1695827009.6</v>
      </c>
      <c r="CP112">
        <v>1695827010.1</v>
      </c>
      <c r="CQ112">
        <v>4</v>
      </c>
      <c r="CR112">
        <v>-0.07000000000000001</v>
      </c>
      <c r="CS112">
        <v>0.01</v>
      </c>
      <c r="CT112">
        <v>1.941</v>
      </c>
      <c r="CU112">
        <v>0.064</v>
      </c>
      <c r="CV112">
        <v>420</v>
      </c>
      <c r="CW112">
        <v>12</v>
      </c>
      <c r="CX112">
        <v>0.36</v>
      </c>
      <c r="CY112">
        <v>0.14</v>
      </c>
      <c r="CZ112">
        <v>9.75755349249215</v>
      </c>
      <c r="DA112">
        <v>-0.3440047531391273</v>
      </c>
      <c r="DB112">
        <v>0.04114976559736785</v>
      </c>
      <c r="DC112">
        <v>1</v>
      </c>
      <c r="DD112">
        <v>0.004093011791425976</v>
      </c>
      <c r="DE112">
        <v>0.0003225147608495844</v>
      </c>
      <c r="DF112">
        <v>2.425555284242733E-05</v>
      </c>
      <c r="DG112">
        <v>1</v>
      </c>
      <c r="DH112">
        <v>0.2623422903936168</v>
      </c>
      <c r="DI112">
        <v>0.05234513801690348</v>
      </c>
      <c r="DJ112">
        <v>0.003915586514364398</v>
      </c>
      <c r="DK112">
        <v>1</v>
      </c>
      <c r="DL112">
        <v>3</v>
      </c>
      <c r="DM112">
        <v>3</v>
      </c>
      <c r="DN112" t="s">
        <v>343</v>
      </c>
      <c r="DO112">
        <v>3.10203</v>
      </c>
      <c r="DP112">
        <v>2.66699</v>
      </c>
      <c r="DQ112">
        <v>0.0988047</v>
      </c>
      <c r="DR112">
        <v>0.102402</v>
      </c>
      <c r="DS112">
        <v>0.0670014</v>
      </c>
      <c r="DT112">
        <v>0.0471989</v>
      </c>
      <c r="DU112">
        <v>26333</v>
      </c>
      <c r="DV112">
        <v>28626.7</v>
      </c>
      <c r="DW112">
        <v>27649.7</v>
      </c>
      <c r="DX112">
        <v>29965.6</v>
      </c>
      <c r="DY112">
        <v>32335.9</v>
      </c>
      <c r="DZ112">
        <v>35264.1</v>
      </c>
      <c r="EA112">
        <v>37963.4</v>
      </c>
      <c r="EB112">
        <v>41132.1</v>
      </c>
      <c r="EC112">
        <v>2.22717</v>
      </c>
      <c r="ED112">
        <v>2.24875</v>
      </c>
      <c r="EE112">
        <v>0</v>
      </c>
      <c r="EF112">
        <v>0</v>
      </c>
      <c r="EG112">
        <v>19.0206</v>
      </c>
      <c r="EH112">
        <v>999.9</v>
      </c>
      <c r="EI112">
        <v>47.5</v>
      </c>
      <c r="EJ112">
        <v>23.3</v>
      </c>
      <c r="EK112">
        <v>13.567</v>
      </c>
      <c r="EL112">
        <v>63.3012</v>
      </c>
      <c r="EM112">
        <v>8.40945</v>
      </c>
      <c r="EN112">
        <v>1</v>
      </c>
      <c r="EO112">
        <v>-0.497416</v>
      </c>
      <c r="EP112">
        <v>-0.0839869</v>
      </c>
      <c r="EQ112">
        <v>20.2052</v>
      </c>
      <c r="ER112">
        <v>5.25892</v>
      </c>
      <c r="ES112">
        <v>12.0519</v>
      </c>
      <c r="ET112">
        <v>4.97365</v>
      </c>
      <c r="EU112">
        <v>3.293</v>
      </c>
      <c r="EV112">
        <v>9999</v>
      </c>
      <c r="EW112">
        <v>9999</v>
      </c>
      <c r="EX112">
        <v>9999</v>
      </c>
      <c r="EY112">
        <v>200.8</v>
      </c>
      <c r="EZ112">
        <v>4.97183</v>
      </c>
      <c r="FA112">
        <v>1.87027</v>
      </c>
      <c r="FB112">
        <v>1.87654</v>
      </c>
      <c r="FC112">
        <v>1.86966</v>
      </c>
      <c r="FD112">
        <v>1.87286</v>
      </c>
      <c r="FE112">
        <v>1.87443</v>
      </c>
      <c r="FF112">
        <v>1.87378</v>
      </c>
      <c r="FG112">
        <v>1.87528</v>
      </c>
      <c r="FH112">
        <v>0</v>
      </c>
      <c r="FI112">
        <v>0</v>
      </c>
      <c r="FJ112">
        <v>0</v>
      </c>
      <c r="FK112">
        <v>0</v>
      </c>
      <c r="FL112" t="s">
        <v>344</v>
      </c>
      <c r="FM112" t="s">
        <v>345</v>
      </c>
      <c r="FN112" t="s">
        <v>346</v>
      </c>
      <c r="FO112" t="s">
        <v>346</v>
      </c>
      <c r="FP112" t="s">
        <v>346</v>
      </c>
      <c r="FQ112" t="s">
        <v>346</v>
      </c>
      <c r="FR112">
        <v>0</v>
      </c>
      <c r="FS112">
        <v>100</v>
      </c>
      <c r="FT112">
        <v>100</v>
      </c>
      <c r="FU112">
        <v>1.91</v>
      </c>
      <c r="FV112">
        <v>0.0679</v>
      </c>
      <c r="FW112">
        <v>0.9259172070539307</v>
      </c>
      <c r="FX112">
        <v>0.002616612134532941</v>
      </c>
      <c r="FY112">
        <v>-4.519413631873513E-07</v>
      </c>
      <c r="FZ112">
        <v>9.831233035137328E-12</v>
      </c>
      <c r="GA112">
        <v>-0.02330133951424375</v>
      </c>
      <c r="GB112">
        <v>0.01128715920374445</v>
      </c>
      <c r="GC112">
        <v>-0.0004913425133041084</v>
      </c>
      <c r="GD112">
        <v>1.320148971478439E-05</v>
      </c>
      <c r="GE112">
        <v>-1</v>
      </c>
      <c r="GF112">
        <v>2093</v>
      </c>
      <c r="GG112">
        <v>1</v>
      </c>
      <c r="GH112">
        <v>22</v>
      </c>
      <c r="GI112">
        <v>77.90000000000001</v>
      </c>
      <c r="GJ112">
        <v>77.90000000000001</v>
      </c>
      <c r="GK112">
        <v>1.06689</v>
      </c>
      <c r="GL112">
        <v>2.49268</v>
      </c>
      <c r="GM112">
        <v>1.39893</v>
      </c>
      <c r="GN112">
        <v>2.31079</v>
      </c>
      <c r="GO112">
        <v>1.44897</v>
      </c>
      <c r="GP112">
        <v>2.50732</v>
      </c>
      <c r="GQ112">
        <v>26.6439</v>
      </c>
      <c r="GR112">
        <v>13.9569</v>
      </c>
      <c r="GS112">
        <v>18</v>
      </c>
      <c r="GT112">
        <v>468.836</v>
      </c>
      <c r="GU112">
        <v>552.258</v>
      </c>
      <c r="GV112">
        <v>20</v>
      </c>
      <c r="GW112">
        <v>20.5766</v>
      </c>
      <c r="GX112">
        <v>30</v>
      </c>
      <c r="GY112">
        <v>20.5852</v>
      </c>
      <c r="GZ112">
        <v>20.5545</v>
      </c>
      <c r="HA112">
        <v>21.3085</v>
      </c>
      <c r="HB112">
        <v>38.9352</v>
      </c>
      <c r="HC112">
        <v>0</v>
      </c>
      <c r="HD112">
        <v>20</v>
      </c>
      <c r="HE112">
        <v>420</v>
      </c>
      <c r="HF112">
        <v>7.96034</v>
      </c>
      <c r="HG112">
        <v>102.371</v>
      </c>
      <c r="HH112">
        <v>102.752</v>
      </c>
    </row>
    <row r="113" spans="1:216">
      <c r="A113">
        <v>97</v>
      </c>
      <c r="B113">
        <v>1695831780.6</v>
      </c>
      <c r="C113">
        <v>11433</v>
      </c>
      <c r="D113" t="s">
        <v>541</v>
      </c>
      <c r="E113" t="s">
        <v>542</v>
      </c>
      <c r="F113" t="s">
        <v>340</v>
      </c>
      <c r="H113">
        <v>1695831780.6</v>
      </c>
      <c r="I113">
        <f>(J113)/1000</f>
        <v>0</v>
      </c>
      <c r="J113">
        <f>1000*AZ113*AH113*(AV113-AW113)/(100*AO113*(1000-AH113*AV113))</f>
        <v>0</v>
      </c>
      <c r="K113">
        <f>AZ113*AH113*(AU113-AT113*(1000-AH113*AW113)/(1000-AH113*AV113))/(100*AO113)</f>
        <v>0</v>
      </c>
      <c r="L113">
        <f>AT113 - IF(AH113&gt;1, K113*AO113*100.0/(AJ113*BH113), 0)</f>
        <v>0</v>
      </c>
      <c r="M113">
        <f>((S113-I113/2)*L113-K113)/(S113+I113/2)</f>
        <v>0</v>
      </c>
      <c r="N113">
        <f>M113*(BA113+BB113)/1000.0</f>
        <v>0</v>
      </c>
      <c r="O113">
        <f>(AT113 - IF(AH113&gt;1, K113*AO113*100.0/(AJ113*BH113), 0))*(BA113+BB113)/1000.0</f>
        <v>0</v>
      </c>
      <c r="P113">
        <f>2.0/((1/R113-1/Q113)+SIGN(R113)*SQRT((1/R113-1/Q113)*(1/R113-1/Q113) + 4*AP113/((AP113+1)*(AP113+1))*(2*1/R113*1/Q113-1/Q113*1/Q113)))</f>
        <v>0</v>
      </c>
      <c r="Q113">
        <f>IF(LEFT(AQ113,1)&lt;&gt;"0",IF(LEFT(AQ113,1)="1",3.0,AR113),$D$5+$E$5*(BH113*BA113/($K$5*1000))+$F$5*(BH113*BA113/($K$5*1000))*MAX(MIN(AO113,$J$5),$I$5)*MAX(MIN(AO113,$J$5),$I$5)+$G$5*MAX(MIN(AO113,$J$5),$I$5)*(BH113*BA113/($K$5*1000))+$H$5*(BH113*BA113/($K$5*1000))*(BH113*BA113/($K$5*1000)))</f>
        <v>0</v>
      </c>
      <c r="R113">
        <f>I113*(1000-(1000*0.61365*exp(17.502*V113/(240.97+V113))/(BA113+BB113)+AV113)/2)/(1000*0.61365*exp(17.502*V113/(240.97+V113))/(BA113+BB113)-AV113)</f>
        <v>0</v>
      </c>
      <c r="S113">
        <f>1/((AP113+1)/(P113/1.6)+1/(Q113/1.37)) + AP113/((AP113+1)/(P113/1.6) + AP113/(Q113/1.37))</f>
        <v>0</v>
      </c>
      <c r="T113">
        <f>(AK113*AN113)</f>
        <v>0</v>
      </c>
      <c r="U113">
        <f>(BC113+(T113+2*0.95*5.67E-8*(((BC113+$B$7)+273)^4-(BC113+273)^4)-44100*I113)/(1.84*29.3*Q113+8*0.95*5.67E-8*(BC113+273)^3))</f>
        <v>0</v>
      </c>
      <c r="V113">
        <f>($C$7*BD113+$D$7*BE113+$E$7*U113)</f>
        <v>0</v>
      </c>
      <c r="W113">
        <f>0.61365*exp(17.502*V113/(240.97+V113))</f>
        <v>0</v>
      </c>
      <c r="X113">
        <f>(Y113/Z113*100)</f>
        <v>0</v>
      </c>
      <c r="Y113">
        <f>AV113*(BA113+BB113)/1000</f>
        <v>0</v>
      </c>
      <c r="Z113">
        <f>0.61365*exp(17.502*BC113/(240.97+BC113))</f>
        <v>0</v>
      </c>
      <c r="AA113">
        <f>(W113-AV113*(BA113+BB113)/1000)</f>
        <v>0</v>
      </c>
      <c r="AB113">
        <f>(-I113*44100)</f>
        <v>0</v>
      </c>
      <c r="AC113">
        <f>2*29.3*Q113*0.92*(BC113-V113)</f>
        <v>0</v>
      </c>
      <c r="AD113">
        <f>2*0.95*5.67E-8*(((BC113+$B$7)+273)^4-(V113+273)^4)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MAX(0,($B$13+$C$13*BH113)/(1+$D$13*BH113)*BA113/(BC113+273)*$E$13)</f>
        <v>0</v>
      </c>
      <c r="AK113">
        <f>$B$11*BI113+$C$11*BJ113+$F$11*BU113*(1-BX113)</f>
        <v>0</v>
      </c>
      <c r="AL113">
        <f>AK113*AM113</f>
        <v>0</v>
      </c>
      <c r="AM113">
        <f>($B$11*$D$9+$C$11*$D$9+$F$11*((CH113+BZ113)/MAX(CH113+BZ113+CI113, 0.1)*$I$9+CI113/MAX(CH113+BZ113+CI113, 0.1)*$J$9))/($B$11+$C$11+$F$11)</f>
        <v>0</v>
      </c>
      <c r="AN113">
        <f>($B$11*$K$9+$C$11*$K$9+$F$11*((CH113+BZ113)/MAX(CH113+BZ113+CI113, 0.1)*$P$9+CI113/MAX(CH113+BZ113+CI113, 0.1)*$Q$9))/($B$11+$C$11+$F$11)</f>
        <v>0</v>
      </c>
      <c r="AO113">
        <v>6</v>
      </c>
      <c r="AP113">
        <v>0.5</v>
      </c>
      <c r="AQ113" t="s">
        <v>341</v>
      </c>
      <c r="AR113">
        <v>2</v>
      </c>
      <c r="AS113">
        <v>1695831780.6</v>
      </c>
      <c r="AT113">
        <v>402.956</v>
      </c>
      <c r="AU113">
        <v>420.017</v>
      </c>
      <c r="AV113">
        <v>13.1572</v>
      </c>
      <c r="AW113">
        <v>7.45895</v>
      </c>
      <c r="AX113">
        <v>401.052</v>
      </c>
      <c r="AY113">
        <v>13.0874</v>
      </c>
      <c r="AZ113">
        <v>499.995</v>
      </c>
      <c r="BA113">
        <v>100.524</v>
      </c>
      <c r="BB113">
        <v>0.0335063</v>
      </c>
      <c r="BC113">
        <v>21.9328</v>
      </c>
      <c r="BD113">
        <v>999.9</v>
      </c>
      <c r="BE113">
        <v>999.9</v>
      </c>
      <c r="BF113">
        <v>0</v>
      </c>
      <c r="BG113">
        <v>0</v>
      </c>
      <c r="BH113">
        <v>10008.1</v>
      </c>
      <c r="BI113">
        <v>0</v>
      </c>
      <c r="BJ113">
        <v>44.8751</v>
      </c>
      <c r="BK113">
        <v>-17.0609</v>
      </c>
      <c r="BL113">
        <v>408.328</v>
      </c>
      <c r="BM113">
        <v>423.173</v>
      </c>
      <c r="BN113">
        <v>5.69829</v>
      </c>
      <c r="BO113">
        <v>420.017</v>
      </c>
      <c r="BP113">
        <v>7.45895</v>
      </c>
      <c r="BQ113">
        <v>1.32262</v>
      </c>
      <c r="BR113">
        <v>0.749807</v>
      </c>
      <c r="BS113">
        <v>11.0584</v>
      </c>
      <c r="BT113">
        <v>2.79097</v>
      </c>
      <c r="BU113">
        <v>2500.11</v>
      </c>
      <c r="BV113">
        <v>0.899999</v>
      </c>
      <c r="BW113">
        <v>0.100001</v>
      </c>
      <c r="BX113">
        <v>0</v>
      </c>
      <c r="BY113">
        <v>2.5193</v>
      </c>
      <c r="BZ113">
        <v>0</v>
      </c>
      <c r="CA113">
        <v>30141.4</v>
      </c>
      <c r="CB113">
        <v>22324.7</v>
      </c>
      <c r="CC113">
        <v>39.687</v>
      </c>
      <c r="CD113">
        <v>39.125</v>
      </c>
      <c r="CE113">
        <v>39.187</v>
      </c>
      <c r="CF113">
        <v>37.562</v>
      </c>
      <c r="CG113">
        <v>38.312</v>
      </c>
      <c r="CH113">
        <v>2250.1</v>
      </c>
      <c r="CI113">
        <v>250.01</v>
      </c>
      <c r="CJ113">
        <v>0</v>
      </c>
      <c r="CK113">
        <v>1695831770.4</v>
      </c>
      <c r="CL113">
        <v>0</v>
      </c>
      <c r="CM113">
        <v>1695827010.1</v>
      </c>
      <c r="CN113" t="s">
        <v>466</v>
      </c>
      <c r="CO113">
        <v>1695827009.6</v>
      </c>
      <c r="CP113">
        <v>1695827010.1</v>
      </c>
      <c r="CQ113">
        <v>4</v>
      </c>
      <c r="CR113">
        <v>-0.07000000000000001</v>
      </c>
      <c r="CS113">
        <v>0.01</v>
      </c>
      <c r="CT113">
        <v>1.941</v>
      </c>
      <c r="CU113">
        <v>0.064</v>
      </c>
      <c r="CV113">
        <v>420</v>
      </c>
      <c r="CW113">
        <v>12</v>
      </c>
      <c r="CX113">
        <v>0.36</v>
      </c>
      <c r="CY113">
        <v>0.14</v>
      </c>
      <c r="CZ113">
        <v>12.28798842460814</v>
      </c>
      <c r="DA113">
        <v>0.1937031590370147</v>
      </c>
      <c r="DB113">
        <v>0.03507731142653078</v>
      </c>
      <c r="DC113">
        <v>1</v>
      </c>
      <c r="DD113">
        <v>0.004808642565072068</v>
      </c>
      <c r="DE113">
        <v>0.000103983943144071</v>
      </c>
      <c r="DF113">
        <v>9.298431571816881E-06</v>
      </c>
      <c r="DG113">
        <v>1</v>
      </c>
      <c r="DH113">
        <v>0.3323964376444081</v>
      </c>
      <c r="DI113">
        <v>0.002489519571167553</v>
      </c>
      <c r="DJ113">
        <v>0.0004432596813308926</v>
      </c>
      <c r="DK113">
        <v>1</v>
      </c>
      <c r="DL113">
        <v>3</v>
      </c>
      <c r="DM113">
        <v>3</v>
      </c>
      <c r="DN113" t="s">
        <v>343</v>
      </c>
      <c r="DO113">
        <v>3.10195</v>
      </c>
      <c r="DP113">
        <v>2.66722</v>
      </c>
      <c r="DQ113">
        <v>0.09819</v>
      </c>
      <c r="DR113">
        <v>0.102394</v>
      </c>
      <c r="DS113">
        <v>0.0685487</v>
      </c>
      <c r="DT113">
        <v>0.0453091</v>
      </c>
      <c r="DU113">
        <v>26351.1</v>
      </c>
      <c r="DV113">
        <v>28628.7</v>
      </c>
      <c r="DW113">
        <v>27649.7</v>
      </c>
      <c r="DX113">
        <v>29967.3</v>
      </c>
      <c r="DY113">
        <v>32283.3</v>
      </c>
      <c r="DZ113">
        <v>35336.7</v>
      </c>
      <c r="EA113">
        <v>37964.4</v>
      </c>
      <c r="EB113">
        <v>41135.3</v>
      </c>
      <c r="EC113">
        <v>2.22863</v>
      </c>
      <c r="ED113">
        <v>2.25003</v>
      </c>
      <c r="EE113">
        <v>0</v>
      </c>
      <c r="EF113">
        <v>0</v>
      </c>
      <c r="EG113">
        <v>18.9946</v>
      </c>
      <c r="EH113">
        <v>999.9</v>
      </c>
      <c r="EI113">
        <v>47.4</v>
      </c>
      <c r="EJ113">
        <v>23.3</v>
      </c>
      <c r="EK113">
        <v>13.5395</v>
      </c>
      <c r="EL113">
        <v>62.7912</v>
      </c>
      <c r="EM113">
        <v>8.329330000000001</v>
      </c>
      <c r="EN113">
        <v>1</v>
      </c>
      <c r="EO113">
        <v>-0.499898</v>
      </c>
      <c r="EP113">
        <v>-0.0905147</v>
      </c>
      <c r="EQ113">
        <v>20.207</v>
      </c>
      <c r="ER113">
        <v>5.25907</v>
      </c>
      <c r="ES113">
        <v>12.0522</v>
      </c>
      <c r="ET113">
        <v>4.9737</v>
      </c>
      <c r="EU113">
        <v>3.293</v>
      </c>
      <c r="EV113">
        <v>9999</v>
      </c>
      <c r="EW113">
        <v>9999</v>
      </c>
      <c r="EX113">
        <v>9999</v>
      </c>
      <c r="EY113">
        <v>200.9</v>
      </c>
      <c r="EZ113">
        <v>4.97185</v>
      </c>
      <c r="FA113">
        <v>1.87029</v>
      </c>
      <c r="FB113">
        <v>1.87654</v>
      </c>
      <c r="FC113">
        <v>1.86966</v>
      </c>
      <c r="FD113">
        <v>1.87286</v>
      </c>
      <c r="FE113">
        <v>1.87442</v>
      </c>
      <c r="FF113">
        <v>1.87378</v>
      </c>
      <c r="FG113">
        <v>1.87531</v>
      </c>
      <c r="FH113">
        <v>0</v>
      </c>
      <c r="FI113">
        <v>0</v>
      </c>
      <c r="FJ113">
        <v>0</v>
      </c>
      <c r="FK113">
        <v>0</v>
      </c>
      <c r="FL113" t="s">
        <v>344</v>
      </c>
      <c r="FM113" t="s">
        <v>345</v>
      </c>
      <c r="FN113" t="s">
        <v>346</v>
      </c>
      <c r="FO113" t="s">
        <v>346</v>
      </c>
      <c r="FP113" t="s">
        <v>346</v>
      </c>
      <c r="FQ113" t="s">
        <v>346</v>
      </c>
      <c r="FR113">
        <v>0</v>
      </c>
      <c r="FS113">
        <v>100</v>
      </c>
      <c r="FT113">
        <v>100</v>
      </c>
      <c r="FU113">
        <v>1.904</v>
      </c>
      <c r="FV113">
        <v>0.0698</v>
      </c>
      <c r="FW113">
        <v>0.9259172070539307</v>
      </c>
      <c r="FX113">
        <v>0.002616612134532941</v>
      </c>
      <c r="FY113">
        <v>-4.519413631873513E-07</v>
      </c>
      <c r="FZ113">
        <v>9.831233035137328E-12</v>
      </c>
      <c r="GA113">
        <v>-0.02330133951424375</v>
      </c>
      <c r="GB113">
        <v>0.01128715920374445</v>
      </c>
      <c r="GC113">
        <v>-0.0004913425133041084</v>
      </c>
      <c r="GD113">
        <v>1.320148971478439E-05</v>
      </c>
      <c r="GE113">
        <v>-1</v>
      </c>
      <c r="GF113">
        <v>2093</v>
      </c>
      <c r="GG113">
        <v>1</v>
      </c>
      <c r="GH113">
        <v>22</v>
      </c>
      <c r="GI113">
        <v>79.5</v>
      </c>
      <c r="GJ113">
        <v>79.5</v>
      </c>
      <c r="GK113">
        <v>1.06567</v>
      </c>
      <c r="GL113">
        <v>2.49756</v>
      </c>
      <c r="GM113">
        <v>1.39893</v>
      </c>
      <c r="GN113">
        <v>2.31079</v>
      </c>
      <c r="GO113">
        <v>1.44897</v>
      </c>
      <c r="GP113">
        <v>2.48047</v>
      </c>
      <c r="GQ113">
        <v>26.6646</v>
      </c>
      <c r="GR113">
        <v>13.9394</v>
      </c>
      <c r="GS113">
        <v>18</v>
      </c>
      <c r="GT113">
        <v>469.471</v>
      </c>
      <c r="GU113">
        <v>552.919</v>
      </c>
      <c r="GV113">
        <v>20.0004</v>
      </c>
      <c r="GW113">
        <v>20.5434</v>
      </c>
      <c r="GX113">
        <v>30</v>
      </c>
      <c r="GY113">
        <v>20.564</v>
      </c>
      <c r="GZ113">
        <v>20.5337</v>
      </c>
      <c r="HA113">
        <v>21.2975</v>
      </c>
      <c r="HB113">
        <v>42.2614</v>
      </c>
      <c r="HC113">
        <v>0</v>
      </c>
      <c r="HD113">
        <v>20</v>
      </c>
      <c r="HE113">
        <v>420</v>
      </c>
      <c r="HF113">
        <v>7.41515</v>
      </c>
      <c r="HG113">
        <v>102.373</v>
      </c>
      <c r="HH113">
        <v>102.76</v>
      </c>
    </row>
    <row r="114" spans="1:216">
      <c r="A114">
        <v>98</v>
      </c>
      <c r="B114">
        <v>1695831893.6</v>
      </c>
      <c r="C114">
        <v>11546</v>
      </c>
      <c r="D114" t="s">
        <v>543</v>
      </c>
      <c r="E114" t="s">
        <v>544</v>
      </c>
      <c r="F114" t="s">
        <v>340</v>
      </c>
      <c r="H114">
        <v>1695831893.6</v>
      </c>
      <c r="I114">
        <f>(J114)/1000</f>
        <v>0</v>
      </c>
      <c r="J114">
        <f>1000*AZ114*AH114*(AV114-AW114)/(100*AO114*(1000-AH114*AV114))</f>
        <v>0</v>
      </c>
      <c r="K114">
        <f>AZ114*AH114*(AU114-AT114*(1000-AH114*AW114)/(1000-AH114*AV114))/(100*AO114)</f>
        <v>0</v>
      </c>
      <c r="L114">
        <f>AT114 - IF(AH114&gt;1, K114*AO114*100.0/(AJ114*BH114), 0)</f>
        <v>0</v>
      </c>
      <c r="M114">
        <f>((S114-I114/2)*L114-K114)/(S114+I114/2)</f>
        <v>0</v>
      </c>
      <c r="N114">
        <f>M114*(BA114+BB114)/1000.0</f>
        <v>0</v>
      </c>
      <c r="O114">
        <f>(AT114 - IF(AH114&gt;1, K114*AO114*100.0/(AJ114*BH114), 0))*(BA114+BB114)/1000.0</f>
        <v>0</v>
      </c>
      <c r="P114">
        <f>2.0/((1/R114-1/Q114)+SIGN(R114)*SQRT((1/R114-1/Q114)*(1/R114-1/Q114) + 4*AP114/((AP114+1)*(AP114+1))*(2*1/R114*1/Q114-1/Q114*1/Q114)))</f>
        <v>0</v>
      </c>
      <c r="Q114">
        <f>IF(LEFT(AQ114,1)&lt;&gt;"0",IF(LEFT(AQ114,1)="1",3.0,AR114),$D$5+$E$5*(BH114*BA114/($K$5*1000))+$F$5*(BH114*BA114/($K$5*1000))*MAX(MIN(AO114,$J$5),$I$5)*MAX(MIN(AO114,$J$5),$I$5)+$G$5*MAX(MIN(AO114,$J$5),$I$5)*(BH114*BA114/($K$5*1000))+$H$5*(BH114*BA114/($K$5*1000))*(BH114*BA114/($K$5*1000)))</f>
        <v>0</v>
      </c>
      <c r="R114">
        <f>I114*(1000-(1000*0.61365*exp(17.502*V114/(240.97+V114))/(BA114+BB114)+AV114)/2)/(1000*0.61365*exp(17.502*V114/(240.97+V114))/(BA114+BB114)-AV114)</f>
        <v>0</v>
      </c>
      <c r="S114">
        <f>1/((AP114+1)/(P114/1.6)+1/(Q114/1.37)) + AP114/((AP114+1)/(P114/1.6) + AP114/(Q114/1.37))</f>
        <v>0</v>
      </c>
      <c r="T114">
        <f>(AK114*AN114)</f>
        <v>0</v>
      </c>
      <c r="U114">
        <f>(BC114+(T114+2*0.95*5.67E-8*(((BC114+$B$7)+273)^4-(BC114+273)^4)-44100*I114)/(1.84*29.3*Q114+8*0.95*5.67E-8*(BC114+273)^3))</f>
        <v>0</v>
      </c>
      <c r="V114">
        <f>($C$7*BD114+$D$7*BE114+$E$7*U114)</f>
        <v>0</v>
      </c>
      <c r="W114">
        <f>0.61365*exp(17.502*V114/(240.97+V114))</f>
        <v>0</v>
      </c>
      <c r="X114">
        <f>(Y114/Z114*100)</f>
        <v>0</v>
      </c>
      <c r="Y114">
        <f>AV114*(BA114+BB114)/1000</f>
        <v>0</v>
      </c>
      <c r="Z114">
        <f>0.61365*exp(17.502*BC114/(240.97+BC114))</f>
        <v>0</v>
      </c>
      <c r="AA114">
        <f>(W114-AV114*(BA114+BB114)/1000)</f>
        <v>0</v>
      </c>
      <c r="AB114">
        <f>(-I114*44100)</f>
        <v>0</v>
      </c>
      <c r="AC114">
        <f>2*29.3*Q114*0.92*(BC114-V114)</f>
        <v>0</v>
      </c>
      <c r="AD114">
        <f>2*0.95*5.67E-8*(((BC114+$B$7)+273)^4-(V114+273)^4)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MAX(0,($B$13+$C$13*BH114)/(1+$D$13*BH114)*BA114/(BC114+273)*$E$13)</f>
        <v>0</v>
      </c>
      <c r="AK114">
        <f>$B$11*BI114+$C$11*BJ114+$F$11*BU114*(1-BX114)</f>
        <v>0</v>
      </c>
      <c r="AL114">
        <f>AK114*AM114</f>
        <v>0</v>
      </c>
      <c r="AM114">
        <f>($B$11*$D$9+$C$11*$D$9+$F$11*((CH114+BZ114)/MAX(CH114+BZ114+CI114, 0.1)*$I$9+CI114/MAX(CH114+BZ114+CI114, 0.1)*$J$9))/($B$11+$C$11+$F$11)</f>
        <v>0</v>
      </c>
      <c r="AN114">
        <f>($B$11*$K$9+$C$11*$K$9+$F$11*((CH114+BZ114)/MAX(CH114+BZ114+CI114, 0.1)*$P$9+CI114/MAX(CH114+BZ114+CI114, 0.1)*$Q$9))/($B$11+$C$11+$F$11)</f>
        <v>0</v>
      </c>
      <c r="AO114">
        <v>6</v>
      </c>
      <c r="AP114">
        <v>0.5</v>
      </c>
      <c r="AQ114" t="s">
        <v>341</v>
      </c>
      <c r="AR114">
        <v>2</v>
      </c>
      <c r="AS114">
        <v>1695831893.6</v>
      </c>
      <c r="AT114">
        <v>394.883</v>
      </c>
      <c r="AU114">
        <v>420.011</v>
      </c>
      <c r="AV114">
        <v>13.3346</v>
      </c>
      <c r="AW114">
        <v>5.34648</v>
      </c>
      <c r="AX114">
        <v>392.998</v>
      </c>
      <c r="AY114">
        <v>13.2638</v>
      </c>
      <c r="AZ114">
        <v>500.08</v>
      </c>
      <c r="BA114">
        <v>100.536</v>
      </c>
      <c r="BB114">
        <v>0.0352941</v>
      </c>
      <c r="BC114">
        <v>22.0009</v>
      </c>
      <c r="BD114">
        <v>999.9</v>
      </c>
      <c r="BE114">
        <v>999.9</v>
      </c>
      <c r="BF114">
        <v>0</v>
      </c>
      <c r="BG114">
        <v>0</v>
      </c>
      <c r="BH114">
        <v>10030.6</v>
      </c>
      <c r="BI114">
        <v>0</v>
      </c>
      <c r="BJ114">
        <v>45.3599</v>
      </c>
      <c r="BK114">
        <v>-25.1283</v>
      </c>
      <c r="BL114">
        <v>400.22</v>
      </c>
      <c r="BM114">
        <v>422.269</v>
      </c>
      <c r="BN114">
        <v>7.98811</v>
      </c>
      <c r="BO114">
        <v>420.011</v>
      </c>
      <c r="BP114">
        <v>5.34648</v>
      </c>
      <c r="BQ114">
        <v>1.3406</v>
      </c>
      <c r="BR114">
        <v>0.537511</v>
      </c>
      <c r="BS114">
        <v>11.2619</v>
      </c>
      <c r="BT114">
        <v>-1.81023</v>
      </c>
      <c r="BU114">
        <v>2500.01</v>
      </c>
      <c r="BV114">
        <v>0.900003</v>
      </c>
      <c r="BW114">
        <v>0.0999966</v>
      </c>
      <c r="BX114">
        <v>0</v>
      </c>
      <c r="BY114">
        <v>3.2073</v>
      </c>
      <c r="BZ114">
        <v>0</v>
      </c>
      <c r="CA114">
        <v>42342.2</v>
      </c>
      <c r="CB114">
        <v>22323.8</v>
      </c>
      <c r="CC114">
        <v>41.812</v>
      </c>
      <c r="CD114">
        <v>40.562</v>
      </c>
      <c r="CE114">
        <v>40.937</v>
      </c>
      <c r="CF114">
        <v>39.687</v>
      </c>
      <c r="CG114">
        <v>40.25</v>
      </c>
      <c r="CH114">
        <v>2250.02</v>
      </c>
      <c r="CI114">
        <v>249.99</v>
      </c>
      <c r="CJ114">
        <v>0</v>
      </c>
      <c r="CK114">
        <v>1695831883.8</v>
      </c>
      <c r="CL114">
        <v>0</v>
      </c>
      <c r="CM114">
        <v>1695827010.1</v>
      </c>
      <c r="CN114" t="s">
        <v>466</v>
      </c>
      <c r="CO114">
        <v>1695827009.6</v>
      </c>
      <c r="CP114">
        <v>1695827010.1</v>
      </c>
      <c r="CQ114">
        <v>4</v>
      </c>
      <c r="CR114">
        <v>-0.07000000000000001</v>
      </c>
      <c r="CS114">
        <v>0.01</v>
      </c>
      <c r="CT114">
        <v>1.941</v>
      </c>
      <c r="CU114">
        <v>0.064</v>
      </c>
      <c r="CV114">
        <v>420</v>
      </c>
      <c r="CW114">
        <v>12</v>
      </c>
      <c r="CX114">
        <v>0.36</v>
      </c>
      <c r="CY114">
        <v>0.14</v>
      </c>
      <c r="CZ114">
        <v>18.17904633364546</v>
      </c>
      <c r="DA114">
        <v>0.6179491701359637</v>
      </c>
      <c r="DB114">
        <v>0.05617708650799744</v>
      </c>
      <c r="DC114">
        <v>1</v>
      </c>
      <c r="DD114">
        <v>0.006719920804118891</v>
      </c>
      <c r="DE114">
        <v>0.0002413696493390279</v>
      </c>
      <c r="DF114">
        <v>1.800893862443792E-05</v>
      </c>
      <c r="DG114">
        <v>1</v>
      </c>
      <c r="DH114">
        <v>0.5113912839829466</v>
      </c>
      <c r="DI114">
        <v>-0.0008598243818059744</v>
      </c>
      <c r="DJ114">
        <v>0.0004075674167305409</v>
      </c>
      <c r="DK114">
        <v>1</v>
      </c>
      <c r="DL114">
        <v>3</v>
      </c>
      <c r="DM114">
        <v>3</v>
      </c>
      <c r="DN114" t="s">
        <v>343</v>
      </c>
      <c r="DO114">
        <v>3.10155</v>
      </c>
      <c r="DP114">
        <v>2.6692</v>
      </c>
      <c r="DQ114">
        <v>0.0966955</v>
      </c>
      <c r="DR114">
        <v>0.102384</v>
      </c>
      <c r="DS114">
        <v>0.0692576</v>
      </c>
      <c r="DT114">
        <v>0.0344582</v>
      </c>
      <c r="DU114">
        <v>26392.4</v>
      </c>
      <c r="DV114">
        <v>28629.1</v>
      </c>
      <c r="DW114">
        <v>27647.2</v>
      </c>
      <c r="DX114">
        <v>29967.4</v>
      </c>
      <c r="DY114">
        <v>32256.3</v>
      </c>
      <c r="DZ114">
        <v>35737.2</v>
      </c>
      <c r="EA114">
        <v>37961.6</v>
      </c>
      <c r="EB114">
        <v>41135.4</v>
      </c>
      <c r="EC114">
        <v>2.22918</v>
      </c>
      <c r="ED114">
        <v>2.2424</v>
      </c>
      <c r="EE114">
        <v>0</v>
      </c>
      <c r="EF114">
        <v>0</v>
      </c>
      <c r="EG114">
        <v>19.0453</v>
      </c>
      <c r="EH114">
        <v>999.9</v>
      </c>
      <c r="EI114">
        <v>47.3</v>
      </c>
      <c r="EJ114">
        <v>23.3</v>
      </c>
      <c r="EK114">
        <v>13.5095</v>
      </c>
      <c r="EL114">
        <v>62.8012</v>
      </c>
      <c r="EM114">
        <v>8.53365</v>
      </c>
      <c r="EN114">
        <v>1</v>
      </c>
      <c r="EO114">
        <v>-0.499876</v>
      </c>
      <c r="EP114">
        <v>-0.0653268</v>
      </c>
      <c r="EQ114">
        <v>20.2065</v>
      </c>
      <c r="ER114">
        <v>5.25802</v>
      </c>
      <c r="ES114">
        <v>12.052</v>
      </c>
      <c r="ET114">
        <v>4.97365</v>
      </c>
      <c r="EU114">
        <v>3.29293</v>
      </c>
      <c r="EV114">
        <v>9999</v>
      </c>
      <c r="EW114">
        <v>9999</v>
      </c>
      <c r="EX114">
        <v>9999</v>
      </c>
      <c r="EY114">
        <v>200.9</v>
      </c>
      <c r="EZ114">
        <v>4.97185</v>
      </c>
      <c r="FA114">
        <v>1.87027</v>
      </c>
      <c r="FB114">
        <v>1.87653</v>
      </c>
      <c r="FC114">
        <v>1.86966</v>
      </c>
      <c r="FD114">
        <v>1.87286</v>
      </c>
      <c r="FE114">
        <v>1.87441</v>
      </c>
      <c r="FF114">
        <v>1.87378</v>
      </c>
      <c r="FG114">
        <v>1.8753</v>
      </c>
      <c r="FH114">
        <v>0</v>
      </c>
      <c r="FI114">
        <v>0</v>
      </c>
      <c r="FJ114">
        <v>0</v>
      </c>
      <c r="FK114">
        <v>0</v>
      </c>
      <c r="FL114" t="s">
        <v>344</v>
      </c>
      <c r="FM114" t="s">
        <v>345</v>
      </c>
      <c r="FN114" t="s">
        <v>346</v>
      </c>
      <c r="FO114" t="s">
        <v>346</v>
      </c>
      <c r="FP114" t="s">
        <v>346</v>
      </c>
      <c r="FQ114" t="s">
        <v>346</v>
      </c>
      <c r="FR114">
        <v>0</v>
      </c>
      <c r="FS114">
        <v>100</v>
      </c>
      <c r="FT114">
        <v>100</v>
      </c>
      <c r="FU114">
        <v>1.885</v>
      </c>
      <c r="FV114">
        <v>0.0708</v>
      </c>
      <c r="FW114">
        <v>0.9259172070539307</v>
      </c>
      <c r="FX114">
        <v>0.002616612134532941</v>
      </c>
      <c r="FY114">
        <v>-4.519413631873513E-07</v>
      </c>
      <c r="FZ114">
        <v>9.831233035137328E-12</v>
      </c>
      <c r="GA114">
        <v>-0.02330133951424375</v>
      </c>
      <c r="GB114">
        <v>0.01128715920374445</v>
      </c>
      <c r="GC114">
        <v>-0.0004913425133041084</v>
      </c>
      <c r="GD114">
        <v>1.320148971478439E-05</v>
      </c>
      <c r="GE114">
        <v>-1</v>
      </c>
      <c r="GF114">
        <v>2093</v>
      </c>
      <c r="GG114">
        <v>1</v>
      </c>
      <c r="GH114">
        <v>22</v>
      </c>
      <c r="GI114">
        <v>81.40000000000001</v>
      </c>
      <c r="GJ114">
        <v>81.40000000000001</v>
      </c>
      <c r="GK114">
        <v>1.06445</v>
      </c>
      <c r="GL114">
        <v>2.50366</v>
      </c>
      <c r="GM114">
        <v>1.39893</v>
      </c>
      <c r="GN114">
        <v>2.31079</v>
      </c>
      <c r="GO114">
        <v>1.44897</v>
      </c>
      <c r="GP114">
        <v>2.35596</v>
      </c>
      <c r="GQ114">
        <v>26.706</v>
      </c>
      <c r="GR114">
        <v>13.9131</v>
      </c>
      <c r="GS114">
        <v>18</v>
      </c>
      <c r="GT114">
        <v>469.707</v>
      </c>
      <c r="GU114">
        <v>547.401</v>
      </c>
      <c r="GV114">
        <v>20.0002</v>
      </c>
      <c r="GW114">
        <v>20.5321</v>
      </c>
      <c r="GX114">
        <v>30.0001</v>
      </c>
      <c r="GY114">
        <v>20.5556</v>
      </c>
      <c r="GZ114">
        <v>20.5267</v>
      </c>
      <c r="HA114">
        <v>21.2685</v>
      </c>
      <c r="HB114">
        <v>55.2585</v>
      </c>
      <c r="HC114">
        <v>0</v>
      </c>
      <c r="HD114">
        <v>20</v>
      </c>
      <c r="HE114">
        <v>420</v>
      </c>
      <c r="HF114">
        <v>5.25507</v>
      </c>
      <c r="HG114">
        <v>102.364</v>
      </c>
      <c r="HH114">
        <v>102.76</v>
      </c>
    </row>
    <row r="115" spans="1:216">
      <c r="A115">
        <v>99</v>
      </c>
      <c r="B115">
        <v>1695832020.1</v>
      </c>
      <c r="C115">
        <v>11672.5</v>
      </c>
      <c r="D115" t="s">
        <v>545</v>
      </c>
      <c r="E115" t="s">
        <v>546</v>
      </c>
      <c r="F115" t="s">
        <v>340</v>
      </c>
      <c r="H115">
        <v>1695832020.1</v>
      </c>
      <c r="I115">
        <f>(J115)/1000</f>
        <v>0</v>
      </c>
      <c r="J115">
        <f>1000*AZ115*AH115*(AV115-AW115)/(100*AO115*(1000-AH115*AV115))</f>
        <v>0</v>
      </c>
      <c r="K115">
        <f>AZ115*AH115*(AU115-AT115*(1000-AH115*AW115)/(1000-AH115*AV115))/(100*AO115)</f>
        <v>0</v>
      </c>
      <c r="L115">
        <f>AT115 - IF(AH115&gt;1, K115*AO115*100.0/(AJ115*BH115), 0)</f>
        <v>0</v>
      </c>
      <c r="M115">
        <f>((S115-I115/2)*L115-K115)/(S115+I115/2)</f>
        <v>0</v>
      </c>
      <c r="N115">
        <f>M115*(BA115+BB115)/1000.0</f>
        <v>0</v>
      </c>
      <c r="O115">
        <f>(AT115 - IF(AH115&gt;1, K115*AO115*100.0/(AJ115*BH115), 0))*(BA115+BB115)/1000.0</f>
        <v>0</v>
      </c>
      <c r="P115">
        <f>2.0/((1/R115-1/Q115)+SIGN(R115)*SQRT((1/R115-1/Q115)*(1/R115-1/Q115) + 4*AP115/((AP115+1)*(AP115+1))*(2*1/R115*1/Q115-1/Q115*1/Q115)))</f>
        <v>0</v>
      </c>
      <c r="Q115">
        <f>IF(LEFT(AQ115,1)&lt;&gt;"0",IF(LEFT(AQ115,1)="1",3.0,AR115),$D$5+$E$5*(BH115*BA115/($K$5*1000))+$F$5*(BH115*BA115/($K$5*1000))*MAX(MIN(AO115,$J$5),$I$5)*MAX(MIN(AO115,$J$5),$I$5)+$G$5*MAX(MIN(AO115,$J$5),$I$5)*(BH115*BA115/($K$5*1000))+$H$5*(BH115*BA115/($K$5*1000))*(BH115*BA115/($K$5*1000)))</f>
        <v>0</v>
      </c>
      <c r="R115">
        <f>I115*(1000-(1000*0.61365*exp(17.502*V115/(240.97+V115))/(BA115+BB115)+AV115)/2)/(1000*0.61365*exp(17.502*V115/(240.97+V115))/(BA115+BB115)-AV115)</f>
        <v>0</v>
      </c>
      <c r="S115">
        <f>1/((AP115+1)/(P115/1.6)+1/(Q115/1.37)) + AP115/((AP115+1)/(P115/1.6) + AP115/(Q115/1.37))</f>
        <v>0</v>
      </c>
      <c r="T115">
        <f>(AK115*AN115)</f>
        <v>0</v>
      </c>
      <c r="U115">
        <f>(BC115+(T115+2*0.95*5.67E-8*(((BC115+$B$7)+273)^4-(BC115+273)^4)-44100*I115)/(1.84*29.3*Q115+8*0.95*5.67E-8*(BC115+273)^3))</f>
        <v>0</v>
      </c>
      <c r="V115">
        <f>($C$7*BD115+$D$7*BE115+$E$7*U115)</f>
        <v>0</v>
      </c>
      <c r="W115">
        <f>0.61365*exp(17.502*V115/(240.97+V115))</f>
        <v>0</v>
      </c>
      <c r="X115">
        <f>(Y115/Z115*100)</f>
        <v>0</v>
      </c>
      <c r="Y115">
        <f>AV115*(BA115+BB115)/1000</f>
        <v>0</v>
      </c>
      <c r="Z115">
        <f>0.61365*exp(17.502*BC115/(240.97+BC115))</f>
        <v>0</v>
      </c>
      <c r="AA115">
        <f>(W115-AV115*(BA115+BB115)/1000)</f>
        <v>0</v>
      </c>
      <c r="AB115">
        <f>(-I115*44100)</f>
        <v>0</v>
      </c>
      <c r="AC115">
        <f>2*29.3*Q115*0.92*(BC115-V115)</f>
        <v>0</v>
      </c>
      <c r="AD115">
        <f>2*0.95*5.67E-8*(((BC115+$B$7)+273)^4-(V115+273)^4)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MAX(0,($B$13+$C$13*BH115)/(1+$D$13*BH115)*BA115/(BC115+273)*$E$13)</f>
        <v>0</v>
      </c>
      <c r="AK115">
        <f>$B$11*BI115+$C$11*BJ115+$F$11*BU115*(1-BX115)</f>
        <v>0</v>
      </c>
      <c r="AL115">
        <f>AK115*AM115</f>
        <v>0</v>
      </c>
      <c r="AM115">
        <f>($B$11*$D$9+$C$11*$D$9+$F$11*((CH115+BZ115)/MAX(CH115+BZ115+CI115, 0.1)*$I$9+CI115/MAX(CH115+BZ115+CI115, 0.1)*$J$9))/($B$11+$C$11+$F$11)</f>
        <v>0</v>
      </c>
      <c r="AN115">
        <f>($B$11*$K$9+$C$11*$K$9+$F$11*((CH115+BZ115)/MAX(CH115+BZ115+CI115, 0.1)*$P$9+CI115/MAX(CH115+BZ115+CI115, 0.1)*$Q$9))/($B$11+$C$11+$F$11)</f>
        <v>0</v>
      </c>
      <c r="AO115">
        <v>6</v>
      </c>
      <c r="AP115">
        <v>0.5</v>
      </c>
      <c r="AQ115" t="s">
        <v>341</v>
      </c>
      <c r="AR115">
        <v>2</v>
      </c>
      <c r="AS115">
        <v>1695832020.1</v>
      </c>
      <c r="AT115">
        <v>397.211</v>
      </c>
      <c r="AU115">
        <v>420.021</v>
      </c>
      <c r="AV115">
        <v>13.2221</v>
      </c>
      <c r="AW115">
        <v>5.73339</v>
      </c>
      <c r="AX115">
        <v>395.321</v>
      </c>
      <c r="AY115">
        <v>13.1519</v>
      </c>
      <c r="AZ115">
        <v>499.933</v>
      </c>
      <c r="BA115">
        <v>100.535</v>
      </c>
      <c r="BB115">
        <v>0.0332534</v>
      </c>
      <c r="BC115">
        <v>21.9809</v>
      </c>
      <c r="BD115">
        <v>999.9</v>
      </c>
      <c r="BE115">
        <v>999.9</v>
      </c>
      <c r="BF115">
        <v>0</v>
      </c>
      <c r="BG115">
        <v>0</v>
      </c>
      <c r="BH115">
        <v>9976.879999999999</v>
      </c>
      <c r="BI115">
        <v>0</v>
      </c>
      <c r="BJ115">
        <v>47.9289</v>
      </c>
      <c r="BK115">
        <v>-22.8099</v>
      </c>
      <c r="BL115">
        <v>402.533</v>
      </c>
      <c r="BM115">
        <v>422.443</v>
      </c>
      <c r="BN115">
        <v>7.4887</v>
      </c>
      <c r="BO115">
        <v>420.021</v>
      </c>
      <c r="BP115">
        <v>5.73339</v>
      </c>
      <c r="BQ115">
        <v>1.32928</v>
      </c>
      <c r="BR115">
        <v>0.576406</v>
      </c>
      <c r="BS115">
        <v>11.1341</v>
      </c>
      <c r="BT115">
        <v>-0.858982</v>
      </c>
      <c r="BU115">
        <v>2499.98</v>
      </c>
      <c r="BV115">
        <v>0.900008</v>
      </c>
      <c r="BW115">
        <v>0.099992</v>
      </c>
      <c r="BX115">
        <v>0</v>
      </c>
      <c r="BY115">
        <v>2.901</v>
      </c>
      <c r="BZ115">
        <v>0</v>
      </c>
      <c r="CA115">
        <v>36444.6</v>
      </c>
      <c r="CB115">
        <v>22323.6</v>
      </c>
      <c r="CC115">
        <v>39</v>
      </c>
      <c r="CD115">
        <v>38.062</v>
      </c>
      <c r="CE115">
        <v>38.687</v>
      </c>
      <c r="CF115">
        <v>36.562</v>
      </c>
      <c r="CG115">
        <v>37.687</v>
      </c>
      <c r="CH115">
        <v>2250</v>
      </c>
      <c r="CI115">
        <v>249.98</v>
      </c>
      <c r="CJ115">
        <v>0</v>
      </c>
      <c r="CK115">
        <v>1695832010.4</v>
      </c>
      <c r="CL115">
        <v>0</v>
      </c>
      <c r="CM115">
        <v>1695827010.1</v>
      </c>
      <c r="CN115" t="s">
        <v>466</v>
      </c>
      <c r="CO115">
        <v>1695827009.6</v>
      </c>
      <c r="CP115">
        <v>1695827010.1</v>
      </c>
      <c r="CQ115">
        <v>4</v>
      </c>
      <c r="CR115">
        <v>-0.07000000000000001</v>
      </c>
      <c r="CS115">
        <v>0.01</v>
      </c>
      <c r="CT115">
        <v>1.941</v>
      </c>
      <c r="CU115">
        <v>0.064</v>
      </c>
      <c r="CV115">
        <v>420</v>
      </c>
      <c r="CW115">
        <v>12</v>
      </c>
      <c r="CX115">
        <v>0.36</v>
      </c>
      <c r="CY115">
        <v>0.14</v>
      </c>
      <c r="CZ115">
        <v>16.33859811196508</v>
      </c>
      <c r="DA115">
        <v>0.6344588873983953</v>
      </c>
      <c r="DB115">
        <v>0.05195909709643254</v>
      </c>
      <c r="DC115">
        <v>1</v>
      </c>
      <c r="DD115">
        <v>0.006319049870840841</v>
      </c>
      <c r="DE115">
        <v>4.185432507333625E-05</v>
      </c>
      <c r="DF115">
        <v>3.286370574998034E-06</v>
      </c>
      <c r="DG115">
        <v>1</v>
      </c>
      <c r="DH115">
        <v>0.4657974584979301</v>
      </c>
      <c r="DI115">
        <v>0.008453567185359952</v>
      </c>
      <c r="DJ115">
        <v>0.0006250909012679207</v>
      </c>
      <c r="DK115">
        <v>1</v>
      </c>
      <c r="DL115">
        <v>3</v>
      </c>
      <c r="DM115">
        <v>3</v>
      </c>
      <c r="DN115" t="s">
        <v>343</v>
      </c>
      <c r="DO115">
        <v>3.10147</v>
      </c>
      <c r="DP115">
        <v>2.66669</v>
      </c>
      <c r="DQ115">
        <v>0.0971264</v>
      </c>
      <c r="DR115">
        <v>0.102385</v>
      </c>
      <c r="DS115">
        <v>0.0688107</v>
      </c>
      <c r="DT115">
        <v>0.0365255</v>
      </c>
      <c r="DU115">
        <v>26378.1</v>
      </c>
      <c r="DV115">
        <v>28624.8</v>
      </c>
      <c r="DW115">
        <v>27645.4</v>
      </c>
      <c r="DX115">
        <v>29963</v>
      </c>
      <c r="DY115">
        <v>32268.7</v>
      </c>
      <c r="DZ115">
        <v>35655.4</v>
      </c>
      <c r="EA115">
        <v>37958</v>
      </c>
      <c r="EB115">
        <v>41129.1</v>
      </c>
      <c r="EC115">
        <v>2.23185</v>
      </c>
      <c r="ED115">
        <v>2.24445</v>
      </c>
      <c r="EE115">
        <v>0</v>
      </c>
      <c r="EF115">
        <v>0</v>
      </c>
      <c r="EG115">
        <v>18.9985</v>
      </c>
      <c r="EH115">
        <v>999.9</v>
      </c>
      <c r="EI115">
        <v>47.2</v>
      </c>
      <c r="EJ115">
        <v>23.4</v>
      </c>
      <c r="EK115">
        <v>13.5619</v>
      </c>
      <c r="EL115">
        <v>63.3012</v>
      </c>
      <c r="EM115">
        <v>9.14263</v>
      </c>
      <c r="EN115">
        <v>1</v>
      </c>
      <c r="EO115">
        <v>-0.497962</v>
      </c>
      <c r="EP115">
        <v>-0.0415986</v>
      </c>
      <c r="EQ115">
        <v>20.2043</v>
      </c>
      <c r="ER115">
        <v>5.25578</v>
      </c>
      <c r="ES115">
        <v>12.0519</v>
      </c>
      <c r="ET115">
        <v>4.97255</v>
      </c>
      <c r="EU115">
        <v>3.29233</v>
      </c>
      <c r="EV115">
        <v>9999</v>
      </c>
      <c r="EW115">
        <v>9999</v>
      </c>
      <c r="EX115">
        <v>9999</v>
      </c>
      <c r="EY115">
        <v>200.9</v>
      </c>
      <c r="EZ115">
        <v>4.97184</v>
      </c>
      <c r="FA115">
        <v>1.87031</v>
      </c>
      <c r="FB115">
        <v>1.87656</v>
      </c>
      <c r="FC115">
        <v>1.86966</v>
      </c>
      <c r="FD115">
        <v>1.87286</v>
      </c>
      <c r="FE115">
        <v>1.8744</v>
      </c>
      <c r="FF115">
        <v>1.87378</v>
      </c>
      <c r="FG115">
        <v>1.87531</v>
      </c>
      <c r="FH115">
        <v>0</v>
      </c>
      <c r="FI115">
        <v>0</v>
      </c>
      <c r="FJ115">
        <v>0</v>
      </c>
      <c r="FK115">
        <v>0</v>
      </c>
      <c r="FL115" t="s">
        <v>344</v>
      </c>
      <c r="FM115" t="s">
        <v>345</v>
      </c>
      <c r="FN115" t="s">
        <v>346</v>
      </c>
      <c r="FO115" t="s">
        <v>346</v>
      </c>
      <c r="FP115" t="s">
        <v>346</v>
      </c>
      <c r="FQ115" t="s">
        <v>346</v>
      </c>
      <c r="FR115">
        <v>0</v>
      </c>
      <c r="FS115">
        <v>100</v>
      </c>
      <c r="FT115">
        <v>100</v>
      </c>
      <c r="FU115">
        <v>1.89</v>
      </c>
      <c r="FV115">
        <v>0.0702</v>
      </c>
      <c r="FW115">
        <v>0.9259172070539307</v>
      </c>
      <c r="FX115">
        <v>0.002616612134532941</v>
      </c>
      <c r="FY115">
        <v>-4.519413631873513E-07</v>
      </c>
      <c r="FZ115">
        <v>9.831233035137328E-12</v>
      </c>
      <c r="GA115">
        <v>-0.02330133951424375</v>
      </c>
      <c r="GB115">
        <v>0.01128715920374445</v>
      </c>
      <c r="GC115">
        <v>-0.0004913425133041084</v>
      </c>
      <c r="GD115">
        <v>1.320148971478439E-05</v>
      </c>
      <c r="GE115">
        <v>-1</v>
      </c>
      <c r="GF115">
        <v>2093</v>
      </c>
      <c r="GG115">
        <v>1</v>
      </c>
      <c r="GH115">
        <v>22</v>
      </c>
      <c r="GI115">
        <v>83.5</v>
      </c>
      <c r="GJ115">
        <v>83.5</v>
      </c>
      <c r="GK115">
        <v>1.06445</v>
      </c>
      <c r="GL115">
        <v>2.49634</v>
      </c>
      <c r="GM115">
        <v>1.39893</v>
      </c>
      <c r="GN115">
        <v>2.31079</v>
      </c>
      <c r="GO115">
        <v>1.44897</v>
      </c>
      <c r="GP115">
        <v>2.49756</v>
      </c>
      <c r="GQ115">
        <v>26.7267</v>
      </c>
      <c r="GR115">
        <v>13.9044</v>
      </c>
      <c r="GS115">
        <v>18</v>
      </c>
      <c r="GT115">
        <v>471.441</v>
      </c>
      <c r="GU115">
        <v>549.049</v>
      </c>
      <c r="GV115">
        <v>20.0005</v>
      </c>
      <c r="GW115">
        <v>20.5537</v>
      </c>
      <c r="GX115">
        <v>30.0002</v>
      </c>
      <c r="GY115">
        <v>20.5713</v>
      </c>
      <c r="GZ115">
        <v>20.5427</v>
      </c>
      <c r="HA115">
        <v>21.2736</v>
      </c>
      <c r="HB115">
        <v>52.37</v>
      </c>
      <c r="HC115">
        <v>0</v>
      </c>
      <c r="HD115">
        <v>20</v>
      </c>
      <c r="HE115">
        <v>420</v>
      </c>
      <c r="HF115">
        <v>5.67546</v>
      </c>
      <c r="HG115">
        <v>102.356</v>
      </c>
      <c r="HH115">
        <v>102.744</v>
      </c>
    </row>
    <row r="116" spans="1:216">
      <c r="A116">
        <v>100</v>
      </c>
      <c r="B116">
        <v>1695832107.1</v>
      </c>
      <c r="C116">
        <v>11759.5</v>
      </c>
      <c r="D116" t="s">
        <v>547</v>
      </c>
      <c r="E116" t="s">
        <v>548</v>
      </c>
      <c r="F116" t="s">
        <v>340</v>
      </c>
      <c r="H116">
        <v>1695832107.1</v>
      </c>
      <c r="I116">
        <f>(J116)/1000</f>
        <v>0</v>
      </c>
      <c r="J116">
        <f>1000*AZ116*AH116*(AV116-AW116)/(100*AO116*(1000-AH116*AV116))</f>
        <v>0</v>
      </c>
      <c r="K116">
        <f>AZ116*AH116*(AU116-AT116*(1000-AH116*AW116)/(1000-AH116*AV116))/(100*AO116)</f>
        <v>0</v>
      </c>
      <c r="L116">
        <f>AT116 - IF(AH116&gt;1, K116*AO116*100.0/(AJ116*BH116), 0)</f>
        <v>0</v>
      </c>
      <c r="M116">
        <f>((S116-I116/2)*L116-K116)/(S116+I116/2)</f>
        <v>0</v>
      </c>
      <c r="N116">
        <f>M116*(BA116+BB116)/1000.0</f>
        <v>0</v>
      </c>
      <c r="O116">
        <f>(AT116 - IF(AH116&gt;1, K116*AO116*100.0/(AJ116*BH116), 0))*(BA116+BB116)/1000.0</f>
        <v>0</v>
      </c>
      <c r="P116">
        <f>2.0/((1/R116-1/Q116)+SIGN(R116)*SQRT((1/R116-1/Q116)*(1/R116-1/Q116) + 4*AP116/((AP116+1)*(AP116+1))*(2*1/R116*1/Q116-1/Q116*1/Q116)))</f>
        <v>0</v>
      </c>
      <c r="Q116">
        <f>IF(LEFT(AQ116,1)&lt;&gt;"0",IF(LEFT(AQ116,1)="1",3.0,AR116),$D$5+$E$5*(BH116*BA116/($K$5*1000))+$F$5*(BH116*BA116/($K$5*1000))*MAX(MIN(AO116,$J$5),$I$5)*MAX(MIN(AO116,$J$5),$I$5)+$G$5*MAX(MIN(AO116,$J$5),$I$5)*(BH116*BA116/($K$5*1000))+$H$5*(BH116*BA116/($K$5*1000))*(BH116*BA116/($K$5*1000)))</f>
        <v>0</v>
      </c>
      <c r="R116">
        <f>I116*(1000-(1000*0.61365*exp(17.502*V116/(240.97+V116))/(BA116+BB116)+AV116)/2)/(1000*0.61365*exp(17.502*V116/(240.97+V116))/(BA116+BB116)-AV116)</f>
        <v>0</v>
      </c>
      <c r="S116">
        <f>1/((AP116+1)/(P116/1.6)+1/(Q116/1.37)) + AP116/((AP116+1)/(P116/1.6) + AP116/(Q116/1.37))</f>
        <v>0</v>
      </c>
      <c r="T116">
        <f>(AK116*AN116)</f>
        <v>0</v>
      </c>
      <c r="U116">
        <f>(BC116+(T116+2*0.95*5.67E-8*(((BC116+$B$7)+273)^4-(BC116+273)^4)-44100*I116)/(1.84*29.3*Q116+8*0.95*5.67E-8*(BC116+273)^3))</f>
        <v>0</v>
      </c>
      <c r="V116">
        <f>($C$7*BD116+$D$7*BE116+$E$7*U116)</f>
        <v>0</v>
      </c>
      <c r="W116">
        <f>0.61365*exp(17.502*V116/(240.97+V116))</f>
        <v>0</v>
      </c>
      <c r="X116">
        <f>(Y116/Z116*100)</f>
        <v>0</v>
      </c>
      <c r="Y116">
        <f>AV116*(BA116+BB116)/1000</f>
        <v>0</v>
      </c>
      <c r="Z116">
        <f>0.61365*exp(17.502*BC116/(240.97+BC116))</f>
        <v>0</v>
      </c>
      <c r="AA116">
        <f>(W116-AV116*(BA116+BB116)/1000)</f>
        <v>0</v>
      </c>
      <c r="AB116">
        <f>(-I116*44100)</f>
        <v>0</v>
      </c>
      <c r="AC116">
        <f>2*29.3*Q116*0.92*(BC116-V116)</f>
        <v>0</v>
      </c>
      <c r="AD116">
        <f>2*0.95*5.67E-8*(((BC116+$B$7)+273)^4-(V116+273)^4)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MAX(0,($B$13+$C$13*BH116)/(1+$D$13*BH116)*BA116/(BC116+273)*$E$13)</f>
        <v>0</v>
      </c>
      <c r="AK116">
        <f>$B$11*BI116+$C$11*BJ116+$F$11*BU116*(1-BX116)</f>
        <v>0</v>
      </c>
      <c r="AL116">
        <f>AK116*AM116</f>
        <v>0</v>
      </c>
      <c r="AM116">
        <f>($B$11*$D$9+$C$11*$D$9+$F$11*((CH116+BZ116)/MAX(CH116+BZ116+CI116, 0.1)*$I$9+CI116/MAX(CH116+BZ116+CI116, 0.1)*$J$9))/($B$11+$C$11+$F$11)</f>
        <v>0</v>
      </c>
      <c r="AN116">
        <f>($B$11*$K$9+$C$11*$K$9+$F$11*((CH116+BZ116)/MAX(CH116+BZ116+CI116, 0.1)*$P$9+CI116/MAX(CH116+BZ116+CI116, 0.1)*$Q$9))/($B$11+$C$11+$F$11)</f>
        <v>0</v>
      </c>
      <c r="AO116">
        <v>6</v>
      </c>
      <c r="AP116">
        <v>0.5</v>
      </c>
      <c r="AQ116" t="s">
        <v>341</v>
      </c>
      <c r="AR116">
        <v>2</v>
      </c>
      <c r="AS116">
        <v>1695832107.1</v>
      </c>
      <c r="AT116">
        <v>396.955</v>
      </c>
      <c r="AU116">
        <v>419.992</v>
      </c>
      <c r="AV116">
        <v>13.2049</v>
      </c>
      <c r="AW116">
        <v>5.51511</v>
      </c>
      <c r="AX116">
        <v>395.065</v>
      </c>
      <c r="AY116">
        <v>13.1348</v>
      </c>
      <c r="AZ116">
        <v>499.956</v>
      </c>
      <c r="BA116">
        <v>100.533</v>
      </c>
      <c r="BB116">
        <v>0.0348386</v>
      </c>
      <c r="BC116">
        <v>21.867</v>
      </c>
      <c r="BD116">
        <v>999.9</v>
      </c>
      <c r="BE116">
        <v>999.9</v>
      </c>
      <c r="BF116">
        <v>0</v>
      </c>
      <c r="BG116">
        <v>0</v>
      </c>
      <c r="BH116">
        <v>10040</v>
      </c>
      <c r="BI116">
        <v>0</v>
      </c>
      <c r="BJ116">
        <v>41.9692</v>
      </c>
      <c r="BK116">
        <v>-23.0369</v>
      </c>
      <c r="BL116">
        <v>402.267</v>
      </c>
      <c r="BM116">
        <v>422.321</v>
      </c>
      <c r="BN116">
        <v>7.6898</v>
      </c>
      <c r="BO116">
        <v>419.992</v>
      </c>
      <c r="BP116">
        <v>5.51511</v>
      </c>
      <c r="BQ116">
        <v>1.32753</v>
      </c>
      <c r="BR116">
        <v>0.554453</v>
      </c>
      <c r="BS116">
        <v>11.1143</v>
      </c>
      <c r="BT116">
        <v>-1.38863</v>
      </c>
      <c r="BU116">
        <v>2500.07</v>
      </c>
      <c r="BV116">
        <v>0.9000050000000001</v>
      </c>
      <c r="BW116">
        <v>0.0999954</v>
      </c>
      <c r="BX116">
        <v>0</v>
      </c>
      <c r="BY116">
        <v>3.203</v>
      </c>
      <c r="BZ116">
        <v>0</v>
      </c>
      <c r="CA116">
        <v>42044.1</v>
      </c>
      <c r="CB116">
        <v>22324.4</v>
      </c>
      <c r="CC116">
        <v>38.625</v>
      </c>
      <c r="CD116">
        <v>38.25</v>
      </c>
      <c r="CE116">
        <v>38.375</v>
      </c>
      <c r="CF116">
        <v>36.562</v>
      </c>
      <c r="CG116">
        <v>37.562</v>
      </c>
      <c r="CH116">
        <v>2250.08</v>
      </c>
      <c r="CI116">
        <v>250</v>
      </c>
      <c r="CJ116">
        <v>0</v>
      </c>
      <c r="CK116">
        <v>1695832097.4</v>
      </c>
      <c r="CL116">
        <v>0</v>
      </c>
      <c r="CM116">
        <v>1695827010.1</v>
      </c>
      <c r="CN116" t="s">
        <v>466</v>
      </c>
      <c r="CO116">
        <v>1695827009.6</v>
      </c>
      <c r="CP116">
        <v>1695827010.1</v>
      </c>
      <c r="CQ116">
        <v>4</v>
      </c>
      <c r="CR116">
        <v>-0.07000000000000001</v>
      </c>
      <c r="CS116">
        <v>0.01</v>
      </c>
      <c r="CT116">
        <v>1.941</v>
      </c>
      <c r="CU116">
        <v>0.064</v>
      </c>
      <c r="CV116">
        <v>420</v>
      </c>
      <c r="CW116">
        <v>12</v>
      </c>
      <c r="CX116">
        <v>0.36</v>
      </c>
      <c r="CY116">
        <v>0.14</v>
      </c>
      <c r="CZ116">
        <v>16.53769779100662</v>
      </c>
      <c r="DA116">
        <v>0.7668857229298368</v>
      </c>
      <c r="DB116">
        <v>0.06984090135410981</v>
      </c>
      <c r="DC116">
        <v>1</v>
      </c>
      <c r="DD116">
        <v>0.006389499666437535</v>
      </c>
      <c r="DE116">
        <v>0.0008451333084553767</v>
      </c>
      <c r="DF116">
        <v>6.332737802780543E-05</v>
      </c>
      <c r="DG116">
        <v>1</v>
      </c>
      <c r="DH116">
        <v>0.4801028816255774</v>
      </c>
      <c r="DI116">
        <v>0.08189160184891266</v>
      </c>
      <c r="DJ116">
        <v>0.006153777046966223</v>
      </c>
      <c r="DK116">
        <v>1</v>
      </c>
      <c r="DL116">
        <v>3</v>
      </c>
      <c r="DM116">
        <v>3</v>
      </c>
      <c r="DN116" t="s">
        <v>343</v>
      </c>
      <c r="DO116">
        <v>3.10144</v>
      </c>
      <c r="DP116">
        <v>2.66882</v>
      </c>
      <c r="DQ116">
        <v>0.097068</v>
      </c>
      <c r="DR116">
        <v>0.102367</v>
      </c>
      <c r="DS116">
        <v>0.0687357</v>
      </c>
      <c r="DT116">
        <v>0.0353593</v>
      </c>
      <c r="DU116">
        <v>26376.6</v>
      </c>
      <c r="DV116">
        <v>28624</v>
      </c>
      <c r="DW116">
        <v>27642.3</v>
      </c>
      <c r="DX116">
        <v>29961.8</v>
      </c>
      <c r="DY116">
        <v>32268.7</v>
      </c>
      <c r="DZ116">
        <v>35697.1</v>
      </c>
      <c r="EA116">
        <v>37955.1</v>
      </c>
      <c r="EB116">
        <v>41127.6</v>
      </c>
      <c r="EC116">
        <v>2.2327</v>
      </c>
      <c r="ED116">
        <v>2.2405</v>
      </c>
      <c r="EE116">
        <v>0</v>
      </c>
      <c r="EF116">
        <v>0</v>
      </c>
      <c r="EG116">
        <v>19.0557</v>
      </c>
      <c r="EH116">
        <v>999.9</v>
      </c>
      <c r="EI116">
        <v>47.1</v>
      </c>
      <c r="EJ116">
        <v>23.4</v>
      </c>
      <c r="EK116">
        <v>13.5324</v>
      </c>
      <c r="EL116">
        <v>62.7012</v>
      </c>
      <c r="EM116">
        <v>8.6218</v>
      </c>
      <c r="EN116">
        <v>1</v>
      </c>
      <c r="EO116">
        <v>-0.494075</v>
      </c>
      <c r="EP116">
        <v>-0.0525054</v>
      </c>
      <c r="EQ116">
        <v>20.2064</v>
      </c>
      <c r="ER116">
        <v>5.25473</v>
      </c>
      <c r="ES116">
        <v>12.0522</v>
      </c>
      <c r="ET116">
        <v>4.97285</v>
      </c>
      <c r="EU116">
        <v>3.29233</v>
      </c>
      <c r="EV116">
        <v>9999</v>
      </c>
      <c r="EW116">
        <v>9999</v>
      </c>
      <c r="EX116">
        <v>9999</v>
      </c>
      <c r="EY116">
        <v>200.9</v>
      </c>
      <c r="EZ116">
        <v>4.97182</v>
      </c>
      <c r="FA116">
        <v>1.87027</v>
      </c>
      <c r="FB116">
        <v>1.87653</v>
      </c>
      <c r="FC116">
        <v>1.86964</v>
      </c>
      <c r="FD116">
        <v>1.87285</v>
      </c>
      <c r="FE116">
        <v>1.87439</v>
      </c>
      <c r="FF116">
        <v>1.87377</v>
      </c>
      <c r="FG116">
        <v>1.87527</v>
      </c>
      <c r="FH116">
        <v>0</v>
      </c>
      <c r="FI116">
        <v>0</v>
      </c>
      <c r="FJ116">
        <v>0</v>
      </c>
      <c r="FK116">
        <v>0</v>
      </c>
      <c r="FL116" t="s">
        <v>344</v>
      </c>
      <c r="FM116" t="s">
        <v>345</v>
      </c>
      <c r="FN116" t="s">
        <v>346</v>
      </c>
      <c r="FO116" t="s">
        <v>346</v>
      </c>
      <c r="FP116" t="s">
        <v>346</v>
      </c>
      <c r="FQ116" t="s">
        <v>346</v>
      </c>
      <c r="FR116">
        <v>0</v>
      </c>
      <c r="FS116">
        <v>100</v>
      </c>
      <c r="FT116">
        <v>100</v>
      </c>
      <c r="FU116">
        <v>1.89</v>
      </c>
      <c r="FV116">
        <v>0.0701</v>
      </c>
      <c r="FW116">
        <v>0.9259172070539307</v>
      </c>
      <c r="FX116">
        <v>0.002616612134532941</v>
      </c>
      <c r="FY116">
        <v>-4.519413631873513E-07</v>
      </c>
      <c r="FZ116">
        <v>9.831233035137328E-12</v>
      </c>
      <c r="GA116">
        <v>-0.02330133951424375</v>
      </c>
      <c r="GB116">
        <v>0.01128715920374445</v>
      </c>
      <c r="GC116">
        <v>-0.0004913425133041084</v>
      </c>
      <c r="GD116">
        <v>1.320148971478439E-05</v>
      </c>
      <c r="GE116">
        <v>-1</v>
      </c>
      <c r="GF116">
        <v>2093</v>
      </c>
      <c r="GG116">
        <v>1</v>
      </c>
      <c r="GH116">
        <v>22</v>
      </c>
      <c r="GI116">
        <v>85</v>
      </c>
      <c r="GJ116">
        <v>85</v>
      </c>
      <c r="GK116">
        <v>1.06445</v>
      </c>
      <c r="GL116">
        <v>2.49146</v>
      </c>
      <c r="GM116">
        <v>1.39893</v>
      </c>
      <c r="GN116">
        <v>2.31079</v>
      </c>
      <c r="GO116">
        <v>1.44897</v>
      </c>
      <c r="GP116">
        <v>2.50732</v>
      </c>
      <c r="GQ116">
        <v>26.7681</v>
      </c>
      <c r="GR116">
        <v>13.9044</v>
      </c>
      <c r="GS116">
        <v>18</v>
      </c>
      <c r="GT116">
        <v>472.299</v>
      </c>
      <c r="GU116">
        <v>546.6369999999999</v>
      </c>
      <c r="GV116">
        <v>20.0008</v>
      </c>
      <c r="GW116">
        <v>20.597</v>
      </c>
      <c r="GX116">
        <v>30.0003</v>
      </c>
      <c r="GY116">
        <v>20.6062</v>
      </c>
      <c r="GZ116">
        <v>20.5756</v>
      </c>
      <c r="HA116">
        <v>21.2669</v>
      </c>
      <c r="HB116">
        <v>54.1275</v>
      </c>
      <c r="HC116">
        <v>0</v>
      </c>
      <c r="HD116">
        <v>20</v>
      </c>
      <c r="HE116">
        <v>420</v>
      </c>
      <c r="HF116">
        <v>5.44735</v>
      </c>
      <c r="HG116">
        <v>102.347</v>
      </c>
      <c r="HH116">
        <v>102.74</v>
      </c>
    </row>
    <row r="117" spans="1:216">
      <c r="A117">
        <v>101</v>
      </c>
      <c r="B117">
        <v>1695832160.6</v>
      </c>
      <c r="C117">
        <v>11813</v>
      </c>
      <c r="D117" t="s">
        <v>549</v>
      </c>
      <c r="E117" t="s">
        <v>550</v>
      </c>
      <c r="F117" t="s">
        <v>340</v>
      </c>
      <c r="H117">
        <v>1695832160.6</v>
      </c>
      <c r="I117">
        <f>(J117)/1000</f>
        <v>0</v>
      </c>
      <c r="J117">
        <f>1000*AZ117*AH117*(AV117-AW117)/(100*AO117*(1000-AH117*AV117))</f>
        <v>0</v>
      </c>
      <c r="K117">
        <f>AZ117*AH117*(AU117-AT117*(1000-AH117*AW117)/(1000-AH117*AV117))/(100*AO117)</f>
        <v>0</v>
      </c>
      <c r="L117">
        <f>AT117 - IF(AH117&gt;1, K117*AO117*100.0/(AJ117*BH117), 0)</f>
        <v>0</v>
      </c>
      <c r="M117">
        <f>((S117-I117/2)*L117-K117)/(S117+I117/2)</f>
        <v>0</v>
      </c>
      <c r="N117">
        <f>M117*(BA117+BB117)/1000.0</f>
        <v>0</v>
      </c>
      <c r="O117">
        <f>(AT117 - IF(AH117&gt;1, K117*AO117*100.0/(AJ117*BH117), 0))*(BA117+BB117)/1000.0</f>
        <v>0</v>
      </c>
      <c r="P117">
        <f>2.0/((1/R117-1/Q117)+SIGN(R117)*SQRT((1/R117-1/Q117)*(1/R117-1/Q117) + 4*AP117/((AP117+1)*(AP117+1))*(2*1/R117*1/Q117-1/Q117*1/Q117)))</f>
        <v>0</v>
      </c>
      <c r="Q117">
        <f>IF(LEFT(AQ117,1)&lt;&gt;"0",IF(LEFT(AQ117,1)="1",3.0,AR117),$D$5+$E$5*(BH117*BA117/($K$5*1000))+$F$5*(BH117*BA117/($K$5*1000))*MAX(MIN(AO117,$J$5),$I$5)*MAX(MIN(AO117,$J$5),$I$5)+$G$5*MAX(MIN(AO117,$J$5),$I$5)*(BH117*BA117/($K$5*1000))+$H$5*(BH117*BA117/($K$5*1000))*(BH117*BA117/($K$5*1000)))</f>
        <v>0</v>
      </c>
      <c r="R117">
        <f>I117*(1000-(1000*0.61365*exp(17.502*V117/(240.97+V117))/(BA117+BB117)+AV117)/2)/(1000*0.61365*exp(17.502*V117/(240.97+V117))/(BA117+BB117)-AV117)</f>
        <v>0</v>
      </c>
      <c r="S117">
        <f>1/((AP117+1)/(P117/1.6)+1/(Q117/1.37)) + AP117/((AP117+1)/(P117/1.6) + AP117/(Q117/1.37))</f>
        <v>0</v>
      </c>
      <c r="T117">
        <f>(AK117*AN117)</f>
        <v>0</v>
      </c>
      <c r="U117">
        <f>(BC117+(T117+2*0.95*5.67E-8*(((BC117+$B$7)+273)^4-(BC117+273)^4)-44100*I117)/(1.84*29.3*Q117+8*0.95*5.67E-8*(BC117+273)^3))</f>
        <v>0</v>
      </c>
      <c r="V117">
        <f>($C$7*BD117+$D$7*BE117+$E$7*U117)</f>
        <v>0</v>
      </c>
      <c r="W117">
        <f>0.61365*exp(17.502*V117/(240.97+V117))</f>
        <v>0</v>
      </c>
      <c r="X117">
        <f>(Y117/Z117*100)</f>
        <v>0</v>
      </c>
      <c r="Y117">
        <f>AV117*(BA117+BB117)/1000</f>
        <v>0</v>
      </c>
      <c r="Z117">
        <f>0.61365*exp(17.502*BC117/(240.97+BC117))</f>
        <v>0</v>
      </c>
      <c r="AA117">
        <f>(W117-AV117*(BA117+BB117)/1000)</f>
        <v>0</v>
      </c>
      <c r="AB117">
        <f>(-I117*44100)</f>
        <v>0</v>
      </c>
      <c r="AC117">
        <f>2*29.3*Q117*0.92*(BC117-V117)</f>
        <v>0</v>
      </c>
      <c r="AD117">
        <f>2*0.95*5.67E-8*(((BC117+$B$7)+273)^4-(V117+273)^4)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MAX(0,($B$13+$C$13*BH117)/(1+$D$13*BH117)*BA117/(BC117+273)*$E$13)</f>
        <v>0</v>
      </c>
      <c r="AK117">
        <f>$B$11*BI117+$C$11*BJ117+$F$11*BU117*(1-BX117)</f>
        <v>0</v>
      </c>
      <c r="AL117">
        <f>AK117*AM117</f>
        <v>0</v>
      </c>
      <c r="AM117">
        <f>($B$11*$D$9+$C$11*$D$9+$F$11*((CH117+BZ117)/MAX(CH117+BZ117+CI117, 0.1)*$I$9+CI117/MAX(CH117+BZ117+CI117, 0.1)*$J$9))/($B$11+$C$11+$F$11)</f>
        <v>0</v>
      </c>
      <c r="AN117">
        <f>($B$11*$K$9+$C$11*$K$9+$F$11*((CH117+BZ117)/MAX(CH117+BZ117+CI117, 0.1)*$P$9+CI117/MAX(CH117+BZ117+CI117, 0.1)*$Q$9))/($B$11+$C$11+$F$11)</f>
        <v>0</v>
      </c>
      <c r="AO117">
        <v>6</v>
      </c>
      <c r="AP117">
        <v>0.5</v>
      </c>
      <c r="AQ117" t="s">
        <v>341</v>
      </c>
      <c r="AR117">
        <v>2</v>
      </c>
      <c r="AS117">
        <v>1695832160.6</v>
      </c>
      <c r="AT117">
        <v>404.098</v>
      </c>
      <c r="AU117">
        <v>419.999</v>
      </c>
      <c r="AV117">
        <v>12.644</v>
      </c>
      <c r="AW117">
        <v>6.701</v>
      </c>
      <c r="AX117">
        <v>402.192</v>
      </c>
      <c r="AY117">
        <v>12.5768</v>
      </c>
      <c r="AZ117">
        <v>500.196</v>
      </c>
      <c r="BA117">
        <v>100.536</v>
      </c>
      <c r="BB117">
        <v>0.0345545</v>
      </c>
      <c r="BC117">
        <v>21.8536</v>
      </c>
      <c r="BD117">
        <v>999.9</v>
      </c>
      <c r="BE117">
        <v>999.9</v>
      </c>
      <c r="BF117">
        <v>0</v>
      </c>
      <c r="BG117">
        <v>0</v>
      </c>
      <c r="BH117">
        <v>10057.5</v>
      </c>
      <c r="BI117">
        <v>0</v>
      </c>
      <c r="BJ117">
        <v>52.913</v>
      </c>
      <c r="BK117">
        <v>-15.9011</v>
      </c>
      <c r="BL117">
        <v>409.272</v>
      </c>
      <c r="BM117">
        <v>422.832</v>
      </c>
      <c r="BN117">
        <v>5.94302</v>
      </c>
      <c r="BO117">
        <v>419.999</v>
      </c>
      <c r="BP117">
        <v>6.701</v>
      </c>
      <c r="BQ117">
        <v>1.27119</v>
      </c>
      <c r="BR117">
        <v>0.673695</v>
      </c>
      <c r="BS117">
        <v>10.4624</v>
      </c>
      <c r="BT117">
        <v>1.29219</v>
      </c>
      <c r="BU117">
        <v>2499.95</v>
      </c>
      <c r="BV117">
        <v>0.900006</v>
      </c>
      <c r="BW117">
        <v>0.09999379999999999</v>
      </c>
      <c r="BX117">
        <v>0</v>
      </c>
      <c r="BY117">
        <v>2.9692</v>
      </c>
      <c r="BZ117">
        <v>0</v>
      </c>
      <c r="CA117">
        <v>45014.5</v>
      </c>
      <c r="CB117">
        <v>22323.3</v>
      </c>
      <c r="CC117">
        <v>39.812</v>
      </c>
      <c r="CD117">
        <v>39.312</v>
      </c>
      <c r="CE117">
        <v>39.312</v>
      </c>
      <c r="CF117">
        <v>37.812</v>
      </c>
      <c r="CG117">
        <v>38.5</v>
      </c>
      <c r="CH117">
        <v>2249.97</v>
      </c>
      <c r="CI117">
        <v>249.98</v>
      </c>
      <c r="CJ117">
        <v>0</v>
      </c>
      <c r="CK117">
        <v>1695832150.8</v>
      </c>
      <c r="CL117">
        <v>0</v>
      </c>
      <c r="CM117">
        <v>1695827010.1</v>
      </c>
      <c r="CN117" t="s">
        <v>466</v>
      </c>
      <c r="CO117">
        <v>1695827009.6</v>
      </c>
      <c r="CP117">
        <v>1695827010.1</v>
      </c>
      <c r="CQ117">
        <v>4</v>
      </c>
      <c r="CR117">
        <v>-0.07000000000000001</v>
      </c>
      <c r="CS117">
        <v>0.01</v>
      </c>
      <c r="CT117">
        <v>1.941</v>
      </c>
      <c r="CU117">
        <v>0.064</v>
      </c>
      <c r="CV117">
        <v>420</v>
      </c>
      <c r="CW117">
        <v>12</v>
      </c>
      <c r="CX117">
        <v>0.36</v>
      </c>
      <c r="CY117">
        <v>0.14</v>
      </c>
      <c r="CZ117">
        <v>11.19120532243334</v>
      </c>
      <c r="DA117">
        <v>0.3774262483790087</v>
      </c>
      <c r="DB117">
        <v>0.03419820850475124</v>
      </c>
      <c r="DC117">
        <v>1</v>
      </c>
      <c r="DD117">
        <v>0.004992302633971093</v>
      </c>
      <c r="DE117">
        <v>-2.847422279158516E-05</v>
      </c>
      <c r="DF117">
        <v>1.40497008398837E-05</v>
      </c>
      <c r="DG117">
        <v>1</v>
      </c>
      <c r="DH117">
        <v>0.3329411069273807</v>
      </c>
      <c r="DI117">
        <v>0.03817761618626739</v>
      </c>
      <c r="DJ117">
        <v>0.002908527790546586</v>
      </c>
      <c r="DK117">
        <v>1</v>
      </c>
      <c r="DL117">
        <v>3</v>
      </c>
      <c r="DM117">
        <v>3</v>
      </c>
      <c r="DN117" t="s">
        <v>343</v>
      </c>
      <c r="DO117">
        <v>3.10199</v>
      </c>
      <c r="DP117">
        <v>2.6687</v>
      </c>
      <c r="DQ117">
        <v>0.09839100000000001</v>
      </c>
      <c r="DR117">
        <v>0.102376</v>
      </c>
      <c r="DS117">
        <v>0.0664995</v>
      </c>
      <c r="DT117">
        <v>0.0415294</v>
      </c>
      <c r="DU117">
        <v>26337.8</v>
      </c>
      <c r="DV117">
        <v>28621.1</v>
      </c>
      <c r="DW117">
        <v>27642.2</v>
      </c>
      <c r="DX117">
        <v>29959</v>
      </c>
      <c r="DY117">
        <v>32344.4</v>
      </c>
      <c r="DZ117">
        <v>35465.5</v>
      </c>
      <c r="EA117">
        <v>37953.2</v>
      </c>
      <c r="EB117">
        <v>41123.1</v>
      </c>
      <c r="EC117">
        <v>2.232</v>
      </c>
      <c r="ED117">
        <v>2.24262</v>
      </c>
      <c r="EE117">
        <v>0</v>
      </c>
      <c r="EF117">
        <v>0</v>
      </c>
      <c r="EG117">
        <v>19.0758</v>
      </c>
      <c r="EH117">
        <v>999.9</v>
      </c>
      <c r="EI117">
        <v>47.1</v>
      </c>
      <c r="EJ117">
        <v>23.4</v>
      </c>
      <c r="EK117">
        <v>13.5337</v>
      </c>
      <c r="EL117">
        <v>62.8912</v>
      </c>
      <c r="EM117">
        <v>8.58173</v>
      </c>
      <c r="EN117">
        <v>1</v>
      </c>
      <c r="EO117">
        <v>-0.491583</v>
      </c>
      <c r="EP117">
        <v>-0.07337150000000001</v>
      </c>
      <c r="EQ117">
        <v>20.2064</v>
      </c>
      <c r="ER117">
        <v>5.25458</v>
      </c>
      <c r="ES117">
        <v>12.0519</v>
      </c>
      <c r="ET117">
        <v>4.9726</v>
      </c>
      <c r="EU117">
        <v>3.29225</v>
      </c>
      <c r="EV117">
        <v>9999</v>
      </c>
      <c r="EW117">
        <v>9999</v>
      </c>
      <c r="EX117">
        <v>9999</v>
      </c>
      <c r="EY117">
        <v>201</v>
      </c>
      <c r="EZ117">
        <v>4.97183</v>
      </c>
      <c r="FA117">
        <v>1.8703</v>
      </c>
      <c r="FB117">
        <v>1.87653</v>
      </c>
      <c r="FC117">
        <v>1.86966</v>
      </c>
      <c r="FD117">
        <v>1.87286</v>
      </c>
      <c r="FE117">
        <v>1.8744</v>
      </c>
      <c r="FF117">
        <v>1.87378</v>
      </c>
      <c r="FG117">
        <v>1.87531</v>
      </c>
      <c r="FH117">
        <v>0</v>
      </c>
      <c r="FI117">
        <v>0</v>
      </c>
      <c r="FJ117">
        <v>0</v>
      </c>
      <c r="FK117">
        <v>0</v>
      </c>
      <c r="FL117" t="s">
        <v>344</v>
      </c>
      <c r="FM117" t="s">
        <v>345</v>
      </c>
      <c r="FN117" t="s">
        <v>346</v>
      </c>
      <c r="FO117" t="s">
        <v>346</v>
      </c>
      <c r="FP117" t="s">
        <v>346</v>
      </c>
      <c r="FQ117" t="s">
        <v>346</v>
      </c>
      <c r="FR117">
        <v>0</v>
      </c>
      <c r="FS117">
        <v>100</v>
      </c>
      <c r="FT117">
        <v>100</v>
      </c>
      <c r="FU117">
        <v>1.906</v>
      </c>
      <c r="FV117">
        <v>0.0672</v>
      </c>
      <c r="FW117">
        <v>0.9259172070539307</v>
      </c>
      <c r="FX117">
        <v>0.002616612134532941</v>
      </c>
      <c r="FY117">
        <v>-4.519413631873513E-07</v>
      </c>
      <c r="FZ117">
        <v>9.831233035137328E-12</v>
      </c>
      <c r="GA117">
        <v>-0.02330133951424375</v>
      </c>
      <c r="GB117">
        <v>0.01128715920374445</v>
      </c>
      <c r="GC117">
        <v>-0.0004913425133041084</v>
      </c>
      <c r="GD117">
        <v>1.320148971478439E-05</v>
      </c>
      <c r="GE117">
        <v>-1</v>
      </c>
      <c r="GF117">
        <v>2093</v>
      </c>
      <c r="GG117">
        <v>1</v>
      </c>
      <c r="GH117">
        <v>22</v>
      </c>
      <c r="GI117">
        <v>85.8</v>
      </c>
      <c r="GJ117">
        <v>85.8</v>
      </c>
      <c r="GK117">
        <v>1.06567</v>
      </c>
      <c r="GL117">
        <v>2.50732</v>
      </c>
      <c r="GM117">
        <v>1.39893</v>
      </c>
      <c r="GN117">
        <v>2.31079</v>
      </c>
      <c r="GO117">
        <v>1.44897</v>
      </c>
      <c r="GP117">
        <v>2.41699</v>
      </c>
      <c r="GQ117">
        <v>26.7888</v>
      </c>
      <c r="GR117">
        <v>13.8869</v>
      </c>
      <c r="GS117">
        <v>18</v>
      </c>
      <c r="GT117">
        <v>472.171</v>
      </c>
      <c r="GU117">
        <v>548.497</v>
      </c>
      <c r="GV117">
        <v>19.9994</v>
      </c>
      <c r="GW117">
        <v>20.6301</v>
      </c>
      <c r="GX117">
        <v>30.0004</v>
      </c>
      <c r="GY117">
        <v>20.6339</v>
      </c>
      <c r="GZ117">
        <v>20.6049</v>
      </c>
      <c r="HA117">
        <v>21.2868</v>
      </c>
      <c r="HB117">
        <v>46.0131</v>
      </c>
      <c r="HC117">
        <v>0</v>
      </c>
      <c r="HD117">
        <v>20</v>
      </c>
      <c r="HE117">
        <v>420</v>
      </c>
      <c r="HF117">
        <v>6.8038</v>
      </c>
      <c r="HG117">
        <v>102.343</v>
      </c>
      <c r="HH117">
        <v>102.73</v>
      </c>
    </row>
    <row r="118" spans="1:216">
      <c r="A118">
        <v>102</v>
      </c>
      <c r="B118">
        <v>1695832227</v>
      </c>
      <c r="C118">
        <v>11879.40000009537</v>
      </c>
      <c r="D118" t="s">
        <v>551</v>
      </c>
      <c r="E118" t="s">
        <v>552</v>
      </c>
      <c r="F118" t="s">
        <v>340</v>
      </c>
      <c r="H118">
        <v>1695832227</v>
      </c>
      <c r="I118">
        <f>(J118)/1000</f>
        <v>0</v>
      </c>
      <c r="J118">
        <f>1000*AZ118*AH118*(AV118-AW118)/(100*AO118*(1000-AH118*AV118))</f>
        <v>0</v>
      </c>
      <c r="K118">
        <f>AZ118*AH118*(AU118-AT118*(1000-AH118*AW118)/(1000-AH118*AV118))/(100*AO118)</f>
        <v>0</v>
      </c>
      <c r="L118">
        <f>AT118 - IF(AH118&gt;1, K118*AO118*100.0/(AJ118*BH118), 0)</f>
        <v>0</v>
      </c>
      <c r="M118">
        <f>((S118-I118/2)*L118-K118)/(S118+I118/2)</f>
        <v>0</v>
      </c>
      <c r="N118">
        <f>M118*(BA118+BB118)/1000.0</f>
        <v>0</v>
      </c>
      <c r="O118">
        <f>(AT118 - IF(AH118&gt;1, K118*AO118*100.0/(AJ118*BH118), 0))*(BA118+BB118)/1000.0</f>
        <v>0</v>
      </c>
      <c r="P118">
        <f>2.0/((1/R118-1/Q118)+SIGN(R118)*SQRT((1/R118-1/Q118)*(1/R118-1/Q118) + 4*AP118/((AP118+1)*(AP118+1))*(2*1/R118*1/Q118-1/Q118*1/Q118)))</f>
        <v>0</v>
      </c>
      <c r="Q118">
        <f>IF(LEFT(AQ118,1)&lt;&gt;"0",IF(LEFT(AQ118,1)="1",3.0,AR118),$D$5+$E$5*(BH118*BA118/($K$5*1000))+$F$5*(BH118*BA118/($K$5*1000))*MAX(MIN(AO118,$J$5),$I$5)*MAX(MIN(AO118,$J$5),$I$5)+$G$5*MAX(MIN(AO118,$J$5),$I$5)*(BH118*BA118/($K$5*1000))+$H$5*(BH118*BA118/($K$5*1000))*(BH118*BA118/($K$5*1000)))</f>
        <v>0</v>
      </c>
      <c r="R118">
        <f>I118*(1000-(1000*0.61365*exp(17.502*V118/(240.97+V118))/(BA118+BB118)+AV118)/2)/(1000*0.61365*exp(17.502*V118/(240.97+V118))/(BA118+BB118)-AV118)</f>
        <v>0</v>
      </c>
      <c r="S118">
        <f>1/((AP118+1)/(P118/1.6)+1/(Q118/1.37)) + AP118/((AP118+1)/(P118/1.6) + AP118/(Q118/1.37))</f>
        <v>0</v>
      </c>
      <c r="T118">
        <f>(AK118*AN118)</f>
        <v>0</v>
      </c>
      <c r="U118">
        <f>(BC118+(T118+2*0.95*5.67E-8*(((BC118+$B$7)+273)^4-(BC118+273)^4)-44100*I118)/(1.84*29.3*Q118+8*0.95*5.67E-8*(BC118+273)^3))</f>
        <v>0</v>
      </c>
      <c r="V118">
        <f>($C$7*BD118+$D$7*BE118+$E$7*U118)</f>
        <v>0</v>
      </c>
      <c r="W118">
        <f>0.61365*exp(17.502*V118/(240.97+V118))</f>
        <v>0</v>
      </c>
      <c r="X118">
        <f>(Y118/Z118*100)</f>
        <v>0</v>
      </c>
      <c r="Y118">
        <f>AV118*(BA118+BB118)/1000</f>
        <v>0</v>
      </c>
      <c r="Z118">
        <f>0.61365*exp(17.502*BC118/(240.97+BC118))</f>
        <v>0</v>
      </c>
      <c r="AA118">
        <f>(W118-AV118*(BA118+BB118)/1000)</f>
        <v>0</v>
      </c>
      <c r="AB118">
        <f>(-I118*44100)</f>
        <v>0</v>
      </c>
      <c r="AC118">
        <f>2*29.3*Q118*0.92*(BC118-V118)</f>
        <v>0</v>
      </c>
      <c r="AD118">
        <f>2*0.95*5.67E-8*(((BC118+$B$7)+273)^4-(V118+273)^4)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MAX(0,($B$13+$C$13*BH118)/(1+$D$13*BH118)*BA118/(BC118+273)*$E$13)</f>
        <v>0</v>
      </c>
      <c r="AK118">
        <f>$B$11*BI118+$C$11*BJ118+$F$11*BU118*(1-BX118)</f>
        <v>0</v>
      </c>
      <c r="AL118">
        <f>AK118*AM118</f>
        <v>0</v>
      </c>
      <c r="AM118">
        <f>($B$11*$D$9+$C$11*$D$9+$F$11*((CH118+BZ118)/MAX(CH118+BZ118+CI118, 0.1)*$I$9+CI118/MAX(CH118+BZ118+CI118, 0.1)*$J$9))/($B$11+$C$11+$F$11)</f>
        <v>0</v>
      </c>
      <c r="AN118">
        <f>($B$11*$K$9+$C$11*$K$9+$F$11*((CH118+BZ118)/MAX(CH118+BZ118+CI118, 0.1)*$P$9+CI118/MAX(CH118+BZ118+CI118, 0.1)*$Q$9))/($B$11+$C$11+$F$11)</f>
        <v>0</v>
      </c>
      <c r="AO118">
        <v>6</v>
      </c>
      <c r="AP118">
        <v>0.5</v>
      </c>
      <c r="AQ118" t="s">
        <v>341</v>
      </c>
      <c r="AR118">
        <v>2</v>
      </c>
      <c r="AS118">
        <v>1695832227</v>
      </c>
      <c r="AT118">
        <v>407.7</v>
      </c>
      <c r="AU118">
        <v>419.94</v>
      </c>
      <c r="AV118">
        <v>12.1043</v>
      </c>
      <c r="AW118">
        <v>9.63978</v>
      </c>
      <c r="AX118">
        <v>405.786</v>
      </c>
      <c r="AY118">
        <v>12.0399</v>
      </c>
      <c r="AZ118">
        <v>499.95</v>
      </c>
      <c r="BA118">
        <v>100.533</v>
      </c>
      <c r="BB118">
        <v>0.0333208</v>
      </c>
      <c r="BC118">
        <v>21.8111</v>
      </c>
      <c r="BD118">
        <v>999.9</v>
      </c>
      <c r="BE118">
        <v>999.9</v>
      </c>
      <c r="BF118">
        <v>0</v>
      </c>
      <c r="BG118">
        <v>0</v>
      </c>
      <c r="BH118">
        <v>9985.620000000001</v>
      </c>
      <c r="BI118">
        <v>0</v>
      </c>
      <c r="BJ118">
        <v>54.9971</v>
      </c>
      <c r="BK118">
        <v>-12.2394</v>
      </c>
      <c r="BL118">
        <v>412.696</v>
      </c>
      <c r="BM118">
        <v>424.027</v>
      </c>
      <c r="BN118">
        <v>2.46449</v>
      </c>
      <c r="BO118">
        <v>419.94</v>
      </c>
      <c r="BP118">
        <v>9.63978</v>
      </c>
      <c r="BQ118">
        <v>1.21688</v>
      </c>
      <c r="BR118">
        <v>0.969119</v>
      </c>
      <c r="BS118">
        <v>9.809710000000001</v>
      </c>
      <c r="BT118">
        <v>6.4602</v>
      </c>
      <c r="BU118">
        <v>2500.01</v>
      </c>
      <c r="BV118">
        <v>0.90001</v>
      </c>
      <c r="BW118">
        <v>0.09998990000000001</v>
      </c>
      <c r="BX118">
        <v>0</v>
      </c>
      <c r="BY118">
        <v>2.5181</v>
      </c>
      <c r="BZ118">
        <v>0</v>
      </c>
      <c r="CA118">
        <v>27562.6</v>
      </c>
      <c r="CB118">
        <v>22323.9</v>
      </c>
      <c r="CC118">
        <v>41.187</v>
      </c>
      <c r="CD118">
        <v>40.312</v>
      </c>
      <c r="CE118">
        <v>40.375</v>
      </c>
      <c r="CF118">
        <v>39.187</v>
      </c>
      <c r="CG118">
        <v>39.687</v>
      </c>
      <c r="CH118">
        <v>2250.03</v>
      </c>
      <c r="CI118">
        <v>249.98</v>
      </c>
      <c r="CJ118">
        <v>0</v>
      </c>
      <c r="CK118">
        <v>1695832217.4</v>
      </c>
      <c r="CL118">
        <v>0</v>
      </c>
      <c r="CM118">
        <v>1695827010.1</v>
      </c>
      <c r="CN118" t="s">
        <v>466</v>
      </c>
      <c r="CO118">
        <v>1695827009.6</v>
      </c>
      <c r="CP118">
        <v>1695827010.1</v>
      </c>
      <c r="CQ118">
        <v>4</v>
      </c>
      <c r="CR118">
        <v>-0.07000000000000001</v>
      </c>
      <c r="CS118">
        <v>0.01</v>
      </c>
      <c r="CT118">
        <v>1.941</v>
      </c>
      <c r="CU118">
        <v>0.064</v>
      </c>
      <c r="CV118">
        <v>420</v>
      </c>
      <c r="CW118">
        <v>12</v>
      </c>
      <c r="CX118">
        <v>0.36</v>
      </c>
      <c r="CY118">
        <v>0.14</v>
      </c>
      <c r="CZ118">
        <v>9.260668929721682</v>
      </c>
      <c r="DA118">
        <v>0.5123257247161281</v>
      </c>
      <c r="DB118">
        <v>0.0413559174176913</v>
      </c>
      <c r="DC118">
        <v>1</v>
      </c>
      <c r="DD118">
        <v>0.002092850275545669</v>
      </c>
      <c r="DE118">
        <v>-9.736998634186335E-05</v>
      </c>
      <c r="DF118">
        <v>1.604585894541403E-05</v>
      </c>
      <c r="DG118">
        <v>1</v>
      </c>
      <c r="DH118">
        <v>0.1192231481675511</v>
      </c>
      <c r="DI118">
        <v>0.01571296041729222</v>
      </c>
      <c r="DJ118">
        <v>0.001430658464711428</v>
      </c>
      <c r="DK118">
        <v>1</v>
      </c>
      <c r="DL118">
        <v>3</v>
      </c>
      <c r="DM118">
        <v>3</v>
      </c>
      <c r="DN118" t="s">
        <v>343</v>
      </c>
      <c r="DO118">
        <v>3.1024</v>
      </c>
      <c r="DP118">
        <v>2.66684</v>
      </c>
      <c r="DQ118">
        <v>0.0990428</v>
      </c>
      <c r="DR118">
        <v>0.102384</v>
      </c>
      <c r="DS118">
        <v>0.06430950000000001</v>
      </c>
      <c r="DT118">
        <v>0.0555486</v>
      </c>
      <c r="DU118">
        <v>26318.8</v>
      </c>
      <c r="DV118">
        <v>28617.9</v>
      </c>
      <c r="DW118">
        <v>27642.4</v>
      </c>
      <c r="DX118">
        <v>29955.9</v>
      </c>
      <c r="DY118">
        <v>32419.5</v>
      </c>
      <c r="DZ118">
        <v>34943.7</v>
      </c>
      <c r="EA118">
        <v>37952.4</v>
      </c>
      <c r="EB118">
        <v>41118</v>
      </c>
      <c r="EC118">
        <v>2.22143</v>
      </c>
      <c r="ED118">
        <v>2.25185</v>
      </c>
      <c r="EE118">
        <v>0</v>
      </c>
      <c r="EF118">
        <v>0</v>
      </c>
      <c r="EG118">
        <v>19.2185</v>
      </c>
      <c r="EH118">
        <v>999.9</v>
      </c>
      <c r="EI118">
        <v>47.1</v>
      </c>
      <c r="EJ118">
        <v>23.4</v>
      </c>
      <c r="EK118">
        <v>13.5334</v>
      </c>
      <c r="EL118">
        <v>63.3312</v>
      </c>
      <c r="EM118">
        <v>8.46555</v>
      </c>
      <c r="EN118">
        <v>1</v>
      </c>
      <c r="EO118">
        <v>-0.489258</v>
      </c>
      <c r="EP118">
        <v>-0.0858578</v>
      </c>
      <c r="EQ118">
        <v>20.2066</v>
      </c>
      <c r="ER118">
        <v>5.25488</v>
      </c>
      <c r="ES118">
        <v>12.052</v>
      </c>
      <c r="ET118">
        <v>4.9728</v>
      </c>
      <c r="EU118">
        <v>3.29223</v>
      </c>
      <c r="EV118">
        <v>9999</v>
      </c>
      <c r="EW118">
        <v>9999</v>
      </c>
      <c r="EX118">
        <v>9999</v>
      </c>
      <c r="EY118">
        <v>201</v>
      </c>
      <c r="EZ118">
        <v>4.97185</v>
      </c>
      <c r="FA118">
        <v>1.8703</v>
      </c>
      <c r="FB118">
        <v>1.87654</v>
      </c>
      <c r="FC118">
        <v>1.86966</v>
      </c>
      <c r="FD118">
        <v>1.87286</v>
      </c>
      <c r="FE118">
        <v>1.87445</v>
      </c>
      <c r="FF118">
        <v>1.87378</v>
      </c>
      <c r="FG118">
        <v>1.8753</v>
      </c>
      <c r="FH118">
        <v>0</v>
      </c>
      <c r="FI118">
        <v>0</v>
      </c>
      <c r="FJ118">
        <v>0</v>
      </c>
      <c r="FK118">
        <v>0</v>
      </c>
      <c r="FL118" t="s">
        <v>344</v>
      </c>
      <c r="FM118" t="s">
        <v>345</v>
      </c>
      <c r="FN118" t="s">
        <v>346</v>
      </c>
      <c r="FO118" t="s">
        <v>346</v>
      </c>
      <c r="FP118" t="s">
        <v>346</v>
      </c>
      <c r="FQ118" t="s">
        <v>346</v>
      </c>
      <c r="FR118">
        <v>0</v>
      </c>
      <c r="FS118">
        <v>100</v>
      </c>
      <c r="FT118">
        <v>100</v>
      </c>
      <c r="FU118">
        <v>1.914</v>
      </c>
      <c r="FV118">
        <v>0.0644</v>
      </c>
      <c r="FW118">
        <v>0.9259172070539307</v>
      </c>
      <c r="FX118">
        <v>0.002616612134532941</v>
      </c>
      <c r="FY118">
        <v>-4.519413631873513E-07</v>
      </c>
      <c r="FZ118">
        <v>9.831233035137328E-12</v>
      </c>
      <c r="GA118">
        <v>-0.02330133951424375</v>
      </c>
      <c r="GB118">
        <v>0.01128715920374445</v>
      </c>
      <c r="GC118">
        <v>-0.0004913425133041084</v>
      </c>
      <c r="GD118">
        <v>1.320148971478439E-05</v>
      </c>
      <c r="GE118">
        <v>-1</v>
      </c>
      <c r="GF118">
        <v>2093</v>
      </c>
      <c r="GG118">
        <v>1</v>
      </c>
      <c r="GH118">
        <v>22</v>
      </c>
      <c r="GI118">
        <v>87</v>
      </c>
      <c r="GJ118">
        <v>86.90000000000001</v>
      </c>
      <c r="GK118">
        <v>1.06812</v>
      </c>
      <c r="GL118">
        <v>2.4939</v>
      </c>
      <c r="GM118">
        <v>1.39893</v>
      </c>
      <c r="GN118">
        <v>2.31079</v>
      </c>
      <c r="GO118">
        <v>1.44897</v>
      </c>
      <c r="GP118">
        <v>2.48535</v>
      </c>
      <c r="GQ118">
        <v>26.8095</v>
      </c>
      <c r="GR118">
        <v>13.8781</v>
      </c>
      <c r="GS118">
        <v>18</v>
      </c>
      <c r="GT118">
        <v>466.275</v>
      </c>
      <c r="GU118">
        <v>555.5</v>
      </c>
      <c r="GV118">
        <v>19.9995</v>
      </c>
      <c r="GW118">
        <v>20.6614</v>
      </c>
      <c r="GX118">
        <v>30.0002</v>
      </c>
      <c r="GY118">
        <v>20.6648</v>
      </c>
      <c r="GZ118">
        <v>20.6387</v>
      </c>
      <c r="HA118">
        <v>21.3324</v>
      </c>
      <c r="HB118">
        <v>26.9345</v>
      </c>
      <c r="HC118">
        <v>0</v>
      </c>
      <c r="HD118">
        <v>20</v>
      </c>
      <c r="HE118">
        <v>420</v>
      </c>
      <c r="HF118">
        <v>9.846730000000001</v>
      </c>
      <c r="HG118">
        <v>102.343</v>
      </c>
      <c r="HH118">
        <v>102.718</v>
      </c>
    </row>
    <row r="119" spans="1:216">
      <c r="A119">
        <v>103</v>
      </c>
      <c r="B119">
        <v>1695832369</v>
      </c>
      <c r="C119">
        <v>12021.40000009537</v>
      </c>
      <c r="D119" t="s">
        <v>553</v>
      </c>
      <c r="E119" t="s">
        <v>554</v>
      </c>
      <c r="F119" t="s">
        <v>340</v>
      </c>
      <c r="H119">
        <v>1695832369</v>
      </c>
      <c r="I119">
        <f>(J119)/1000</f>
        <v>0</v>
      </c>
      <c r="J119">
        <f>1000*AZ119*AH119*(AV119-AW119)/(100*AO119*(1000-AH119*AV119))</f>
        <v>0</v>
      </c>
      <c r="K119">
        <f>AZ119*AH119*(AU119-AT119*(1000-AH119*AW119)/(1000-AH119*AV119))/(100*AO119)</f>
        <v>0</v>
      </c>
      <c r="L119">
        <f>AT119 - IF(AH119&gt;1, K119*AO119*100.0/(AJ119*BH119), 0)</f>
        <v>0</v>
      </c>
      <c r="M119">
        <f>((S119-I119/2)*L119-K119)/(S119+I119/2)</f>
        <v>0</v>
      </c>
      <c r="N119">
        <f>M119*(BA119+BB119)/1000.0</f>
        <v>0</v>
      </c>
      <c r="O119">
        <f>(AT119 - IF(AH119&gt;1, K119*AO119*100.0/(AJ119*BH119), 0))*(BA119+BB119)/1000.0</f>
        <v>0</v>
      </c>
      <c r="P119">
        <f>2.0/((1/R119-1/Q119)+SIGN(R119)*SQRT((1/R119-1/Q119)*(1/R119-1/Q119) + 4*AP119/((AP119+1)*(AP119+1))*(2*1/R119*1/Q119-1/Q119*1/Q119)))</f>
        <v>0</v>
      </c>
      <c r="Q119">
        <f>IF(LEFT(AQ119,1)&lt;&gt;"0",IF(LEFT(AQ119,1)="1",3.0,AR119),$D$5+$E$5*(BH119*BA119/($K$5*1000))+$F$5*(BH119*BA119/($K$5*1000))*MAX(MIN(AO119,$J$5),$I$5)*MAX(MIN(AO119,$J$5),$I$5)+$G$5*MAX(MIN(AO119,$J$5),$I$5)*(BH119*BA119/($K$5*1000))+$H$5*(BH119*BA119/($K$5*1000))*(BH119*BA119/($K$5*1000)))</f>
        <v>0</v>
      </c>
      <c r="R119">
        <f>I119*(1000-(1000*0.61365*exp(17.502*V119/(240.97+V119))/(BA119+BB119)+AV119)/2)/(1000*0.61365*exp(17.502*V119/(240.97+V119))/(BA119+BB119)-AV119)</f>
        <v>0</v>
      </c>
      <c r="S119">
        <f>1/((AP119+1)/(P119/1.6)+1/(Q119/1.37)) + AP119/((AP119+1)/(P119/1.6) + AP119/(Q119/1.37))</f>
        <v>0</v>
      </c>
      <c r="T119">
        <f>(AK119*AN119)</f>
        <v>0</v>
      </c>
      <c r="U119">
        <f>(BC119+(T119+2*0.95*5.67E-8*(((BC119+$B$7)+273)^4-(BC119+273)^4)-44100*I119)/(1.84*29.3*Q119+8*0.95*5.67E-8*(BC119+273)^3))</f>
        <v>0</v>
      </c>
      <c r="V119">
        <f>($C$7*BD119+$D$7*BE119+$E$7*U119)</f>
        <v>0</v>
      </c>
      <c r="W119">
        <f>0.61365*exp(17.502*V119/(240.97+V119))</f>
        <v>0</v>
      </c>
      <c r="X119">
        <f>(Y119/Z119*100)</f>
        <v>0</v>
      </c>
      <c r="Y119">
        <f>AV119*(BA119+BB119)/1000</f>
        <v>0</v>
      </c>
      <c r="Z119">
        <f>0.61365*exp(17.502*BC119/(240.97+BC119))</f>
        <v>0</v>
      </c>
      <c r="AA119">
        <f>(W119-AV119*(BA119+BB119)/1000)</f>
        <v>0</v>
      </c>
      <c r="AB119">
        <f>(-I119*44100)</f>
        <v>0</v>
      </c>
      <c r="AC119">
        <f>2*29.3*Q119*0.92*(BC119-V119)</f>
        <v>0</v>
      </c>
      <c r="AD119">
        <f>2*0.95*5.67E-8*(((BC119+$B$7)+273)^4-(V119+273)^4)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MAX(0,($B$13+$C$13*BH119)/(1+$D$13*BH119)*BA119/(BC119+273)*$E$13)</f>
        <v>0</v>
      </c>
      <c r="AK119">
        <f>$B$11*BI119+$C$11*BJ119+$F$11*BU119*(1-BX119)</f>
        <v>0</v>
      </c>
      <c r="AL119">
        <f>AK119*AM119</f>
        <v>0</v>
      </c>
      <c r="AM119">
        <f>($B$11*$D$9+$C$11*$D$9+$F$11*((CH119+BZ119)/MAX(CH119+BZ119+CI119, 0.1)*$I$9+CI119/MAX(CH119+BZ119+CI119, 0.1)*$J$9))/($B$11+$C$11+$F$11)</f>
        <v>0</v>
      </c>
      <c r="AN119">
        <f>($B$11*$K$9+$C$11*$K$9+$F$11*((CH119+BZ119)/MAX(CH119+BZ119+CI119, 0.1)*$P$9+CI119/MAX(CH119+BZ119+CI119, 0.1)*$Q$9))/($B$11+$C$11+$F$11)</f>
        <v>0</v>
      </c>
      <c r="AO119">
        <v>6</v>
      </c>
      <c r="AP119">
        <v>0.5</v>
      </c>
      <c r="AQ119" t="s">
        <v>341</v>
      </c>
      <c r="AR119">
        <v>2</v>
      </c>
      <c r="AS119">
        <v>1695832369</v>
      </c>
      <c r="AT119">
        <v>409.531</v>
      </c>
      <c r="AU119">
        <v>420.012</v>
      </c>
      <c r="AV119">
        <v>12.9933</v>
      </c>
      <c r="AW119">
        <v>9.772489999999999</v>
      </c>
      <c r="AX119">
        <v>407.612</v>
      </c>
      <c r="AY119">
        <v>12.9243</v>
      </c>
      <c r="AZ119">
        <v>500.2</v>
      </c>
      <c r="BA119">
        <v>100.531</v>
      </c>
      <c r="BB119">
        <v>0.0325353</v>
      </c>
      <c r="BC119">
        <v>21.9814</v>
      </c>
      <c r="BD119">
        <v>999.9</v>
      </c>
      <c r="BE119">
        <v>999.9</v>
      </c>
      <c r="BF119">
        <v>0</v>
      </c>
      <c r="BG119">
        <v>0</v>
      </c>
      <c r="BH119">
        <v>10023.1</v>
      </c>
      <c r="BI119">
        <v>0</v>
      </c>
      <c r="BJ119">
        <v>62.6404</v>
      </c>
      <c r="BK119">
        <v>-10.4813</v>
      </c>
      <c r="BL119">
        <v>414.922</v>
      </c>
      <c r="BM119">
        <v>424.157</v>
      </c>
      <c r="BN119">
        <v>3.22082</v>
      </c>
      <c r="BO119">
        <v>420.012</v>
      </c>
      <c r="BP119">
        <v>9.772489999999999</v>
      </c>
      <c r="BQ119">
        <v>1.30623</v>
      </c>
      <c r="BR119">
        <v>0.982437</v>
      </c>
      <c r="BS119">
        <v>10.8707</v>
      </c>
      <c r="BT119">
        <v>6.65848</v>
      </c>
      <c r="BU119">
        <v>2500.1</v>
      </c>
      <c r="BV119">
        <v>0.900008</v>
      </c>
      <c r="BW119">
        <v>0.0999924</v>
      </c>
      <c r="BX119">
        <v>0</v>
      </c>
      <c r="BY119">
        <v>2.6404</v>
      </c>
      <c r="BZ119">
        <v>0</v>
      </c>
      <c r="CA119">
        <v>21761.2</v>
      </c>
      <c r="CB119">
        <v>22324.8</v>
      </c>
      <c r="CC119">
        <v>39.5</v>
      </c>
      <c r="CD119">
        <v>38.5</v>
      </c>
      <c r="CE119">
        <v>39.187</v>
      </c>
      <c r="CF119">
        <v>37.125</v>
      </c>
      <c r="CG119">
        <v>38.125</v>
      </c>
      <c r="CH119">
        <v>2250.11</v>
      </c>
      <c r="CI119">
        <v>249.99</v>
      </c>
      <c r="CJ119">
        <v>0</v>
      </c>
      <c r="CK119">
        <v>1695832359</v>
      </c>
      <c r="CL119">
        <v>0</v>
      </c>
      <c r="CM119">
        <v>1695827010.1</v>
      </c>
      <c r="CN119" t="s">
        <v>466</v>
      </c>
      <c r="CO119">
        <v>1695827009.6</v>
      </c>
      <c r="CP119">
        <v>1695827010.1</v>
      </c>
      <c r="CQ119">
        <v>4</v>
      </c>
      <c r="CR119">
        <v>-0.07000000000000001</v>
      </c>
      <c r="CS119">
        <v>0.01</v>
      </c>
      <c r="CT119">
        <v>1.941</v>
      </c>
      <c r="CU119">
        <v>0.064</v>
      </c>
      <c r="CV119">
        <v>420</v>
      </c>
      <c r="CW119">
        <v>12</v>
      </c>
      <c r="CX119">
        <v>0.36</v>
      </c>
      <c r="CY119">
        <v>0.14</v>
      </c>
      <c r="CZ119">
        <v>7.607211386056075</v>
      </c>
      <c r="DA119">
        <v>0.1882184043122325</v>
      </c>
      <c r="DB119">
        <v>0.03389091164800237</v>
      </c>
      <c r="DC119">
        <v>1</v>
      </c>
      <c r="DD119">
        <v>0.002737988324260673</v>
      </c>
      <c r="DE119">
        <v>-0.0003391561279024171</v>
      </c>
      <c r="DF119">
        <v>2.633462249775301E-05</v>
      </c>
      <c r="DG119">
        <v>1</v>
      </c>
      <c r="DH119">
        <v>0.1702770998811037</v>
      </c>
      <c r="DI119">
        <v>-0.02581206675492064</v>
      </c>
      <c r="DJ119">
        <v>0.002001027477549961</v>
      </c>
      <c r="DK119">
        <v>1</v>
      </c>
      <c r="DL119">
        <v>3</v>
      </c>
      <c r="DM119">
        <v>3</v>
      </c>
      <c r="DN119" t="s">
        <v>343</v>
      </c>
      <c r="DO119">
        <v>3.10271</v>
      </c>
      <c r="DP119">
        <v>2.66638</v>
      </c>
      <c r="DQ119">
        <v>0.09937459999999999</v>
      </c>
      <c r="DR119">
        <v>0.102383</v>
      </c>
      <c r="DS119">
        <v>0.06787650000000001</v>
      </c>
      <c r="DT119">
        <v>0.0561379</v>
      </c>
      <c r="DU119">
        <v>26306.7</v>
      </c>
      <c r="DV119">
        <v>28615.6</v>
      </c>
      <c r="DW119">
        <v>27640</v>
      </c>
      <c r="DX119">
        <v>29953.6</v>
      </c>
      <c r="DY119">
        <v>32292.7</v>
      </c>
      <c r="DZ119">
        <v>34918.7</v>
      </c>
      <c r="EA119">
        <v>37948.4</v>
      </c>
      <c r="EB119">
        <v>41114.4</v>
      </c>
      <c r="EC119">
        <v>2.22403</v>
      </c>
      <c r="ED119">
        <v>2.25417</v>
      </c>
      <c r="EE119">
        <v>0</v>
      </c>
      <c r="EF119">
        <v>0</v>
      </c>
      <c r="EG119">
        <v>19.082</v>
      </c>
      <c r="EH119">
        <v>999.9</v>
      </c>
      <c r="EI119">
        <v>47</v>
      </c>
      <c r="EJ119">
        <v>23.5</v>
      </c>
      <c r="EK119">
        <v>13.5867</v>
      </c>
      <c r="EL119">
        <v>62.9912</v>
      </c>
      <c r="EM119">
        <v>8.617789999999999</v>
      </c>
      <c r="EN119">
        <v>1</v>
      </c>
      <c r="EO119">
        <v>-0.487739</v>
      </c>
      <c r="EP119">
        <v>-0.0722849</v>
      </c>
      <c r="EQ119">
        <v>20.2053</v>
      </c>
      <c r="ER119">
        <v>5.25862</v>
      </c>
      <c r="ES119">
        <v>12.0519</v>
      </c>
      <c r="ET119">
        <v>4.9735</v>
      </c>
      <c r="EU119">
        <v>3.293</v>
      </c>
      <c r="EV119">
        <v>9999</v>
      </c>
      <c r="EW119">
        <v>9999</v>
      </c>
      <c r="EX119">
        <v>9999</v>
      </c>
      <c r="EY119">
        <v>201</v>
      </c>
      <c r="EZ119">
        <v>4.97183</v>
      </c>
      <c r="FA119">
        <v>1.87039</v>
      </c>
      <c r="FB119">
        <v>1.87657</v>
      </c>
      <c r="FC119">
        <v>1.86966</v>
      </c>
      <c r="FD119">
        <v>1.87286</v>
      </c>
      <c r="FE119">
        <v>1.87444</v>
      </c>
      <c r="FF119">
        <v>1.87378</v>
      </c>
      <c r="FG119">
        <v>1.87531</v>
      </c>
      <c r="FH119">
        <v>0</v>
      </c>
      <c r="FI119">
        <v>0</v>
      </c>
      <c r="FJ119">
        <v>0</v>
      </c>
      <c r="FK119">
        <v>0</v>
      </c>
      <c r="FL119" t="s">
        <v>344</v>
      </c>
      <c r="FM119" t="s">
        <v>345</v>
      </c>
      <c r="FN119" t="s">
        <v>346</v>
      </c>
      <c r="FO119" t="s">
        <v>346</v>
      </c>
      <c r="FP119" t="s">
        <v>346</v>
      </c>
      <c r="FQ119" t="s">
        <v>346</v>
      </c>
      <c r="FR119">
        <v>0</v>
      </c>
      <c r="FS119">
        <v>100</v>
      </c>
      <c r="FT119">
        <v>100</v>
      </c>
      <c r="FU119">
        <v>1.919</v>
      </c>
      <c r="FV119">
        <v>0.06900000000000001</v>
      </c>
      <c r="FW119">
        <v>0.9259172070539307</v>
      </c>
      <c r="FX119">
        <v>0.002616612134532941</v>
      </c>
      <c r="FY119">
        <v>-4.519413631873513E-07</v>
      </c>
      <c r="FZ119">
        <v>9.831233035137328E-12</v>
      </c>
      <c r="GA119">
        <v>-0.02330133951424375</v>
      </c>
      <c r="GB119">
        <v>0.01128715920374445</v>
      </c>
      <c r="GC119">
        <v>-0.0004913425133041084</v>
      </c>
      <c r="GD119">
        <v>1.320148971478439E-05</v>
      </c>
      <c r="GE119">
        <v>-1</v>
      </c>
      <c r="GF119">
        <v>2093</v>
      </c>
      <c r="GG119">
        <v>1</v>
      </c>
      <c r="GH119">
        <v>22</v>
      </c>
      <c r="GI119">
        <v>89.3</v>
      </c>
      <c r="GJ119">
        <v>89.3</v>
      </c>
      <c r="GK119">
        <v>1.06812</v>
      </c>
      <c r="GL119">
        <v>2.51099</v>
      </c>
      <c r="GM119">
        <v>1.39893</v>
      </c>
      <c r="GN119">
        <v>2.31079</v>
      </c>
      <c r="GO119">
        <v>1.44897</v>
      </c>
      <c r="GP119">
        <v>2.34009</v>
      </c>
      <c r="GQ119">
        <v>26.8717</v>
      </c>
      <c r="GR119">
        <v>13.8431</v>
      </c>
      <c r="GS119">
        <v>18</v>
      </c>
      <c r="GT119">
        <v>468.285</v>
      </c>
      <c r="GU119">
        <v>557.729</v>
      </c>
      <c r="GV119">
        <v>20.0013</v>
      </c>
      <c r="GW119">
        <v>20.7023</v>
      </c>
      <c r="GX119">
        <v>30.0001</v>
      </c>
      <c r="GY119">
        <v>20.7129</v>
      </c>
      <c r="GZ119">
        <v>20.6845</v>
      </c>
      <c r="HA119">
        <v>21.3365</v>
      </c>
      <c r="HB119">
        <v>27.2728</v>
      </c>
      <c r="HC119">
        <v>0</v>
      </c>
      <c r="HD119">
        <v>20</v>
      </c>
      <c r="HE119">
        <v>420</v>
      </c>
      <c r="HF119">
        <v>9.85145</v>
      </c>
      <c r="HG119">
        <v>102.333</v>
      </c>
      <c r="HH119">
        <v>102.71</v>
      </c>
    </row>
    <row r="120" spans="1:216">
      <c r="A120">
        <v>104</v>
      </c>
      <c r="B120">
        <v>1695832486</v>
      </c>
      <c r="C120">
        <v>12138.40000009537</v>
      </c>
      <c r="D120" t="s">
        <v>555</v>
      </c>
      <c r="E120" t="s">
        <v>556</v>
      </c>
      <c r="F120" t="s">
        <v>340</v>
      </c>
      <c r="H120">
        <v>1695832486</v>
      </c>
      <c r="I120">
        <f>(J120)/1000</f>
        <v>0</v>
      </c>
      <c r="J120">
        <f>1000*AZ120*AH120*(AV120-AW120)/(100*AO120*(1000-AH120*AV120))</f>
        <v>0</v>
      </c>
      <c r="K120">
        <f>AZ120*AH120*(AU120-AT120*(1000-AH120*AW120)/(1000-AH120*AV120))/(100*AO120)</f>
        <v>0</v>
      </c>
      <c r="L120">
        <f>AT120 - IF(AH120&gt;1, K120*AO120*100.0/(AJ120*BH120), 0)</f>
        <v>0</v>
      </c>
      <c r="M120">
        <f>((S120-I120/2)*L120-K120)/(S120+I120/2)</f>
        <v>0</v>
      </c>
      <c r="N120">
        <f>M120*(BA120+BB120)/1000.0</f>
        <v>0</v>
      </c>
      <c r="O120">
        <f>(AT120 - IF(AH120&gt;1, K120*AO120*100.0/(AJ120*BH120), 0))*(BA120+BB120)/1000.0</f>
        <v>0</v>
      </c>
      <c r="P120">
        <f>2.0/((1/R120-1/Q120)+SIGN(R120)*SQRT((1/R120-1/Q120)*(1/R120-1/Q120) + 4*AP120/((AP120+1)*(AP120+1))*(2*1/R120*1/Q120-1/Q120*1/Q120)))</f>
        <v>0</v>
      </c>
      <c r="Q120">
        <f>IF(LEFT(AQ120,1)&lt;&gt;"0",IF(LEFT(AQ120,1)="1",3.0,AR120),$D$5+$E$5*(BH120*BA120/($K$5*1000))+$F$5*(BH120*BA120/($K$5*1000))*MAX(MIN(AO120,$J$5),$I$5)*MAX(MIN(AO120,$J$5),$I$5)+$G$5*MAX(MIN(AO120,$J$5),$I$5)*(BH120*BA120/($K$5*1000))+$H$5*(BH120*BA120/($K$5*1000))*(BH120*BA120/($K$5*1000)))</f>
        <v>0</v>
      </c>
      <c r="R120">
        <f>I120*(1000-(1000*0.61365*exp(17.502*V120/(240.97+V120))/(BA120+BB120)+AV120)/2)/(1000*0.61365*exp(17.502*V120/(240.97+V120))/(BA120+BB120)-AV120)</f>
        <v>0</v>
      </c>
      <c r="S120">
        <f>1/((AP120+1)/(P120/1.6)+1/(Q120/1.37)) + AP120/((AP120+1)/(P120/1.6) + AP120/(Q120/1.37))</f>
        <v>0</v>
      </c>
      <c r="T120">
        <f>(AK120*AN120)</f>
        <v>0</v>
      </c>
      <c r="U120">
        <f>(BC120+(T120+2*0.95*5.67E-8*(((BC120+$B$7)+273)^4-(BC120+273)^4)-44100*I120)/(1.84*29.3*Q120+8*0.95*5.67E-8*(BC120+273)^3))</f>
        <v>0</v>
      </c>
      <c r="V120">
        <f>($C$7*BD120+$D$7*BE120+$E$7*U120)</f>
        <v>0</v>
      </c>
      <c r="W120">
        <f>0.61365*exp(17.502*V120/(240.97+V120))</f>
        <v>0</v>
      </c>
      <c r="X120">
        <f>(Y120/Z120*100)</f>
        <v>0</v>
      </c>
      <c r="Y120">
        <f>AV120*(BA120+BB120)/1000</f>
        <v>0</v>
      </c>
      <c r="Z120">
        <f>0.61365*exp(17.502*BC120/(240.97+BC120))</f>
        <v>0</v>
      </c>
      <c r="AA120">
        <f>(W120-AV120*(BA120+BB120)/1000)</f>
        <v>0</v>
      </c>
      <c r="AB120">
        <f>(-I120*44100)</f>
        <v>0</v>
      </c>
      <c r="AC120">
        <f>2*29.3*Q120*0.92*(BC120-V120)</f>
        <v>0</v>
      </c>
      <c r="AD120">
        <f>2*0.95*5.67E-8*(((BC120+$B$7)+273)^4-(V120+273)^4)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MAX(0,($B$13+$C$13*BH120)/(1+$D$13*BH120)*BA120/(BC120+273)*$E$13)</f>
        <v>0</v>
      </c>
      <c r="AK120">
        <f>$B$11*BI120+$C$11*BJ120+$F$11*BU120*(1-BX120)</f>
        <v>0</v>
      </c>
      <c r="AL120">
        <f>AK120*AM120</f>
        <v>0</v>
      </c>
      <c r="AM120">
        <f>($B$11*$D$9+$C$11*$D$9+$F$11*((CH120+BZ120)/MAX(CH120+BZ120+CI120, 0.1)*$I$9+CI120/MAX(CH120+BZ120+CI120, 0.1)*$J$9))/($B$11+$C$11+$F$11)</f>
        <v>0</v>
      </c>
      <c r="AN120">
        <f>($B$11*$K$9+$C$11*$K$9+$F$11*((CH120+BZ120)/MAX(CH120+BZ120+CI120, 0.1)*$P$9+CI120/MAX(CH120+BZ120+CI120, 0.1)*$Q$9))/($B$11+$C$11+$F$11)</f>
        <v>0</v>
      </c>
      <c r="AO120">
        <v>6</v>
      </c>
      <c r="AP120">
        <v>0.5</v>
      </c>
      <c r="AQ120" t="s">
        <v>341</v>
      </c>
      <c r="AR120">
        <v>2</v>
      </c>
      <c r="AS120">
        <v>1695832486</v>
      </c>
      <c r="AT120">
        <v>409.992</v>
      </c>
      <c r="AU120">
        <v>419.979</v>
      </c>
      <c r="AV120">
        <v>13.4089</v>
      </c>
      <c r="AW120">
        <v>9.06467</v>
      </c>
      <c r="AX120">
        <v>408.073</v>
      </c>
      <c r="AY120">
        <v>13.3378</v>
      </c>
      <c r="AZ120">
        <v>500.056</v>
      </c>
      <c r="BA120">
        <v>100.534</v>
      </c>
      <c r="BB120">
        <v>0.0331847</v>
      </c>
      <c r="BC120">
        <v>22.0486</v>
      </c>
      <c r="BD120">
        <v>999.9</v>
      </c>
      <c r="BE120">
        <v>999.9</v>
      </c>
      <c r="BF120">
        <v>0</v>
      </c>
      <c r="BG120">
        <v>0</v>
      </c>
      <c r="BH120">
        <v>9996.879999999999</v>
      </c>
      <c r="BI120">
        <v>0</v>
      </c>
      <c r="BJ120">
        <v>50.3293</v>
      </c>
      <c r="BK120">
        <v>-9.986689999999999</v>
      </c>
      <c r="BL120">
        <v>415.564</v>
      </c>
      <c r="BM120">
        <v>423.82</v>
      </c>
      <c r="BN120">
        <v>4.34424</v>
      </c>
      <c r="BO120">
        <v>419.979</v>
      </c>
      <c r="BP120">
        <v>9.06467</v>
      </c>
      <c r="BQ120">
        <v>1.34806</v>
      </c>
      <c r="BR120">
        <v>0.91131</v>
      </c>
      <c r="BS120">
        <v>11.3456</v>
      </c>
      <c r="BT120">
        <v>5.5706</v>
      </c>
      <c r="BU120">
        <v>2499.96</v>
      </c>
      <c r="BV120">
        <v>0.9000050000000001</v>
      </c>
      <c r="BW120">
        <v>0.0999951</v>
      </c>
      <c r="BX120">
        <v>0</v>
      </c>
      <c r="BY120">
        <v>2.8904</v>
      </c>
      <c r="BZ120">
        <v>0</v>
      </c>
      <c r="CA120">
        <v>32381</v>
      </c>
      <c r="CB120">
        <v>22323.4</v>
      </c>
      <c r="CC120">
        <v>38.562</v>
      </c>
      <c r="CD120">
        <v>38.25</v>
      </c>
      <c r="CE120">
        <v>38.25</v>
      </c>
      <c r="CF120">
        <v>36.687</v>
      </c>
      <c r="CG120">
        <v>37.5</v>
      </c>
      <c r="CH120">
        <v>2249.98</v>
      </c>
      <c r="CI120">
        <v>249.98</v>
      </c>
      <c r="CJ120">
        <v>0</v>
      </c>
      <c r="CK120">
        <v>1695832476</v>
      </c>
      <c r="CL120">
        <v>0</v>
      </c>
      <c r="CM120">
        <v>1695827010.1</v>
      </c>
      <c r="CN120" t="s">
        <v>466</v>
      </c>
      <c r="CO120">
        <v>1695827009.6</v>
      </c>
      <c r="CP120">
        <v>1695827010.1</v>
      </c>
      <c r="CQ120">
        <v>4</v>
      </c>
      <c r="CR120">
        <v>-0.07000000000000001</v>
      </c>
      <c r="CS120">
        <v>0.01</v>
      </c>
      <c r="CT120">
        <v>1.941</v>
      </c>
      <c r="CU120">
        <v>0.064</v>
      </c>
      <c r="CV120">
        <v>420</v>
      </c>
      <c r="CW120">
        <v>12</v>
      </c>
      <c r="CX120">
        <v>0.36</v>
      </c>
      <c r="CY120">
        <v>0.14</v>
      </c>
      <c r="CZ120">
        <v>6.842672558664079</v>
      </c>
      <c r="DA120">
        <v>0.1095916783862404</v>
      </c>
      <c r="DB120">
        <v>0.03801907866937543</v>
      </c>
      <c r="DC120">
        <v>1</v>
      </c>
      <c r="DD120">
        <v>0.00363126690709421</v>
      </c>
      <c r="DE120">
        <v>0.0003537310623875708</v>
      </c>
      <c r="DF120">
        <v>2.701051840978284E-05</v>
      </c>
      <c r="DG120">
        <v>1</v>
      </c>
      <c r="DH120">
        <v>0.2399832670088111</v>
      </c>
      <c r="DI120">
        <v>0.0183220673185992</v>
      </c>
      <c r="DJ120">
        <v>0.001445891386707562</v>
      </c>
      <c r="DK120">
        <v>1</v>
      </c>
      <c r="DL120">
        <v>3</v>
      </c>
      <c r="DM120">
        <v>3</v>
      </c>
      <c r="DN120" t="s">
        <v>343</v>
      </c>
      <c r="DO120">
        <v>3.10237</v>
      </c>
      <c r="DP120">
        <v>2.6668</v>
      </c>
      <c r="DQ120">
        <v>0.099454</v>
      </c>
      <c r="DR120">
        <v>0.10236</v>
      </c>
      <c r="DS120">
        <v>0.0695115</v>
      </c>
      <c r="DT120">
        <v>0.0529132</v>
      </c>
      <c r="DU120">
        <v>26302.1</v>
      </c>
      <c r="DV120">
        <v>28614</v>
      </c>
      <c r="DW120">
        <v>27637.8</v>
      </c>
      <c r="DX120">
        <v>29951.3</v>
      </c>
      <c r="DY120">
        <v>32234.8</v>
      </c>
      <c r="DZ120">
        <v>35035.9</v>
      </c>
      <c r="EA120">
        <v>37947.1</v>
      </c>
      <c r="EB120">
        <v>41112.3</v>
      </c>
      <c r="EC120">
        <v>2.22955</v>
      </c>
      <c r="ED120">
        <v>2.25005</v>
      </c>
      <c r="EE120">
        <v>0</v>
      </c>
      <c r="EF120">
        <v>0</v>
      </c>
      <c r="EG120">
        <v>19.4466</v>
      </c>
      <c r="EH120">
        <v>999.9</v>
      </c>
      <c r="EI120">
        <v>47</v>
      </c>
      <c r="EJ120">
        <v>23.5</v>
      </c>
      <c r="EK120">
        <v>13.5869</v>
      </c>
      <c r="EL120">
        <v>63.1112</v>
      </c>
      <c r="EM120">
        <v>8.774039999999999</v>
      </c>
      <c r="EN120">
        <v>1</v>
      </c>
      <c r="EO120">
        <v>-0.485023</v>
      </c>
      <c r="EP120">
        <v>0.059616</v>
      </c>
      <c r="EQ120">
        <v>20.2064</v>
      </c>
      <c r="ER120">
        <v>5.25608</v>
      </c>
      <c r="ES120">
        <v>12.0519</v>
      </c>
      <c r="ET120">
        <v>4.97305</v>
      </c>
      <c r="EU120">
        <v>3.29233</v>
      </c>
      <c r="EV120">
        <v>9999</v>
      </c>
      <c r="EW120">
        <v>9999</v>
      </c>
      <c r="EX120">
        <v>9999</v>
      </c>
      <c r="EY120">
        <v>201.1</v>
      </c>
      <c r="EZ120">
        <v>4.97185</v>
      </c>
      <c r="FA120">
        <v>1.87041</v>
      </c>
      <c r="FB120">
        <v>1.87666</v>
      </c>
      <c r="FC120">
        <v>1.86967</v>
      </c>
      <c r="FD120">
        <v>1.87287</v>
      </c>
      <c r="FE120">
        <v>1.87452</v>
      </c>
      <c r="FF120">
        <v>1.87383</v>
      </c>
      <c r="FG120">
        <v>1.87531</v>
      </c>
      <c r="FH120">
        <v>0</v>
      </c>
      <c r="FI120">
        <v>0</v>
      </c>
      <c r="FJ120">
        <v>0</v>
      </c>
      <c r="FK120">
        <v>0</v>
      </c>
      <c r="FL120" t="s">
        <v>344</v>
      </c>
      <c r="FM120" t="s">
        <v>345</v>
      </c>
      <c r="FN120" t="s">
        <v>346</v>
      </c>
      <c r="FO120" t="s">
        <v>346</v>
      </c>
      <c r="FP120" t="s">
        <v>346</v>
      </c>
      <c r="FQ120" t="s">
        <v>346</v>
      </c>
      <c r="FR120">
        <v>0</v>
      </c>
      <c r="FS120">
        <v>100</v>
      </c>
      <c r="FT120">
        <v>100</v>
      </c>
      <c r="FU120">
        <v>1.919</v>
      </c>
      <c r="FV120">
        <v>0.0711</v>
      </c>
      <c r="FW120">
        <v>0.9259172070539307</v>
      </c>
      <c r="FX120">
        <v>0.002616612134532941</v>
      </c>
      <c r="FY120">
        <v>-4.519413631873513E-07</v>
      </c>
      <c r="FZ120">
        <v>9.831233035137328E-12</v>
      </c>
      <c r="GA120">
        <v>-0.02330133951424375</v>
      </c>
      <c r="GB120">
        <v>0.01128715920374445</v>
      </c>
      <c r="GC120">
        <v>-0.0004913425133041084</v>
      </c>
      <c r="GD120">
        <v>1.320148971478439E-05</v>
      </c>
      <c r="GE120">
        <v>-1</v>
      </c>
      <c r="GF120">
        <v>2093</v>
      </c>
      <c r="GG120">
        <v>1</v>
      </c>
      <c r="GH120">
        <v>22</v>
      </c>
      <c r="GI120">
        <v>91.3</v>
      </c>
      <c r="GJ120">
        <v>91.3</v>
      </c>
      <c r="GK120">
        <v>1.06689</v>
      </c>
      <c r="GL120">
        <v>2.49146</v>
      </c>
      <c r="GM120">
        <v>1.39893</v>
      </c>
      <c r="GN120">
        <v>2.31079</v>
      </c>
      <c r="GO120">
        <v>1.44897</v>
      </c>
      <c r="GP120">
        <v>2.50366</v>
      </c>
      <c r="GQ120">
        <v>26.9546</v>
      </c>
      <c r="GR120">
        <v>13.8431</v>
      </c>
      <c r="GS120">
        <v>18</v>
      </c>
      <c r="GT120">
        <v>472.063</v>
      </c>
      <c r="GU120">
        <v>555.378</v>
      </c>
      <c r="GV120">
        <v>20.0008</v>
      </c>
      <c r="GW120">
        <v>20.7621</v>
      </c>
      <c r="GX120">
        <v>30.0003</v>
      </c>
      <c r="GY120">
        <v>20.7651</v>
      </c>
      <c r="GZ120">
        <v>20.7355</v>
      </c>
      <c r="HA120">
        <v>21.3278</v>
      </c>
      <c r="HB120">
        <v>33.0922</v>
      </c>
      <c r="HC120">
        <v>0</v>
      </c>
      <c r="HD120">
        <v>20</v>
      </c>
      <c r="HE120">
        <v>420</v>
      </c>
      <c r="HF120">
        <v>8.95795</v>
      </c>
      <c r="HG120">
        <v>102.327</v>
      </c>
      <c r="HH120">
        <v>102.703</v>
      </c>
    </row>
    <row r="121" spans="1:216">
      <c r="A121">
        <v>105</v>
      </c>
      <c r="B121">
        <v>1695832582</v>
      </c>
      <c r="C121">
        <v>12234.40000009537</v>
      </c>
      <c r="D121" t="s">
        <v>557</v>
      </c>
      <c r="E121" t="s">
        <v>558</v>
      </c>
      <c r="F121" t="s">
        <v>340</v>
      </c>
      <c r="H121">
        <v>1695832582</v>
      </c>
      <c r="I121">
        <f>(J121)/1000</f>
        <v>0</v>
      </c>
      <c r="J121">
        <f>1000*AZ121*AH121*(AV121-AW121)/(100*AO121*(1000-AH121*AV121))</f>
        <v>0</v>
      </c>
      <c r="K121">
        <f>AZ121*AH121*(AU121-AT121*(1000-AH121*AW121)/(1000-AH121*AV121))/(100*AO121)</f>
        <v>0</v>
      </c>
      <c r="L121">
        <f>AT121 - IF(AH121&gt;1, K121*AO121*100.0/(AJ121*BH121), 0)</f>
        <v>0</v>
      </c>
      <c r="M121">
        <f>((S121-I121/2)*L121-K121)/(S121+I121/2)</f>
        <v>0</v>
      </c>
      <c r="N121">
        <f>M121*(BA121+BB121)/1000.0</f>
        <v>0</v>
      </c>
      <c r="O121">
        <f>(AT121 - IF(AH121&gt;1, K121*AO121*100.0/(AJ121*BH121), 0))*(BA121+BB121)/1000.0</f>
        <v>0</v>
      </c>
      <c r="P121">
        <f>2.0/((1/R121-1/Q121)+SIGN(R121)*SQRT((1/R121-1/Q121)*(1/R121-1/Q121) + 4*AP121/((AP121+1)*(AP121+1))*(2*1/R121*1/Q121-1/Q121*1/Q121)))</f>
        <v>0</v>
      </c>
      <c r="Q121">
        <f>IF(LEFT(AQ121,1)&lt;&gt;"0",IF(LEFT(AQ121,1)="1",3.0,AR121),$D$5+$E$5*(BH121*BA121/($K$5*1000))+$F$5*(BH121*BA121/($K$5*1000))*MAX(MIN(AO121,$J$5),$I$5)*MAX(MIN(AO121,$J$5),$I$5)+$G$5*MAX(MIN(AO121,$J$5),$I$5)*(BH121*BA121/($K$5*1000))+$H$5*(BH121*BA121/($K$5*1000))*(BH121*BA121/($K$5*1000)))</f>
        <v>0</v>
      </c>
      <c r="R121">
        <f>I121*(1000-(1000*0.61365*exp(17.502*V121/(240.97+V121))/(BA121+BB121)+AV121)/2)/(1000*0.61365*exp(17.502*V121/(240.97+V121))/(BA121+BB121)-AV121)</f>
        <v>0</v>
      </c>
      <c r="S121">
        <f>1/((AP121+1)/(P121/1.6)+1/(Q121/1.37)) + AP121/((AP121+1)/(P121/1.6) + AP121/(Q121/1.37))</f>
        <v>0</v>
      </c>
      <c r="T121">
        <f>(AK121*AN121)</f>
        <v>0</v>
      </c>
      <c r="U121">
        <f>(BC121+(T121+2*0.95*5.67E-8*(((BC121+$B$7)+273)^4-(BC121+273)^4)-44100*I121)/(1.84*29.3*Q121+8*0.95*5.67E-8*(BC121+273)^3))</f>
        <v>0</v>
      </c>
      <c r="V121">
        <f>($C$7*BD121+$D$7*BE121+$E$7*U121)</f>
        <v>0</v>
      </c>
      <c r="W121">
        <f>0.61365*exp(17.502*V121/(240.97+V121))</f>
        <v>0</v>
      </c>
      <c r="X121">
        <f>(Y121/Z121*100)</f>
        <v>0</v>
      </c>
      <c r="Y121">
        <f>AV121*(BA121+BB121)/1000</f>
        <v>0</v>
      </c>
      <c r="Z121">
        <f>0.61365*exp(17.502*BC121/(240.97+BC121))</f>
        <v>0</v>
      </c>
      <c r="AA121">
        <f>(W121-AV121*(BA121+BB121)/1000)</f>
        <v>0</v>
      </c>
      <c r="AB121">
        <f>(-I121*44100)</f>
        <v>0</v>
      </c>
      <c r="AC121">
        <f>2*29.3*Q121*0.92*(BC121-V121)</f>
        <v>0</v>
      </c>
      <c r="AD121">
        <f>2*0.95*5.67E-8*(((BC121+$B$7)+273)^4-(V121+273)^4)</f>
        <v>0</v>
      </c>
      <c r="AE121">
        <f>T121+AD121+AB121+AC121</f>
        <v>0</v>
      </c>
      <c r="AF121">
        <v>498</v>
      </c>
      <c r="AG121">
        <v>100</v>
      </c>
      <c r="AH121">
        <f>IF(AF121*$H$13&gt;=AJ121,1.0,(AJ121/(AJ121-AF121*$H$13)))</f>
        <v>0</v>
      </c>
      <c r="AI121">
        <f>(AH121-1)*100</f>
        <v>0</v>
      </c>
      <c r="AJ121">
        <f>MAX(0,($B$13+$C$13*BH121)/(1+$D$13*BH121)*BA121/(BC121+273)*$E$13)</f>
        <v>0</v>
      </c>
      <c r="AK121">
        <f>$B$11*BI121+$C$11*BJ121+$F$11*BU121*(1-BX121)</f>
        <v>0</v>
      </c>
      <c r="AL121">
        <f>AK121*AM121</f>
        <v>0</v>
      </c>
      <c r="AM121">
        <f>($B$11*$D$9+$C$11*$D$9+$F$11*((CH121+BZ121)/MAX(CH121+BZ121+CI121, 0.1)*$I$9+CI121/MAX(CH121+BZ121+CI121, 0.1)*$J$9))/($B$11+$C$11+$F$11)</f>
        <v>0</v>
      </c>
      <c r="AN121">
        <f>($B$11*$K$9+$C$11*$K$9+$F$11*((CH121+BZ121)/MAX(CH121+BZ121+CI121, 0.1)*$P$9+CI121/MAX(CH121+BZ121+CI121, 0.1)*$Q$9))/($B$11+$C$11+$F$11)</f>
        <v>0</v>
      </c>
      <c r="AO121">
        <v>6</v>
      </c>
      <c r="AP121">
        <v>0.5</v>
      </c>
      <c r="AQ121" t="s">
        <v>341</v>
      </c>
      <c r="AR121">
        <v>2</v>
      </c>
      <c r="AS121">
        <v>1695832582</v>
      </c>
      <c r="AT121">
        <v>414.03</v>
      </c>
      <c r="AU121">
        <v>420</v>
      </c>
      <c r="AV121">
        <v>12.8149</v>
      </c>
      <c r="AW121">
        <v>8.986129999999999</v>
      </c>
      <c r="AX121">
        <v>412.102</v>
      </c>
      <c r="AY121">
        <v>12.7469</v>
      </c>
      <c r="AZ121">
        <v>497.934</v>
      </c>
      <c r="BA121">
        <v>100.531</v>
      </c>
      <c r="BB121">
        <v>0.0142891</v>
      </c>
      <c r="BC121">
        <v>21.8583</v>
      </c>
      <c r="BD121">
        <v>999.9</v>
      </c>
      <c r="BE121">
        <v>999.9</v>
      </c>
      <c r="BF121">
        <v>0</v>
      </c>
      <c r="BG121">
        <v>0</v>
      </c>
      <c r="BH121">
        <v>10021.2</v>
      </c>
      <c r="BI121">
        <v>0</v>
      </c>
      <c r="BJ121">
        <v>33.8928</v>
      </c>
      <c r="BK121">
        <v>-5.96994</v>
      </c>
      <c r="BL121">
        <v>419.405</v>
      </c>
      <c r="BM121">
        <v>423.809</v>
      </c>
      <c r="BN121">
        <v>3.82881</v>
      </c>
      <c r="BO121">
        <v>420</v>
      </c>
      <c r="BP121">
        <v>8.986129999999999</v>
      </c>
      <c r="BQ121">
        <v>1.2883</v>
      </c>
      <c r="BR121">
        <v>0.903383</v>
      </c>
      <c r="BS121">
        <v>10.663</v>
      </c>
      <c r="BT121">
        <v>5.44475</v>
      </c>
      <c r="BU121">
        <v>2498.83</v>
      </c>
      <c r="BV121">
        <v>0.89999</v>
      </c>
      <c r="BW121">
        <v>0.10001</v>
      </c>
      <c r="BX121">
        <v>0</v>
      </c>
      <c r="BY121">
        <v>2.6211</v>
      </c>
      <c r="BZ121">
        <v>0</v>
      </c>
      <c r="CA121">
        <v>22786.3</v>
      </c>
      <c r="CB121">
        <v>22313.2</v>
      </c>
      <c r="CC121">
        <v>40.625</v>
      </c>
      <c r="CD121">
        <v>39.937</v>
      </c>
      <c r="CE121">
        <v>39.75</v>
      </c>
      <c r="CF121">
        <v>38.937</v>
      </c>
      <c r="CG121">
        <v>39.187</v>
      </c>
      <c r="CH121">
        <v>2248.92</v>
      </c>
      <c r="CI121">
        <v>249.91</v>
      </c>
      <c r="CJ121">
        <v>0</v>
      </c>
      <c r="CK121">
        <v>1695832572</v>
      </c>
      <c r="CL121">
        <v>0</v>
      </c>
      <c r="CM121">
        <v>1695827010.1</v>
      </c>
      <c r="CN121" t="s">
        <v>466</v>
      </c>
      <c r="CO121">
        <v>1695827009.6</v>
      </c>
      <c r="CP121">
        <v>1695827010.1</v>
      </c>
      <c r="CQ121">
        <v>4</v>
      </c>
      <c r="CR121">
        <v>-0.07000000000000001</v>
      </c>
      <c r="CS121">
        <v>0.01</v>
      </c>
      <c r="CT121">
        <v>1.941</v>
      </c>
      <c r="CU121">
        <v>0.064</v>
      </c>
      <c r="CV121">
        <v>420</v>
      </c>
      <c r="CW121">
        <v>12</v>
      </c>
      <c r="CX121">
        <v>0.36</v>
      </c>
      <c r="CY121">
        <v>0.14</v>
      </c>
      <c r="CZ121">
        <v>-1.774688952853571</v>
      </c>
      <c r="DA121">
        <v>18.20679928734791</v>
      </c>
      <c r="DB121">
        <v>4.173064276548254</v>
      </c>
      <c r="DC121">
        <v>0</v>
      </c>
      <c r="DD121">
        <v>0.003102203221974804</v>
      </c>
      <c r="DE121">
        <v>0.0003739794752225366</v>
      </c>
      <c r="DF121">
        <v>5.393229956836774E-05</v>
      </c>
      <c r="DG121">
        <v>1</v>
      </c>
      <c r="DH121">
        <v>0.1946863519203545</v>
      </c>
      <c r="DI121">
        <v>0.02644666668791234</v>
      </c>
      <c r="DJ121">
        <v>0.004461808591475622</v>
      </c>
      <c r="DK121">
        <v>1</v>
      </c>
      <c r="DL121">
        <v>2</v>
      </c>
      <c r="DM121">
        <v>3</v>
      </c>
      <c r="DN121" t="s">
        <v>371</v>
      </c>
      <c r="DO121">
        <v>3.09995</v>
      </c>
      <c r="DP121">
        <v>2.64809</v>
      </c>
      <c r="DQ121">
        <v>0.100148</v>
      </c>
      <c r="DR121">
        <v>0.102349</v>
      </c>
      <c r="DS121">
        <v>0.0671301</v>
      </c>
      <c r="DT121">
        <v>0.052543</v>
      </c>
      <c r="DU121">
        <v>26281.8</v>
      </c>
      <c r="DV121">
        <v>28613.4</v>
      </c>
      <c r="DW121">
        <v>27638</v>
      </c>
      <c r="DX121">
        <v>29950.5</v>
      </c>
      <c r="DY121">
        <v>32316.7</v>
      </c>
      <c r="DZ121">
        <v>35048.4</v>
      </c>
      <c r="EA121">
        <v>37946.6</v>
      </c>
      <c r="EB121">
        <v>41111.1</v>
      </c>
      <c r="EC121">
        <v>0.19445</v>
      </c>
      <c r="ED121">
        <v>2.25347</v>
      </c>
      <c r="EE121">
        <v>0</v>
      </c>
      <c r="EF121">
        <v>0</v>
      </c>
      <c r="EG121">
        <v>19.1664</v>
      </c>
      <c r="EH121">
        <v>999.9</v>
      </c>
      <c r="EI121">
        <v>47</v>
      </c>
      <c r="EJ121">
        <v>23.6</v>
      </c>
      <c r="EK121">
        <v>13.6693</v>
      </c>
      <c r="EL121">
        <v>63.2912</v>
      </c>
      <c r="EM121">
        <v>5.98558</v>
      </c>
      <c r="EN121">
        <v>1</v>
      </c>
      <c r="EO121">
        <v>-0.482503</v>
      </c>
      <c r="EP121">
        <v>0.0111383</v>
      </c>
      <c r="EQ121">
        <v>20.2062</v>
      </c>
      <c r="ER121">
        <v>5.25428</v>
      </c>
      <c r="ES121">
        <v>12.0529</v>
      </c>
      <c r="ET121">
        <v>4.9727</v>
      </c>
      <c r="EU121">
        <v>3.29218</v>
      </c>
      <c r="EV121">
        <v>9999</v>
      </c>
      <c r="EW121">
        <v>9999</v>
      </c>
      <c r="EX121">
        <v>9999</v>
      </c>
      <c r="EY121">
        <v>201.1</v>
      </c>
      <c r="EZ121">
        <v>4.97184</v>
      </c>
      <c r="FA121">
        <v>1.87041</v>
      </c>
      <c r="FB121">
        <v>1.87664</v>
      </c>
      <c r="FC121">
        <v>1.86969</v>
      </c>
      <c r="FD121">
        <v>1.87288</v>
      </c>
      <c r="FE121">
        <v>1.87453</v>
      </c>
      <c r="FF121">
        <v>1.87381</v>
      </c>
      <c r="FG121">
        <v>1.87532</v>
      </c>
      <c r="FH121">
        <v>0</v>
      </c>
      <c r="FI121">
        <v>0</v>
      </c>
      <c r="FJ121">
        <v>0</v>
      </c>
      <c r="FK121">
        <v>0</v>
      </c>
      <c r="FL121" t="s">
        <v>344</v>
      </c>
      <c r="FM121" t="s">
        <v>345</v>
      </c>
      <c r="FN121" t="s">
        <v>346</v>
      </c>
      <c r="FO121" t="s">
        <v>346</v>
      </c>
      <c r="FP121" t="s">
        <v>346</v>
      </c>
      <c r="FQ121" t="s">
        <v>346</v>
      </c>
      <c r="FR121">
        <v>0</v>
      </c>
      <c r="FS121">
        <v>100</v>
      </c>
      <c r="FT121">
        <v>100</v>
      </c>
      <c r="FU121">
        <v>1.928</v>
      </c>
      <c r="FV121">
        <v>0.068</v>
      </c>
      <c r="FW121">
        <v>0.9259172070539307</v>
      </c>
      <c r="FX121">
        <v>0.002616612134532941</v>
      </c>
      <c r="FY121">
        <v>-4.519413631873513E-07</v>
      </c>
      <c r="FZ121">
        <v>9.831233035137328E-12</v>
      </c>
      <c r="GA121">
        <v>-0.02330133951424375</v>
      </c>
      <c r="GB121">
        <v>0.01128715920374445</v>
      </c>
      <c r="GC121">
        <v>-0.0004913425133041084</v>
      </c>
      <c r="GD121">
        <v>1.320148971478439E-05</v>
      </c>
      <c r="GE121">
        <v>-1</v>
      </c>
      <c r="GF121">
        <v>2093</v>
      </c>
      <c r="GG121">
        <v>1</v>
      </c>
      <c r="GH121">
        <v>22</v>
      </c>
      <c r="GI121">
        <v>92.90000000000001</v>
      </c>
      <c r="GJ121">
        <v>92.90000000000001</v>
      </c>
      <c r="GK121">
        <v>1.06689</v>
      </c>
      <c r="GL121">
        <v>2.49023</v>
      </c>
      <c r="GM121">
        <v>1.39893</v>
      </c>
      <c r="GN121">
        <v>2.30957</v>
      </c>
      <c r="GO121">
        <v>1.44897</v>
      </c>
      <c r="GP121">
        <v>2.43042</v>
      </c>
      <c r="GQ121">
        <v>26.9961</v>
      </c>
      <c r="GR121">
        <v>13.8256</v>
      </c>
      <c r="GS121">
        <v>18</v>
      </c>
      <c r="GT121">
        <v>-5.61288</v>
      </c>
      <c r="GU121">
        <v>558.4</v>
      </c>
      <c r="GV121">
        <v>20</v>
      </c>
      <c r="GW121">
        <v>20.8102</v>
      </c>
      <c r="GX121">
        <v>30.0003</v>
      </c>
      <c r="GY121">
        <v>20.9203</v>
      </c>
      <c r="GZ121">
        <v>20.7801</v>
      </c>
      <c r="HA121">
        <v>21.3259</v>
      </c>
      <c r="HB121">
        <v>33.3704</v>
      </c>
      <c r="HC121">
        <v>0</v>
      </c>
      <c r="HD121">
        <v>20</v>
      </c>
      <c r="HE121">
        <v>420</v>
      </c>
      <c r="HF121">
        <v>8.95134</v>
      </c>
      <c r="HG121">
        <v>102.327</v>
      </c>
      <c r="HH121">
        <v>102.7</v>
      </c>
    </row>
    <row r="122" spans="1:216">
      <c r="A122">
        <v>106</v>
      </c>
      <c r="B122">
        <v>1695832721</v>
      </c>
      <c r="C122">
        <v>12373.40000009537</v>
      </c>
      <c r="D122" t="s">
        <v>559</v>
      </c>
      <c r="E122" t="s">
        <v>560</v>
      </c>
      <c r="F122" t="s">
        <v>340</v>
      </c>
      <c r="H122">
        <v>1695832721</v>
      </c>
      <c r="I122">
        <f>(J122)/1000</f>
        <v>0</v>
      </c>
      <c r="J122">
        <f>1000*AZ122*AH122*(AV122-AW122)/(100*AO122*(1000-AH122*AV122))</f>
        <v>0</v>
      </c>
      <c r="K122">
        <f>AZ122*AH122*(AU122-AT122*(1000-AH122*AW122)/(1000-AH122*AV122))/(100*AO122)</f>
        <v>0</v>
      </c>
      <c r="L122">
        <f>AT122 - IF(AH122&gt;1, K122*AO122*100.0/(AJ122*BH122), 0)</f>
        <v>0</v>
      </c>
      <c r="M122">
        <f>((S122-I122/2)*L122-K122)/(S122+I122/2)</f>
        <v>0</v>
      </c>
      <c r="N122">
        <f>M122*(BA122+BB122)/1000.0</f>
        <v>0</v>
      </c>
      <c r="O122">
        <f>(AT122 - IF(AH122&gt;1, K122*AO122*100.0/(AJ122*BH122), 0))*(BA122+BB122)/1000.0</f>
        <v>0</v>
      </c>
      <c r="P122">
        <f>2.0/((1/R122-1/Q122)+SIGN(R122)*SQRT((1/R122-1/Q122)*(1/R122-1/Q122) + 4*AP122/((AP122+1)*(AP122+1))*(2*1/R122*1/Q122-1/Q122*1/Q122)))</f>
        <v>0</v>
      </c>
      <c r="Q122">
        <f>IF(LEFT(AQ122,1)&lt;&gt;"0",IF(LEFT(AQ122,1)="1",3.0,AR122),$D$5+$E$5*(BH122*BA122/($K$5*1000))+$F$5*(BH122*BA122/($K$5*1000))*MAX(MIN(AO122,$J$5),$I$5)*MAX(MIN(AO122,$J$5),$I$5)+$G$5*MAX(MIN(AO122,$J$5),$I$5)*(BH122*BA122/($K$5*1000))+$H$5*(BH122*BA122/($K$5*1000))*(BH122*BA122/($K$5*1000)))</f>
        <v>0</v>
      </c>
      <c r="R122">
        <f>I122*(1000-(1000*0.61365*exp(17.502*V122/(240.97+V122))/(BA122+BB122)+AV122)/2)/(1000*0.61365*exp(17.502*V122/(240.97+V122))/(BA122+BB122)-AV122)</f>
        <v>0</v>
      </c>
      <c r="S122">
        <f>1/((AP122+1)/(P122/1.6)+1/(Q122/1.37)) + AP122/((AP122+1)/(P122/1.6) + AP122/(Q122/1.37))</f>
        <v>0</v>
      </c>
      <c r="T122">
        <f>(AK122*AN122)</f>
        <v>0</v>
      </c>
      <c r="U122">
        <f>(BC122+(T122+2*0.95*5.67E-8*(((BC122+$B$7)+273)^4-(BC122+273)^4)-44100*I122)/(1.84*29.3*Q122+8*0.95*5.67E-8*(BC122+273)^3))</f>
        <v>0</v>
      </c>
      <c r="V122">
        <f>($C$7*BD122+$D$7*BE122+$E$7*U122)</f>
        <v>0</v>
      </c>
      <c r="W122">
        <f>0.61365*exp(17.502*V122/(240.97+V122))</f>
        <v>0</v>
      </c>
      <c r="X122">
        <f>(Y122/Z122*100)</f>
        <v>0</v>
      </c>
      <c r="Y122">
        <f>AV122*(BA122+BB122)/1000</f>
        <v>0</v>
      </c>
      <c r="Z122">
        <f>0.61365*exp(17.502*BC122/(240.97+BC122))</f>
        <v>0</v>
      </c>
      <c r="AA122">
        <f>(W122-AV122*(BA122+BB122)/1000)</f>
        <v>0</v>
      </c>
      <c r="AB122">
        <f>(-I122*44100)</f>
        <v>0</v>
      </c>
      <c r="AC122">
        <f>2*29.3*Q122*0.92*(BC122-V122)</f>
        <v>0</v>
      </c>
      <c r="AD122">
        <f>2*0.95*5.67E-8*(((BC122+$B$7)+273)^4-(V122+273)^4)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MAX(0,($B$13+$C$13*BH122)/(1+$D$13*BH122)*BA122/(BC122+273)*$E$13)</f>
        <v>0</v>
      </c>
      <c r="AK122">
        <f>$B$11*BI122+$C$11*BJ122+$F$11*BU122*(1-BX122)</f>
        <v>0</v>
      </c>
      <c r="AL122">
        <f>AK122*AM122</f>
        <v>0</v>
      </c>
      <c r="AM122">
        <f>($B$11*$D$9+$C$11*$D$9+$F$11*((CH122+BZ122)/MAX(CH122+BZ122+CI122, 0.1)*$I$9+CI122/MAX(CH122+BZ122+CI122, 0.1)*$J$9))/($B$11+$C$11+$F$11)</f>
        <v>0</v>
      </c>
      <c r="AN122">
        <f>($B$11*$K$9+$C$11*$K$9+$F$11*((CH122+BZ122)/MAX(CH122+BZ122+CI122, 0.1)*$P$9+CI122/MAX(CH122+BZ122+CI122, 0.1)*$Q$9))/($B$11+$C$11+$F$11)</f>
        <v>0</v>
      </c>
      <c r="AO122">
        <v>6</v>
      </c>
      <c r="AP122">
        <v>0.5</v>
      </c>
      <c r="AQ122" t="s">
        <v>341</v>
      </c>
      <c r="AR122">
        <v>2</v>
      </c>
      <c r="AS122">
        <v>1695832721</v>
      </c>
      <c r="AT122">
        <v>409.726</v>
      </c>
      <c r="AU122">
        <v>419.983</v>
      </c>
      <c r="AV122">
        <v>13.2177</v>
      </c>
      <c r="AW122">
        <v>9.49586</v>
      </c>
      <c r="AX122">
        <v>407.807</v>
      </c>
      <c r="AY122">
        <v>13.1476</v>
      </c>
      <c r="AZ122">
        <v>499.897</v>
      </c>
      <c r="BA122">
        <v>100.52</v>
      </c>
      <c r="BB122">
        <v>0.0328759</v>
      </c>
      <c r="BC122">
        <v>22.1012</v>
      </c>
      <c r="BD122">
        <v>999.9</v>
      </c>
      <c r="BE122">
        <v>999.9</v>
      </c>
      <c r="BF122">
        <v>0</v>
      </c>
      <c r="BG122">
        <v>0</v>
      </c>
      <c r="BH122">
        <v>9990</v>
      </c>
      <c r="BI122">
        <v>0</v>
      </c>
      <c r="BJ122">
        <v>32.6542</v>
      </c>
      <c r="BK122">
        <v>-10.2575</v>
      </c>
      <c r="BL122">
        <v>415.214</v>
      </c>
      <c r="BM122">
        <v>424.01</v>
      </c>
      <c r="BN122">
        <v>3.72187</v>
      </c>
      <c r="BO122">
        <v>419.983</v>
      </c>
      <c r="BP122">
        <v>9.49586</v>
      </c>
      <c r="BQ122">
        <v>1.32864</v>
      </c>
      <c r="BR122">
        <v>0.95452</v>
      </c>
      <c r="BS122">
        <v>11.1268</v>
      </c>
      <c r="BT122">
        <v>6.24005</v>
      </c>
      <c r="BU122">
        <v>2500.14</v>
      </c>
      <c r="BV122">
        <v>0.9000089999999999</v>
      </c>
      <c r="BW122">
        <v>0.0999911</v>
      </c>
      <c r="BX122">
        <v>0</v>
      </c>
      <c r="BY122">
        <v>2.9339</v>
      </c>
      <c r="BZ122">
        <v>0</v>
      </c>
      <c r="CA122">
        <v>20383.4</v>
      </c>
      <c r="CB122">
        <v>22325</v>
      </c>
      <c r="CC122">
        <v>40.375</v>
      </c>
      <c r="CD122">
        <v>39.062</v>
      </c>
      <c r="CE122">
        <v>39.875</v>
      </c>
      <c r="CF122">
        <v>38</v>
      </c>
      <c r="CG122">
        <v>38.937</v>
      </c>
      <c r="CH122">
        <v>2250.15</v>
      </c>
      <c r="CI122">
        <v>249.99</v>
      </c>
      <c r="CJ122">
        <v>0</v>
      </c>
      <c r="CK122">
        <v>1695832711.2</v>
      </c>
      <c r="CL122">
        <v>0</v>
      </c>
      <c r="CM122">
        <v>1695827010.1</v>
      </c>
      <c r="CN122" t="s">
        <v>466</v>
      </c>
      <c r="CO122">
        <v>1695827009.6</v>
      </c>
      <c r="CP122">
        <v>1695827010.1</v>
      </c>
      <c r="CQ122">
        <v>4</v>
      </c>
      <c r="CR122">
        <v>-0.07000000000000001</v>
      </c>
      <c r="CS122">
        <v>0.01</v>
      </c>
      <c r="CT122">
        <v>1.941</v>
      </c>
      <c r="CU122">
        <v>0.064</v>
      </c>
      <c r="CV122">
        <v>420</v>
      </c>
      <c r="CW122">
        <v>12</v>
      </c>
      <c r="CX122">
        <v>0.36</v>
      </c>
      <c r="CY122">
        <v>0.14</v>
      </c>
      <c r="CZ122">
        <v>7.265868029751231</v>
      </c>
      <c r="DA122">
        <v>0.06817403987537139</v>
      </c>
      <c r="DB122">
        <v>0.02167887802359226</v>
      </c>
      <c r="DC122">
        <v>1</v>
      </c>
      <c r="DD122">
        <v>0.003132781706576956</v>
      </c>
      <c r="DE122">
        <v>0.0001003322516102746</v>
      </c>
      <c r="DF122">
        <v>7.286372949521427E-06</v>
      </c>
      <c r="DG122">
        <v>1</v>
      </c>
      <c r="DH122">
        <v>0.1978648539918535</v>
      </c>
      <c r="DI122">
        <v>0.005554092590115656</v>
      </c>
      <c r="DJ122">
        <v>0.0004094628859740486</v>
      </c>
      <c r="DK122">
        <v>1</v>
      </c>
      <c r="DL122">
        <v>3</v>
      </c>
      <c r="DM122">
        <v>3</v>
      </c>
      <c r="DN122" t="s">
        <v>343</v>
      </c>
      <c r="DO122">
        <v>3.10229</v>
      </c>
      <c r="DP122">
        <v>2.66643</v>
      </c>
      <c r="DQ122">
        <v>0.0993599</v>
      </c>
      <c r="DR122">
        <v>0.102321</v>
      </c>
      <c r="DS122">
        <v>0.06872880000000001</v>
      </c>
      <c r="DT122">
        <v>0.0548593</v>
      </c>
      <c r="DU122">
        <v>26300.9</v>
      </c>
      <c r="DV122">
        <v>28609.7</v>
      </c>
      <c r="DW122">
        <v>27634.1</v>
      </c>
      <c r="DX122">
        <v>29945.9</v>
      </c>
      <c r="DY122">
        <v>32256.1</v>
      </c>
      <c r="DZ122">
        <v>34957.1</v>
      </c>
      <c r="EA122">
        <v>37940.6</v>
      </c>
      <c r="EB122">
        <v>41104.4</v>
      </c>
      <c r="EC122">
        <v>2.2262</v>
      </c>
      <c r="ED122">
        <v>2.2491</v>
      </c>
      <c r="EE122">
        <v>0</v>
      </c>
      <c r="EF122">
        <v>0</v>
      </c>
      <c r="EG122">
        <v>19.333</v>
      </c>
      <c r="EH122">
        <v>999.9</v>
      </c>
      <c r="EI122">
        <v>46.9</v>
      </c>
      <c r="EJ122">
        <v>23.6</v>
      </c>
      <c r="EK122">
        <v>13.6416</v>
      </c>
      <c r="EL122">
        <v>63.1312</v>
      </c>
      <c r="EM122">
        <v>8.89423</v>
      </c>
      <c r="EN122">
        <v>1</v>
      </c>
      <c r="EO122">
        <v>-0.47609</v>
      </c>
      <c r="EP122">
        <v>0.0760349</v>
      </c>
      <c r="EQ122">
        <v>20.2049</v>
      </c>
      <c r="ER122">
        <v>5.25712</v>
      </c>
      <c r="ES122">
        <v>12.0523</v>
      </c>
      <c r="ET122">
        <v>4.9733</v>
      </c>
      <c r="EU122">
        <v>3.293</v>
      </c>
      <c r="EV122">
        <v>9999</v>
      </c>
      <c r="EW122">
        <v>9999</v>
      </c>
      <c r="EX122">
        <v>9999</v>
      </c>
      <c r="EY122">
        <v>201.1</v>
      </c>
      <c r="EZ122">
        <v>4.97185</v>
      </c>
      <c r="FA122">
        <v>1.87037</v>
      </c>
      <c r="FB122">
        <v>1.87663</v>
      </c>
      <c r="FC122">
        <v>1.86968</v>
      </c>
      <c r="FD122">
        <v>1.87286</v>
      </c>
      <c r="FE122">
        <v>1.87451</v>
      </c>
      <c r="FF122">
        <v>1.87379</v>
      </c>
      <c r="FG122">
        <v>1.87531</v>
      </c>
      <c r="FH122">
        <v>0</v>
      </c>
      <c r="FI122">
        <v>0</v>
      </c>
      <c r="FJ122">
        <v>0</v>
      </c>
      <c r="FK122">
        <v>0</v>
      </c>
      <c r="FL122" t="s">
        <v>344</v>
      </c>
      <c r="FM122" t="s">
        <v>345</v>
      </c>
      <c r="FN122" t="s">
        <v>346</v>
      </c>
      <c r="FO122" t="s">
        <v>346</v>
      </c>
      <c r="FP122" t="s">
        <v>346</v>
      </c>
      <c r="FQ122" t="s">
        <v>346</v>
      </c>
      <c r="FR122">
        <v>0</v>
      </c>
      <c r="FS122">
        <v>100</v>
      </c>
      <c r="FT122">
        <v>100</v>
      </c>
      <c r="FU122">
        <v>1.919</v>
      </c>
      <c r="FV122">
        <v>0.0701</v>
      </c>
      <c r="FW122">
        <v>0.9259172070539307</v>
      </c>
      <c r="FX122">
        <v>0.002616612134532941</v>
      </c>
      <c r="FY122">
        <v>-4.519413631873513E-07</v>
      </c>
      <c r="FZ122">
        <v>9.831233035137328E-12</v>
      </c>
      <c r="GA122">
        <v>-0.02330133951424375</v>
      </c>
      <c r="GB122">
        <v>0.01128715920374445</v>
      </c>
      <c r="GC122">
        <v>-0.0004913425133041084</v>
      </c>
      <c r="GD122">
        <v>1.320148971478439E-05</v>
      </c>
      <c r="GE122">
        <v>-1</v>
      </c>
      <c r="GF122">
        <v>2093</v>
      </c>
      <c r="GG122">
        <v>1</v>
      </c>
      <c r="GH122">
        <v>22</v>
      </c>
      <c r="GI122">
        <v>95.2</v>
      </c>
      <c r="GJ122">
        <v>95.2</v>
      </c>
      <c r="GK122">
        <v>1.06689</v>
      </c>
      <c r="GL122">
        <v>2.48657</v>
      </c>
      <c r="GM122">
        <v>1.39893</v>
      </c>
      <c r="GN122">
        <v>2.31079</v>
      </c>
      <c r="GO122">
        <v>1.44897</v>
      </c>
      <c r="GP122">
        <v>2.4939</v>
      </c>
      <c r="GQ122">
        <v>27.0999</v>
      </c>
      <c r="GR122">
        <v>13.7993</v>
      </c>
      <c r="GS122">
        <v>18</v>
      </c>
      <c r="GT122">
        <v>471.239</v>
      </c>
      <c r="GU122">
        <v>556.071</v>
      </c>
      <c r="GV122">
        <v>20.0006</v>
      </c>
      <c r="GW122">
        <v>20.8752</v>
      </c>
      <c r="GX122">
        <v>30.0005</v>
      </c>
      <c r="GY122">
        <v>20.8783</v>
      </c>
      <c r="GZ122">
        <v>20.8493</v>
      </c>
      <c r="HA122">
        <v>21.3323</v>
      </c>
      <c r="HB122">
        <v>30.2679</v>
      </c>
      <c r="HC122">
        <v>0</v>
      </c>
      <c r="HD122">
        <v>20</v>
      </c>
      <c r="HE122">
        <v>420</v>
      </c>
      <c r="HF122">
        <v>9.52664</v>
      </c>
      <c r="HG122">
        <v>102.311</v>
      </c>
      <c r="HH122">
        <v>102.684</v>
      </c>
    </row>
    <row r="123" spans="1:216">
      <c r="A123">
        <v>107</v>
      </c>
      <c r="B123">
        <v>1695832828.5</v>
      </c>
      <c r="C123">
        <v>12480.90000009537</v>
      </c>
      <c r="D123" t="s">
        <v>561</v>
      </c>
      <c r="E123" t="s">
        <v>562</v>
      </c>
      <c r="F123" t="s">
        <v>340</v>
      </c>
      <c r="H123">
        <v>1695832828.5</v>
      </c>
      <c r="I123">
        <f>(J123)/1000</f>
        <v>0</v>
      </c>
      <c r="J123">
        <f>1000*AZ123*AH123*(AV123-AW123)/(100*AO123*(1000-AH123*AV123))</f>
        <v>0</v>
      </c>
      <c r="K123">
        <f>AZ123*AH123*(AU123-AT123*(1000-AH123*AW123)/(1000-AH123*AV123))/(100*AO123)</f>
        <v>0</v>
      </c>
      <c r="L123">
        <f>AT123 - IF(AH123&gt;1, K123*AO123*100.0/(AJ123*BH123), 0)</f>
        <v>0</v>
      </c>
      <c r="M123">
        <f>((S123-I123/2)*L123-K123)/(S123+I123/2)</f>
        <v>0</v>
      </c>
      <c r="N123">
        <f>M123*(BA123+BB123)/1000.0</f>
        <v>0</v>
      </c>
      <c r="O123">
        <f>(AT123 - IF(AH123&gt;1, K123*AO123*100.0/(AJ123*BH123), 0))*(BA123+BB123)/1000.0</f>
        <v>0</v>
      </c>
      <c r="P123">
        <f>2.0/((1/R123-1/Q123)+SIGN(R123)*SQRT((1/R123-1/Q123)*(1/R123-1/Q123) + 4*AP123/((AP123+1)*(AP123+1))*(2*1/R123*1/Q123-1/Q123*1/Q123)))</f>
        <v>0</v>
      </c>
      <c r="Q123">
        <f>IF(LEFT(AQ123,1)&lt;&gt;"0",IF(LEFT(AQ123,1)="1",3.0,AR123),$D$5+$E$5*(BH123*BA123/($K$5*1000))+$F$5*(BH123*BA123/($K$5*1000))*MAX(MIN(AO123,$J$5),$I$5)*MAX(MIN(AO123,$J$5),$I$5)+$G$5*MAX(MIN(AO123,$J$5),$I$5)*(BH123*BA123/($K$5*1000))+$H$5*(BH123*BA123/($K$5*1000))*(BH123*BA123/($K$5*1000)))</f>
        <v>0</v>
      </c>
      <c r="R123">
        <f>I123*(1000-(1000*0.61365*exp(17.502*V123/(240.97+V123))/(BA123+BB123)+AV123)/2)/(1000*0.61365*exp(17.502*V123/(240.97+V123))/(BA123+BB123)-AV123)</f>
        <v>0</v>
      </c>
      <c r="S123">
        <f>1/((AP123+1)/(P123/1.6)+1/(Q123/1.37)) + AP123/((AP123+1)/(P123/1.6) + AP123/(Q123/1.37))</f>
        <v>0</v>
      </c>
      <c r="T123">
        <f>(AK123*AN123)</f>
        <v>0</v>
      </c>
      <c r="U123">
        <f>(BC123+(T123+2*0.95*5.67E-8*(((BC123+$B$7)+273)^4-(BC123+273)^4)-44100*I123)/(1.84*29.3*Q123+8*0.95*5.67E-8*(BC123+273)^3))</f>
        <v>0</v>
      </c>
      <c r="V123">
        <f>($C$7*BD123+$D$7*BE123+$E$7*U123)</f>
        <v>0</v>
      </c>
      <c r="W123">
        <f>0.61365*exp(17.502*V123/(240.97+V123))</f>
        <v>0</v>
      </c>
      <c r="X123">
        <f>(Y123/Z123*100)</f>
        <v>0</v>
      </c>
      <c r="Y123">
        <f>AV123*(BA123+BB123)/1000</f>
        <v>0</v>
      </c>
      <c r="Z123">
        <f>0.61365*exp(17.502*BC123/(240.97+BC123))</f>
        <v>0</v>
      </c>
      <c r="AA123">
        <f>(W123-AV123*(BA123+BB123)/1000)</f>
        <v>0</v>
      </c>
      <c r="AB123">
        <f>(-I123*44100)</f>
        <v>0</v>
      </c>
      <c r="AC123">
        <f>2*29.3*Q123*0.92*(BC123-V123)</f>
        <v>0</v>
      </c>
      <c r="AD123">
        <f>2*0.95*5.67E-8*(((BC123+$B$7)+273)^4-(V123+273)^4)</f>
        <v>0</v>
      </c>
      <c r="AE123">
        <f>T123+AD123+AB123+AC123</f>
        <v>0</v>
      </c>
      <c r="AF123">
        <v>3</v>
      </c>
      <c r="AG123">
        <v>1</v>
      </c>
      <c r="AH123">
        <f>IF(AF123*$H$13&gt;=AJ123,1.0,(AJ123/(AJ123-AF123*$H$13)))</f>
        <v>0</v>
      </c>
      <c r="AI123">
        <f>(AH123-1)*100</f>
        <v>0</v>
      </c>
      <c r="AJ123">
        <f>MAX(0,($B$13+$C$13*BH123)/(1+$D$13*BH123)*BA123/(BC123+273)*$E$13)</f>
        <v>0</v>
      </c>
      <c r="AK123">
        <f>$B$11*BI123+$C$11*BJ123+$F$11*BU123*(1-BX123)</f>
        <v>0</v>
      </c>
      <c r="AL123">
        <f>AK123*AM123</f>
        <v>0</v>
      </c>
      <c r="AM123">
        <f>($B$11*$D$9+$C$11*$D$9+$F$11*((CH123+BZ123)/MAX(CH123+BZ123+CI123, 0.1)*$I$9+CI123/MAX(CH123+BZ123+CI123, 0.1)*$J$9))/($B$11+$C$11+$F$11)</f>
        <v>0</v>
      </c>
      <c r="AN123">
        <f>($B$11*$K$9+$C$11*$K$9+$F$11*((CH123+BZ123)/MAX(CH123+BZ123+CI123, 0.1)*$P$9+CI123/MAX(CH123+BZ123+CI123, 0.1)*$Q$9))/($B$11+$C$11+$F$11)</f>
        <v>0</v>
      </c>
      <c r="AO123">
        <v>6</v>
      </c>
      <c r="AP123">
        <v>0.5</v>
      </c>
      <c r="AQ123" t="s">
        <v>341</v>
      </c>
      <c r="AR123">
        <v>2</v>
      </c>
      <c r="AS123">
        <v>1695832828.5</v>
      </c>
      <c r="AT123">
        <v>415.252</v>
      </c>
      <c r="AU123">
        <v>419.983</v>
      </c>
      <c r="AV123">
        <v>13.0032</v>
      </c>
      <c r="AW123">
        <v>10.4975</v>
      </c>
      <c r="AX123">
        <v>413.321</v>
      </c>
      <c r="AY123">
        <v>12.9342</v>
      </c>
      <c r="AZ123">
        <v>499.797</v>
      </c>
      <c r="BA123">
        <v>100.515</v>
      </c>
      <c r="BB123">
        <v>0.0339398</v>
      </c>
      <c r="BC123">
        <v>21.9484</v>
      </c>
      <c r="BD123">
        <v>999.9</v>
      </c>
      <c r="BE123">
        <v>999.9</v>
      </c>
      <c r="BF123">
        <v>0</v>
      </c>
      <c r="BG123">
        <v>0</v>
      </c>
      <c r="BH123">
        <v>9986.879999999999</v>
      </c>
      <c r="BI123">
        <v>0</v>
      </c>
      <c r="BJ123">
        <v>50.8511</v>
      </c>
      <c r="BK123">
        <v>-4.73132</v>
      </c>
      <c r="BL123">
        <v>420.723</v>
      </c>
      <c r="BM123">
        <v>424.439</v>
      </c>
      <c r="BN123">
        <v>2.50574</v>
      </c>
      <c r="BO123">
        <v>419.983</v>
      </c>
      <c r="BP123">
        <v>10.4975</v>
      </c>
      <c r="BQ123">
        <v>1.30702</v>
      </c>
      <c r="BR123">
        <v>1.05516</v>
      </c>
      <c r="BS123">
        <v>10.8799</v>
      </c>
      <c r="BT123">
        <v>7.70111</v>
      </c>
      <c r="BU123">
        <v>2499.81</v>
      </c>
      <c r="BV123">
        <v>0.899998</v>
      </c>
      <c r="BW123">
        <v>0.100002</v>
      </c>
      <c r="BX123">
        <v>0</v>
      </c>
      <c r="BY123">
        <v>3.0669</v>
      </c>
      <c r="BZ123">
        <v>0</v>
      </c>
      <c r="CA123">
        <v>14926</v>
      </c>
      <c r="CB123">
        <v>22322</v>
      </c>
      <c r="CC123">
        <v>38.187</v>
      </c>
      <c r="CD123">
        <v>37.5</v>
      </c>
      <c r="CE123">
        <v>38</v>
      </c>
      <c r="CF123">
        <v>36.187</v>
      </c>
      <c r="CG123">
        <v>37</v>
      </c>
      <c r="CH123">
        <v>2249.82</v>
      </c>
      <c r="CI123">
        <v>249.99</v>
      </c>
      <c r="CJ123">
        <v>0</v>
      </c>
      <c r="CK123">
        <v>1695832818.6</v>
      </c>
      <c r="CL123">
        <v>0</v>
      </c>
      <c r="CM123">
        <v>1695827010.1</v>
      </c>
      <c r="CN123" t="s">
        <v>466</v>
      </c>
      <c r="CO123">
        <v>1695827009.6</v>
      </c>
      <c r="CP123">
        <v>1695827010.1</v>
      </c>
      <c r="CQ123">
        <v>4</v>
      </c>
      <c r="CR123">
        <v>-0.07000000000000001</v>
      </c>
      <c r="CS123">
        <v>0.01</v>
      </c>
      <c r="CT123">
        <v>1.941</v>
      </c>
      <c r="CU123">
        <v>0.064</v>
      </c>
      <c r="CV123">
        <v>420</v>
      </c>
      <c r="CW123">
        <v>12</v>
      </c>
      <c r="CX123">
        <v>0.36</v>
      </c>
      <c r="CY123">
        <v>0.14</v>
      </c>
      <c r="CZ123">
        <v>3.132567321360358</v>
      </c>
      <c r="DA123">
        <v>-0.2246829245700723</v>
      </c>
      <c r="DB123">
        <v>0.02805915624008444</v>
      </c>
      <c r="DC123">
        <v>1</v>
      </c>
      <c r="DD123">
        <v>0.002084368229690717</v>
      </c>
      <c r="DE123">
        <v>0.0004753582416629521</v>
      </c>
      <c r="DF123">
        <v>3.639163037260332E-05</v>
      </c>
      <c r="DG123">
        <v>1</v>
      </c>
      <c r="DH123">
        <v>0.1257794986616105</v>
      </c>
      <c r="DI123">
        <v>0.03671875800139281</v>
      </c>
      <c r="DJ123">
        <v>0.002790407223184619</v>
      </c>
      <c r="DK123">
        <v>1</v>
      </c>
      <c r="DL123">
        <v>3</v>
      </c>
      <c r="DM123">
        <v>3</v>
      </c>
      <c r="DN123" t="s">
        <v>343</v>
      </c>
      <c r="DO123">
        <v>3.1024</v>
      </c>
      <c r="DP123">
        <v>2.66746</v>
      </c>
      <c r="DQ123">
        <v>0.100355</v>
      </c>
      <c r="DR123">
        <v>0.102312</v>
      </c>
      <c r="DS123">
        <v>0.0678667</v>
      </c>
      <c r="DT123">
        <v>0.0593113</v>
      </c>
      <c r="DU123">
        <v>26267.9</v>
      </c>
      <c r="DV123">
        <v>28606.4</v>
      </c>
      <c r="DW123">
        <v>27630.2</v>
      </c>
      <c r="DX123">
        <v>29942.2</v>
      </c>
      <c r="DY123">
        <v>32281.6</v>
      </c>
      <c r="DZ123">
        <v>34787.6</v>
      </c>
      <c r="EA123">
        <v>37935.6</v>
      </c>
      <c r="EB123">
        <v>41098.5</v>
      </c>
      <c r="EC123">
        <v>2.19592</v>
      </c>
      <c r="ED123">
        <v>2.25</v>
      </c>
      <c r="EE123">
        <v>0</v>
      </c>
      <c r="EF123">
        <v>0</v>
      </c>
      <c r="EG123">
        <v>19.3058</v>
      </c>
      <c r="EH123">
        <v>999.9</v>
      </c>
      <c r="EI123">
        <v>46.9</v>
      </c>
      <c r="EJ123">
        <v>23.7</v>
      </c>
      <c r="EK123">
        <v>13.7244</v>
      </c>
      <c r="EL123">
        <v>63.5012</v>
      </c>
      <c r="EM123">
        <v>8.63381</v>
      </c>
      <c r="EN123">
        <v>1</v>
      </c>
      <c r="EO123">
        <v>-0.472358</v>
      </c>
      <c r="EP123">
        <v>0.0748148</v>
      </c>
      <c r="EQ123">
        <v>20.2053</v>
      </c>
      <c r="ER123">
        <v>5.25787</v>
      </c>
      <c r="ES123">
        <v>12.0523</v>
      </c>
      <c r="ET123">
        <v>4.97285</v>
      </c>
      <c r="EU123">
        <v>3.293</v>
      </c>
      <c r="EV123">
        <v>9999</v>
      </c>
      <c r="EW123">
        <v>9999</v>
      </c>
      <c r="EX123">
        <v>9999</v>
      </c>
      <c r="EY123">
        <v>201.2</v>
      </c>
      <c r="EZ123">
        <v>4.97184</v>
      </c>
      <c r="FA123">
        <v>1.87034</v>
      </c>
      <c r="FB123">
        <v>1.8766</v>
      </c>
      <c r="FC123">
        <v>1.86966</v>
      </c>
      <c r="FD123">
        <v>1.87286</v>
      </c>
      <c r="FE123">
        <v>1.87444</v>
      </c>
      <c r="FF123">
        <v>1.87378</v>
      </c>
      <c r="FG123">
        <v>1.8753</v>
      </c>
      <c r="FH123">
        <v>0</v>
      </c>
      <c r="FI123">
        <v>0</v>
      </c>
      <c r="FJ123">
        <v>0</v>
      </c>
      <c r="FK123">
        <v>0</v>
      </c>
      <c r="FL123" t="s">
        <v>344</v>
      </c>
      <c r="FM123" t="s">
        <v>345</v>
      </c>
      <c r="FN123" t="s">
        <v>346</v>
      </c>
      <c r="FO123" t="s">
        <v>346</v>
      </c>
      <c r="FP123" t="s">
        <v>346</v>
      </c>
      <c r="FQ123" t="s">
        <v>346</v>
      </c>
      <c r="FR123">
        <v>0</v>
      </c>
      <c r="FS123">
        <v>100</v>
      </c>
      <c r="FT123">
        <v>100</v>
      </c>
      <c r="FU123">
        <v>1.931</v>
      </c>
      <c r="FV123">
        <v>0.06900000000000001</v>
      </c>
      <c r="FW123">
        <v>0.9259172070539307</v>
      </c>
      <c r="FX123">
        <v>0.002616612134532941</v>
      </c>
      <c r="FY123">
        <v>-4.519413631873513E-07</v>
      </c>
      <c r="FZ123">
        <v>9.831233035137328E-12</v>
      </c>
      <c r="GA123">
        <v>-0.02330133951424375</v>
      </c>
      <c r="GB123">
        <v>0.01128715920374445</v>
      </c>
      <c r="GC123">
        <v>-0.0004913425133041084</v>
      </c>
      <c r="GD123">
        <v>1.320148971478439E-05</v>
      </c>
      <c r="GE123">
        <v>-1</v>
      </c>
      <c r="GF123">
        <v>2093</v>
      </c>
      <c r="GG123">
        <v>1</v>
      </c>
      <c r="GH123">
        <v>22</v>
      </c>
      <c r="GI123">
        <v>97</v>
      </c>
      <c r="GJ123">
        <v>97</v>
      </c>
      <c r="GK123">
        <v>1.06812</v>
      </c>
      <c r="GL123">
        <v>2.50732</v>
      </c>
      <c r="GM123">
        <v>1.39893</v>
      </c>
      <c r="GN123">
        <v>2.30957</v>
      </c>
      <c r="GO123">
        <v>1.44897</v>
      </c>
      <c r="GP123">
        <v>2.38892</v>
      </c>
      <c r="GQ123">
        <v>27.183</v>
      </c>
      <c r="GR123">
        <v>13.7555</v>
      </c>
      <c r="GS123">
        <v>18</v>
      </c>
      <c r="GT123">
        <v>454.841</v>
      </c>
      <c r="GU123">
        <v>557.409</v>
      </c>
      <c r="GV123">
        <v>20</v>
      </c>
      <c r="GW123">
        <v>20.933</v>
      </c>
      <c r="GX123">
        <v>30.0001</v>
      </c>
      <c r="GY123">
        <v>20.9359</v>
      </c>
      <c r="GZ123">
        <v>20.9063</v>
      </c>
      <c r="HA123">
        <v>21.3484</v>
      </c>
      <c r="HB123">
        <v>23.9898</v>
      </c>
      <c r="HC123">
        <v>0</v>
      </c>
      <c r="HD123">
        <v>20</v>
      </c>
      <c r="HE123">
        <v>420</v>
      </c>
      <c r="HF123">
        <v>10.5569</v>
      </c>
      <c r="HG123">
        <v>102.297</v>
      </c>
      <c r="HH123">
        <v>102.67</v>
      </c>
    </row>
    <row r="124" spans="1:216">
      <c r="A124">
        <v>108</v>
      </c>
      <c r="B124">
        <v>1695832956.5</v>
      </c>
      <c r="C124">
        <v>12608.90000009537</v>
      </c>
      <c r="D124" t="s">
        <v>563</v>
      </c>
      <c r="E124" t="s">
        <v>564</v>
      </c>
      <c r="F124" t="s">
        <v>340</v>
      </c>
      <c r="H124">
        <v>1695832956.5</v>
      </c>
      <c r="I124">
        <f>(J124)/1000</f>
        <v>0</v>
      </c>
      <c r="J124">
        <f>1000*AZ124*AH124*(AV124-AW124)/(100*AO124*(1000-AH124*AV124))</f>
        <v>0</v>
      </c>
      <c r="K124">
        <f>AZ124*AH124*(AU124-AT124*(1000-AH124*AW124)/(1000-AH124*AV124))/(100*AO124)</f>
        <v>0</v>
      </c>
      <c r="L124">
        <f>AT124 - IF(AH124&gt;1, K124*AO124*100.0/(AJ124*BH124), 0)</f>
        <v>0</v>
      </c>
      <c r="M124">
        <f>((S124-I124/2)*L124-K124)/(S124+I124/2)</f>
        <v>0</v>
      </c>
      <c r="N124">
        <f>M124*(BA124+BB124)/1000.0</f>
        <v>0</v>
      </c>
      <c r="O124">
        <f>(AT124 - IF(AH124&gt;1, K124*AO124*100.0/(AJ124*BH124), 0))*(BA124+BB124)/1000.0</f>
        <v>0</v>
      </c>
      <c r="P124">
        <f>2.0/((1/R124-1/Q124)+SIGN(R124)*SQRT((1/R124-1/Q124)*(1/R124-1/Q124) + 4*AP124/((AP124+1)*(AP124+1))*(2*1/R124*1/Q124-1/Q124*1/Q124)))</f>
        <v>0</v>
      </c>
      <c r="Q124">
        <f>IF(LEFT(AQ124,1)&lt;&gt;"0",IF(LEFT(AQ124,1)="1",3.0,AR124),$D$5+$E$5*(BH124*BA124/($K$5*1000))+$F$5*(BH124*BA124/($K$5*1000))*MAX(MIN(AO124,$J$5),$I$5)*MAX(MIN(AO124,$J$5),$I$5)+$G$5*MAX(MIN(AO124,$J$5),$I$5)*(BH124*BA124/($K$5*1000))+$H$5*(BH124*BA124/($K$5*1000))*(BH124*BA124/($K$5*1000)))</f>
        <v>0</v>
      </c>
      <c r="R124">
        <f>I124*(1000-(1000*0.61365*exp(17.502*V124/(240.97+V124))/(BA124+BB124)+AV124)/2)/(1000*0.61365*exp(17.502*V124/(240.97+V124))/(BA124+BB124)-AV124)</f>
        <v>0</v>
      </c>
      <c r="S124">
        <f>1/((AP124+1)/(P124/1.6)+1/(Q124/1.37)) + AP124/((AP124+1)/(P124/1.6) + AP124/(Q124/1.37))</f>
        <v>0</v>
      </c>
      <c r="T124">
        <f>(AK124*AN124)</f>
        <v>0</v>
      </c>
      <c r="U124">
        <f>(BC124+(T124+2*0.95*5.67E-8*(((BC124+$B$7)+273)^4-(BC124+273)^4)-44100*I124)/(1.84*29.3*Q124+8*0.95*5.67E-8*(BC124+273)^3))</f>
        <v>0</v>
      </c>
      <c r="V124">
        <f>($C$7*BD124+$D$7*BE124+$E$7*U124)</f>
        <v>0</v>
      </c>
      <c r="W124">
        <f>0.61365*exp(17.502*V124/(240.97+V124))</f>
        <v>0</v>
      </c>
      <c r="X124">
        <f>(Y124/Z124*100)</f>
        <v>0</v>
      </c>
      <c r="Y124">
        <f>AV124*(BA124+BB124)/1000</f>
        <v>0</v>
      </c>
      <c r="Z124">
        <f>0.61365*exp(17.502*BC124/(240.97+BC124))</f>
        <v>0</v>
      </c>
      <c r="AA124">
        <f>(W124-AV124*(BA124+BB124)/1000)</f>
        <v>0</v>
      </c>
      <c r="AB124">
        <f>(-I124*44100)</f>
        <v>0</v>
      </c>
      <c r="AC124">
        <f>2*29.3*Q124*0.92*(BC124-V124)</f>
        <v>0</v>
      </c>
      <c r="AD124">
        <f>2*0.95*5.67E-8*(((BC124+$B$7)+273)^4-(V124+273)^4)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MAX(0,($B$13+$C$13*BH124)/(1+$D$13*BH124)*BA124/(BC124+273)*$E$13)</f>
        <v>0</v>
      </c>
      <c r="AK124">
        <f>$B$11*BI124+$C$11*BJ124+$F$11*BU124*(1-BX124)</f>
        <v>0</v>
      </c>
      <c r="AL124">
        <f>AK124*AM124</f>
        <v>0</v>
      </c>
      <c r="AM124">
        <f>($B$11*$D$9+$C$11*$D$9+$F$11*((CH124+BZ124)/MAX(CH124+BZ124+CI124, 0.1)*$I$9+CI124/MAX(CH124+BZ124+CI124, 0.1)*$J$9))/($B$11+$C$11+$F$11)</f>
        <v>0</v>
      </c>
      <c r="AN124">
        <f>($B$11*$K$9+$C$11*$K$9+$F$11*((CH124+BZ124)/MAX(CH124+BZ124+CI124, 0.1)*$P$9+CI124/MAX(CH124+BZ124+CI124, 0.1)*$Q$9))/($B$11+$C$11+$F$11)</f>
        <v>0</v>
      </c>
      <c r="AO124">
        <v>6</v>
      </c>
      <c r="AP124">
        <v>0.5</v>
      </c>
      <c r="AQ124" t="s">
        <v>341</v>
      </c>
      <c r="AR124">
        <v>2</v>
      </c>
      <c r="AS124">
        <v>1695832956.5</v>
      </c>
      <c r="AT124">
        <v>407.531</v>
      </c>
      <c r="AU124">
        <v>420.026</v>
      </c>
      <c r="AV124">
        <v>13.2473</v>
      </c>
      <c r="AW124">
        <v>8.822699999999999</v>
      </c>
      <c r="AX124">
        <v>405.617</v>
      </c>
      <c r="AY124">
        <v>13.177</v>
      </c>
      <c r="AZ124">
        <v>500.064</v>
      </c>
      <c r="BA124">
        <v>100.507</v>
      </c>
      <c r="BB124">
        <v>0.03401</v>
      </c>
      <c r="BC124">
        <v>21.8747</v>
      </c>
      <c r="BD124">
        <v>999.9</v>
      </c>
      <c r="BE124">
        <v>999.9</v>
      </c>
      <c r="BF124">
        <v>0</v>
      </c>
      <c r="BG124">
        <v>0</v>
      </c>
      <c r="BH124">
        <v>10016.2</v>
      </c>
      <c r="BI124">
        <v>0</v>
      </c>
      <c r="BJ124">
        <v>46.7582</v>
      </c>
      <c r="BK124">
        <v>-12.4956</v>
      </c>
      <c r="BL124">
        <v>413.002</v>
      </c>
      <c r="BM124">
        <v>423.765</v>
      </c>
      <c r="BN124">
        <v>4.42463</v>
      </c>
      <c r="BO124">
        <v>420.026</v>
      </c>
      <c r="BP124">
        <v>8.822699999999999</v>
      </c>
      <c r="BQ124">
        <v>1.33145</v>
      </c>
      <c r="BR124">
        <v>0.886747</v>
      </c>
      <c r="BS124">
        <v>11.1587</v>
      </c>
      <c r="BT124">
        <v>5.17743</v>
      </c>
      <c r="BU124">
        <v>2499.98</v>
      </c>
      <c r="BV124">
        <v>0.9000050000000001</v>
      </c>
      <c r="BW124">
        <v>0.099995</v>
      </c>
      <c r="BX124">
        <v>0</v>
      </c>
      <c r="BY124">
        <v>2.6711</v>
      </c>
      <c r="BZ124">
        <v>0</v>
      </c>
      <c r="CA124">
        <v>26769.2</v>
      </c>
      <c r="CB124">
        <v>22323.6</v>
      </c>
      <c r="CC124">
        <v>40.375</v>
      </c>
      <c r="CD124">
        <v>39.75</v>
      </c>
      <c r="CE124">
        <v>39.625</v>
      </c>
      <c r="CF124">
        <v>38.687</v>
      </c>
      <c r="CG124">
        <v>39</v>
      </c>
      <c r="CH124">
        <v>2249.99</v>
      </c>
      <c r="CI124">
        <v>249.99</v>
      </c>
      <c r="CJ124">
        <v>0</v>
      </c>
      <c r="CK124">
        <v>1695832946.4</v>
      </c>
      <c r="CL124">
        <v>0</v>
      </c>
      <c r="CM124">
        <v>1695827010.1</v>
      </c>
      <c r="CN124" t="s">
        <v>466</v>
      </c>
      <c r="CO124">
        <v>1695827009.6</v>
      </c>
      <c r="CP124">
        <v>1695827010.1</v>
      </c>
      <c r="CQ124">
        <v>4</v>
      </c>
      <c r="CR124">
        <v>-0.07000000000000001</v>
      </c>
      <c r="CS124">
        <v>0.01</v>
      </c>
      <c r="CT124">
        <v>1.941</v>
      </c>
      <c r="CU124">
        <v>0.064</v>
      </c>
      <c r="CV124">
        <v>420</v>
      </c>
      <c r="CW124">
        <v>12</v>
      </c>
      <c r="CX124">
        <v>0.36</v>
      </c>
      <c r="CY124">
        <v>0.14</v>
      </c>
      <c r="CZ124">
        <v>8.871741950919308</v>
      </c>
      <c r="DA124">
        <v>0.1790187458871806</v>
      </c>
      <c r="DB124">
        <v>0.03113810423838174</v>
      </c>
      <c r="DC124">
        <v>1</v>
      </c>
      <c r="DD124">
        <v>0.003712135165765202</v>
      </c>
      <c r="DE124">
        <v>0.0001625628449812363</v>
      </c>
      <c r="DF124">
        <v>1.263720184179698E-05</v>
      </c>
      <c r="DG124">
        <v>1</v>
      </c>
      <c r="DH124">
        <v>0.2495018979149831</v>
      </c>
      <c r="DI124">
        <v>-0.004575634897268348</v>
      </c>
      <c r="DJ124">
        <v>0.0004533990568265901</v>
      </c>
      <c r="DK124">
        <v>1</v>
      </c>
      <c r="DL124">
        <v>3</v>
      </c>
      <c r="DM124">
        <v>3</v>
      </c>
      <c r="DN124" t="s">
        <v>343</v>
      </c>
      <c r="DO124">
        <v>3.10231</v>
      </c>
      <c r="DP124">
        <v>2.6678</v>
      </c>
      <c r="DQ124">
        <v>0.0989173</v>
      </c>
      <c r="DR124">
        <v>0.102284</v>
      </c>
      <c r="DS124">
        <v>0.0688194</v>
      </c>
      <c r="DT124">
        <v>0.0517508</v>
      </c>
      <c r="DU124">
        <v>26307.2</v>
      </c>
      <c r="DV124">
        <v>28605.3</v>
      </c>
      <c r="DW124">
        <v>27627.6</v>
      </c>
      <c r="DX124">
        <v>29940.3</v>
      </c>
      <c r="DY124">
        <v>32246.2</v>
      </c>
      <c r="DZ124">
        <v>35065.1</v>
      </c>
      <c r="EA124">
        <v>37932.9</v>
      </c>
      <c r="EB124">
        <v>41096.7</v>
      </c>
      <c r="EC124">
        <v>2.22515</v>
      </c>
      <c r="ED124">
        <v>2.24465</v>
      </c>
      <c r="EE124">
        <v>0</v>
      </c>
      <c r="EF124">
        <v>0</v>
      </c>
      <c r="EG124">
        <v>19.1708</v>
      </c>
      <c r="EH124">
        <v>999.9</v>
      </c>
      <c r="EI124">
        <v>46.7</v>
      </c>
      <c r="EJ124">
        <v>23.7</v>
      </c>
      <c r="EK124">
        <v>13.667</v>
      </c>
      <c r="EL124">
        <v>63.3312</v>
      </c>
      <c r="EM124">
        <v>8.914260000000001</v>
      </c>
      <c r="EN124">
        <v>1</v>
      </c>
      <c r="EO124">
        <v>-0.470567</v>
      </c>
      <c r="EP124">
        <v>0.0264025</v>
      </c>
      <c r="EQ124">
        <v>20.2067</v>
      </c>
      <c r="ER124">
        <v>5.25862</v>
      </c>
      <c r="ES124">
        <v>12.0549</v>
      </c>
      <c r="ET124">
        <v>4.97355</v>
      </c>
      <c r="EU124">
        <v>3.293</v>
      </c>
      <c r="EV124">
        <v>9999</v>
      </c>
      <c r="EW124">
        <v>9999</v>
      </c>
      <c r="EX124">
        <v>9999</v>
      </c>
      <c r="EY124">
        <v>201.2</v>
      </c>
      <c r="EZ124">
        <v>4.97186</v>
      </c>
      <c r="FA124">
        <v>1.87039</v>
      </c>
      <c r="FB124">
        <v>1.87661</v>
      </c>
      <c r="FC124">
        <v>1.86967</v>
      </c>
      <c r="FD124">
        <v>1.87286</v>
      </c>
      <c r="FE124">
        <v>1.8745</v>
      </c>
      <c r="FF124">
        <v>1.87379</v>
      </c>
      <c r="FG124">
        <v>1.87531</v>
      </c>
      <c r="FH124">
        <v>0</v>
      </c>
      <c r="FI124">
        <v>0</v>
      </c>
      <c r="FJ124">
        <v>0</v>
      </c>
      <c r="FK124">
        <v>0</v>
      </c>
      <c r="FL124" t="s">
        <v>344</v>
      </c>
      <c r="FM124" t="s">
        <v>345</v>
      </c>
      <c r="FN124" t="s">
        <v>346</v>
      </c>
      <c r="FO124" t="s">
        <v>346</v>
      </c>
      <c r="FP124" t="s">
        <v>346</v>
      </c>
      <c r="FQ124" t="s">
        <v>346</v>
      </c>
      <c r="FR124">
        <v>0</v>
      </c>
      <c r="FS124">
        <v>100</v>
      </c>
      <c r="FT124">
        <v>100</v>
      </c>
      <c r="FU124">
        <v>1.914</v>
      </c>
      <c r="FV124">
        <v>0.0703</v>
      </c>
      <c r="FW124">
        <v>0.9259172070539307</v>
      </c>
      <c r="FX124">
        <v>0.002616612134532941</v>
      </c>
      <c r="FY124">
        <v>-4.519413631873513E-07</v>
      </c>
      <c r="FZ124">
        <v>9.831233035137328E-12</v>
      </c>
      <c r="GA124">
        <v>-0.02330133951424375</v>
      </c>
      <c r="GB124">
        <v>0.01128715920374445</v>
      </c>
      <c r="GC124">
        <v>-0.0004913425133041084</v>
      </c>
      <c r="GD124">
        <v>1.320148971478439E-05</v>
      </c>
      <c r="GE124">
        <v>-1</v>
      </c>
      <c r="GF124">
        <v>2093</v>
      </c>
      <c r="GG124">
        <v>1</v>
      </c>
      <c r="GH124">
        <v>22</v>
      </c>
      <c r="GI124">
        <v>99.09999999999999</v>
      </c>
      <c r="GJ124">
        <v>99.09999999999999</v>
      </c>
      <c r="GK124">
        <v>1.06689</v>
      </c>
      <c r="GL124">
        <v>2.49878</v>
      </c>
      <c r="GM124">
        <v>1.39893</v>
      </c>
      <c r="GN124">
        <v>2.31079</v>
      </c>
      <c r="GO124">
        <v>1.44897</v>
      </c>
      <c r="GP124">
        <v>2.5061</v>
      </c>
      <c r="GQ124">
        <v>27.2453</v>
      </c>
      <c r="GR124">
        <v>13.7555</v>
      </c>
      <c r="GS124">
        <v>18</v>
      </c>
      <c r="GT124">
        <v>471.642</v>
      </c>
      <c r="GU124">
        <v>554.0599999999999</v>
      </c>
      <c r="GV124">
        <v>20.0007</v>
      </c>
      <c r="GW124">
        <v>20.9688</v>
      </c>
      <c r="GX124">
        <v>30</v>
      </c>
      <c r="GY124">
        <v>20.9791</v>
      </c>
      <c r="GZ124">
        <v>20.948</v>
      </c>
      <c r="HA124">
        <v>21.3204</v>
      </c>
      <c r="HB124">
        <v>35.1483</v>
      </c>
      <c r="HC124">
        <v>0</v>
      </c>
      <c r="HD124">
        <v>20</v>
      </c>
      <c r="HE124">
        <v>420</v>
      </c>
      <c r="HF124">
        <v>8.72606</v>
      </c>
      <c r="HG124">
        <v>102.289</v>
      </c>
      <c r="HH124">
        <v>102.665</v>
      </c>
    </row>
    <row r="125" spans="1:216">
      <c r="A125">
        <v>109</v>
      </c>
      <c r="B125">
        <v>1695833022</v>
      </c>
      <c r="C125">
        <v>12674.40000009537</v>
      </c>
      <c r="D125" t="s">
        <v>565</v>
      </c>
      <c r="E125" t="s">
        <v>566</v>
      </c>
      <c r="F125" t="s">
        <v>340</v>
      </c>
      <c r="H125">
        <v>1695833022</v>
      </c>
      <c r="I125">
        <f>(J125)/1000</f>
        <v>0</v>
      </c>
      <c r="J125">
        <f>1000*AZ125*AH125*(AV125-AW125)/(100*AO125*(1000-AH125*AV125))</f>
        <v>0</v>
      </c>
      <c r="K125">
        <f>AZ125*AH125*(AU125-AT125*(1000-AH125*AW125)/(1000-AH125*AV125))/(100*AO125)</f>
        <v>0</v>
      </c>
      <c r="L125">
        <f>AT125 - IF(AH125&gt;1, K125*AO125*100.0/(AJ125*BH125), 0)</f>
        <v>0</v>
      </c>
      <c r="M125">
        <f>((S125-I125/2)*L125-K125)/(S125+I125/2)</f>
        <v>0</v>
      </c>
      <c r="N125">
        <f>M125*(BA125+BB125)/1000.0</f>
        <v>0</v>
      </c>
      <c r="O125">
        <f>(AT125 - IF(AH125&gt;1, K125*AO125*100.0/(AJ125*BH125), 0))*(BA125+BB125)/1000.0</f>
        <v>0</v>
      </c>
      <c r="P125">
        <f>2.0/((1/R125-1/Q125)+SIGN(R125)*SQRT((1/R125-1/Q125)*(1/R125-1/Q125) + 4*AP125/((AP125+1)*(AP125+1))*(2*1/R125*1/Q125-1/Q125*1/Q125)))</f>
        <v>0</v>
      </c>
      <c r="Q125">
        <f>IF(LEFT(AQ125,1)&lt;&gt;"0",IF(LEFT(AQ125,1)="1",3.0,AR125),$D$5+$E$5*(BH125*BA125/($K$5*1000))+$F$5*(BH125*BA125/($K$5*1000))*MAX(MIN(AO125,$J$5),$I$5)*MAX(MIN(AO125,$J$5),$I$5)+$G$5*MAX(MIN(AO125,$J$5),$I$5)*(BH125*BA125/($K$5*1000))+$H$5*(BH125*BA125/($K$5*1000))*(BH125*BA125/($K$5*1000)))</f>
        <v>0</v>
      </c>
      <c r="R125">
        <f>I125*(1000-(1000*0.61365*exp(17.502*V125/(240.97+V125))/(BA125+BB125)+AV125)/2)/(1000*0.61365*exp(17.502*V125/(240.97+V125))/(BA125+BB125)-AV125)</f>
        <v>0</v>
      </c>
      <c r="S125">
        <f>1/((AP125+1)/(P125/1.6)+1/(Q125/1.37)) + AP125/((AP125+1)/(P125/1.6) + AP125/(Q125/1.37))</f>
        <v>0</v>
      </c>
      <c r="T125">
        <f>(AK125*AN125)</f>
        <v>0</v>
      </c>
      <c r="U125">
        <f>(BC125+(T125+2*0.95*5.67E-8*(((BC125+$B$7)+273)^4-(BC125+273)^4)-44100*I125)/(1.84*29.3*Q125+8*0.95*5.67E-8*(BC125+273)^3))</f>
        <v>0</v>
      </c>
      <c r="V125">
        <f>($C$7*BD125+$D$7*BE125+$E$7*U125)</f>
        <v>0</v>
      </c>
      <c r="W125">
        <f>0.61365*exp(17.502*V125/(240.97+V125))</f>
        <v>0</v>
      </c>
      <c r="X125">
        <f>(Y125/Z125*100)</f>
        <v>0</v>
      </c>
      <c r="Y125">
        <f>AV125*(BA125+BB125)/1000</f>
        <v>0</v>
      </c>
      <c r="Z125">
        <f>0.61365*exp(17.502*BC125/(240.97+BC125))</f>
        <v>0</v>
      </c>
      <c r="AA125">
        <f>(W125-AV125*(BA125+BB125)/1000)</f>
        <v>0</v>
      </c>
      <c r="AB125">
        <f>(-I125*44100)</f>
        <v>0</v>
      </c>
      <c r="AC125">
        <f>2*29.3*Q125*0.92*(BC125-V125)</f>
        <v>0</v>
      </c>
      <c r="AD125">
        <f>2*0.95*5.67E-8*(((BC125+$B$7)+273)^4-(V125+273)^4)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MAX(0,($B$13+$C$13*BH125)/(1+$D$13*BH125)*BA125/(BC125+273)*$E$13)</f>
        <v>0</v>
      </c>
      <c r="AK125">
        <f>$B$11*BI125+$C$11*BJ125+$F$11*BU125*(1-BX125)</f>
        <v>0</v>
      </c>
      <c r="AL125">
        <f>AK125*AM125</f>
        <v>0</v>
      </c>
      <c r="AM125">
        <f>($B$11*$D$9+$C$11*$D$9+$F$11*((CH125+BZ125)/MAX(CH125+BZ125+CI125, 0.1)*$I$9+CI125/MAX(CH125+BZ125+CI125, 0.1)*$J$9))/($B$11+$C$11+$F$11)</f>
        <v>0</v>
      </c>
      <c r="AN125">
        <f>($B$11*$K$9+$C$11*$K$9+$F$11*((CH125+BZ125)/MAX(CH125+BZ125+CI125, 0.1)*$P$9+CI125/MAX(CH125+BZ125+CI125, 0.1)*$Q$9))/($B$11+$C$11+$F$11)</f>
        <v>0</v>
      </c>
      <c r="AO125">
        <v>6</v>
      </c>
      <c r="AP125">
        <v>0.5</v>
      </c>
      <c r="AQ125" t="s">
        <v>341</v>
      </c>
      <c r="AR125">
        <v>2</v>
      </c>
      <c r="AS125">
        <v>1695833022</v>
      </c>
      <c r="AT125">
        <v>402.779</v>
      </c>
      <c r="AU125">
        <v>420.027</v>
      </c>
      <c r="AV125">
        <v>13.454</v>
      </c>
      <c r="AW125">
        <v>8.278829999999999</v>
      </c>
      <c r="AX125">
        <v>400.876</v>
      </c>
      <c r="AY125">
        <v>13.3826</v>
      </c>
      <c r="AZ125">
        <v>500.092</v>
      </c>
      <c r="BA125">
        <v>100.506</v>
      </c>
      <c r="BB125">
        <v>0.0342724</v>
      </c>
      <c r="BC125">
        <v>21.9994</v>
      </c>
      <c r="BD125">
        <v>999.9</v>
      </c>
      <c r="BE125">
        <v>999.9</v>
      </c>
      <c r="BF125">
        <v>0</v>
      </c>
      <c r="BG125">
        <v>0</v>
      </c>
      <c r="BH125">
        <v>10020</v>
      </c>
      <c r="BI125">
        <v>0</v>
      </c>
      <c r="BJ125">
        <v>47.2401</v>
      </c>
      <c r="BK125">
        <v>-17.2477</v>
      </c>
      <c r="BL125">
        <v>408.272</v>
      </c>
      <c r="BM125">
        <v>423.533</v>
      </c>
      <c r="BN125">
        <v>5.17518</v>
      </c>
      <c r="BO125">
        <v>420.027</v>
      </c>
      <c r="BP125">
        <v>8.278829999999999</v>
      </c>
      <c r="BQ125">
        <v>1.35221</v>
      </c>
      <c r="BR125">
        <v>0.832075</v>
      </c>
      <c r="BS125">
        <v>11.3921</v>
      </c>
      <c r="BT125">
        <v>4.26659</v>
      </c>
      <c r="BU125">
        <v>2500.08</v>
      </c>
      <c r="BV125">
        <v>0.900004</v>
      </c>
      <c r="BW125">
        <v>0.099996</v>
      </c>
      <c r="BX125">
        <v>0</v>
      </c>
      <c r="BY125">
        <v>2.8249</v>
      </c>
      <c r="BZ125">
        <v>0</v>
      </c>
      <c r="CA125">
        <v>32818.9</v>
      </c>
      <c r="CB125">
        <v>22324.5</v>
      </c>
      <c r="CC125">
        <v>41.687</v>
      </c>
      <c r="CD125">
        <v>40.625</v>
      </c>
      <c r="CE125">
        <v>40.75</v>
      </c>
      <c r="CF125">
        <v>39.937</v>
      </c>
      <c r="CG125">
        <v>40.125</v>
      </c>
      <c r="CH125">
        <v>2250.08</v>
      </c>
      <c r="CI125">
        <v>250</v>
      </c>
      <c r="CJ125">
        <v>0</v>
      </c>
      <c r="CK125">
        <v>1695833012.4</v>
      </c>
      <c r="CL125">
        <v>0</v>
      </c>
      <c r="CM125">
        <v>1695827010.1</v>
      </c>
      <c r="CN125" t="s">
        <v>466</v>
      </c>
      <c r="CO125">
        <v>1695827009.6</v>
      </c>
      <c r="CP125">
        <v>1695827010.1</v>
      </c>
      <c r="CQ125">
        <v>4</v>
      </c>
      <c r="CR125">
        <v>-0.07000000000000001</v>
      </c>
      <c r="CS125">
        <v>0.01</v>
      </c>
      <c r="CT125">
        <v>1.941</v>
      </c>
      <c r="CU125">
        <v>0.064</v>
      </c>
      <c r="CV125">
        <v>420</v>
      </c>
      <c r="CW125">
        <v>12</v>
      </c>
      <c r="CX125">
        <v>0.36</v>
      </c>
      <c r="CY125">
        <v>0.14</v>
      </c>
      <c r="CZ125">
        <v>12.56835175965821</v>
      </c>
      <c r="DA125">
        <v>0.6782667030309288</v>
      </c>
      <c r="DB125">
        <v>0.05627382743944133</v>
      </c>
      <c r="DC125">
        <v>1</v>
      </c>
      <c r="DD125">
        <v>0.004195796345628594</v>
      </c>
      <c r="DE125">
        <v>0.001399925228016567</v>
      </c>
      <c r="DF125">
        <v>0.000101624711817985</v>
      </c>
      <c r="DG125">
        <v>1</v>
      </c>
      <c r="DH125">
        <v>0.2869066602508037</v>
      </c>
      <c r="DI125">
        <v>0.1053293108488066</v>
      </c>
      <c r="DJ125">
        <v>0.007682750216820044</v>
      </c>
      <c r="DK125">
        <v>1</v>
      </c>
      <c r="DL125">
        <v>3</v>
      </c>
      <c r="DM125">
        <v>3</v>
      </c>
      <c r="DN125" t="s">
        <v>343</v>
      </c>
      <c r="DO125">
        <v>3.10221</v>
      </c>
      <c r="DP125">
        <v>2.66809</v>
      </c>
      <c r="DQ125">
        <v>0.0980335</v>
      </c>
      <c r="DR125">
        <v>0.102274</v>
      </c>
      <c r="DS125">
        <v>0.0696286</v>
      </c>
      <c r="DT125">
        <v>0.0491971</v>
      </c>
      <c r="DU125">
        <v>26332.7</v>
      </c>
      <c r="DV125">
        <v>28606.5</v>
      </c>
      <c r="DW125">
        <v>27627.3</v>
      </c>
      <c r="DX125">
        <v>29941.3</v>
      </c>
      <c r="DY125">
        <v>32217.7</v>
      </c>
      <c r="DZ125">
        <v>35160.6</v>
      </c>
      <c r="EA125">
        <v>37932.3</v>
      </c>
      <c r="EB125">
        <v>41098.2</v>
      </c>
      <c r="EC125">
        <v>2.2265</v>
      </c>
      <c r="ED125">
        <v>2.24158</v>
      </c>
      <c r="EE125">
        <v>0</v>
      </c>
      <c r="EF125">
        <v>0</v>
      </c>
      <c r="EG125">
        <v>19.1982</v>
      </c>
      <c r="EH125">
        <v>999.9</v>
      </c>
      <c r="EI125">
        <v>46.7</v>
      </c>
      <c r="EJ125">
        <v>23.7</v>
      </c>
      <c r="EK125">
        <v>13.6674</v>
      </c>
      <c r="EL125">
        <v>63.3612</v>
      </c>
      <c r="EM125">
        <v>9.07452</v>
      </c>
      <c r="EN125">
        <v>1</v>
      </c>
      <c r="EO125">
        <v>-0.469708</v>
      </c>
      <c r="EP125">
        <v>0.0239052</v>
      </c>
      <c r="EQ125">
        <v>20.2064</v>
      </c>
      <c r="ER125">
        <v>5.25533</v>
      </c>
      <c r="ES125">
        <v>12.0522</v>
      </c>
      <c r="ET125">
        <v>4.9728</v>
      </c>
      <c r="EU125">
        <v>3.29233</v>
      </c>
      <c r="EV125">
        <v>9999</v>
      </c>
      <c r="EW125">
        <v>9999</v>
      </c>
      <c r="EX125">
        <v>9999</v>
      </c>
      <c r="EY125">
        <v>201.2</v>
      </c>
      <c r="EZ125">
        <v>4.97185</v>
      </c>
      <c r="FA125">
        <v>1.87041</v>
      </c>
      <c r="FB125">
        <v>1.87663</v>
      </c>
      <c r="FC125">
        <v>1.86968</v>
      </c>
      <c r="FD125">
        <v>1.87287</v>
      </c>
      <c r="FE125">
        <v>1.87448</v>
      </c>
      <c r="FF125">
        <v>1.87379</v>
      </c>
      <c r="FG125">
        <v>1.87531</v>
      </c>
      <c r="FH125">
        <v>0</v>
      </c>
      <c r="FI125">
        <v>0</v>
      </c>
      <c r="FJ125">
        <v>0</v>
      </c>
      <c r="FK125">
        <v>0</v>
      </c>
      <c r="FL125" t="s">
        <v>344</v>
      </c>
      <c r="FM125" t="s">
        <v>345</v>
      </c>
      <c r="FN125" t="s">
        <v>346</v>
      </c>
      <c r="FO125" t="s">
        <v>346</v>
      </c>
      <c r="FP125" t="s">
        <v>346</v>
      </c>
      <c r="FQ125" t="s">
        <v>346</v>
      </c>
      <c r="FR125">
        <v>0</v>
      </c>
      <c r="FS125">
        <v>100</v>
      </c>
      <c r="FT125">
        <v>100</v>
      </c>
      <c r="FU125">
        <v>1.903</v>
      </c>
      <c r="FV125">
        <v>0.07140000000000001</v>
      </c>
      <c r="FW125">
        <v>0.9259172070539307</v>
      </c>
      <c r="FX125">
        <v>0.002616612134532941</v>
      </c>
      <c r="FY125">
        <v>-4.519413631873513E-07</v>
      </c>
      <c r="FZ125">
        <v>9.831233035137328E-12</v>
      </c>
      <c r="GA125">
        <v>-0.02330133951424375</v>
      </c>
      <c r="GB125">
        <v>0.01128715920374445</v>
      </c>
      <c r="GC125">
        <v>-0.0004913425133041084</v>
      </c>
      <c r="GD125">
        <v>1.320148971478439E-05</v>
      </c>
      <c r="GE125">
        <v>-1</v>
      </c>
      <c r="GF125">
        <v>2093</v>
      </c>
      <c r="GG125">
        <v>1</v>
      </c>
      <c r="GH125">
        <v>22</v>
      </c>
      <c r="GI125">
        <v>100.2</v>
      </c>
      <c r="GJ125">
        <v>100.2</v>
      </c>
      <c r="GK125">
        <v>1.06689</v>
      </c>
      <c r="GL125">
        <v>2.49756</v>
      </c>
      <c r="GM125">
        <v>1.39893</v>
      </c>
      <c r="GN125">
        <v>2.31079</v>
      </c>
      <c r="GO125">
        <v>1.44897</v>
      </c>
      <c r="GP125">
        <v>2.47925</v>
      </c>
      <c r="GQ125">
        <v>27.2453</v>
      </c>
      <c r="GR125">
        <v>13.7293</v>
      </c>
      <c r="GS125">
        <v>18</v>
      </c>
      <c r="GT125">
        <v>472.566</v>
      </c>
      <c r="GU125">
        <v>552.003</v>
      </c>
      <c r="GV125">
        <v>20.0011</v>
      </c>
      <c r="GW125">
        <v>20.9724</v>
      </c>
      <c r="GX125">
        <v>30.0001</v>
      </c>
      <c r="GY125">
        <v>20.9916</v>
      </c>
      <c r="GZ125">
        <v>20.9603</v>
      </c>
      <c r="HA125">
        <v>21.3117</v>
      </c>
      <c r="HB125">
        <v>38.6918</v>
      </c>
      <c r="HC125">
        <v>0</v>
      </c>
      <c r="HD125">
        <v>20</v>
      </c>
      <c r="HE125">
        <v>420</v>
      </c>
      <c r="HF125">
        <v>8.184189999999999</v>
      </c>
      <c r="HG125">
        <v>102.288</v>
      </c>
      <c r="HH125">
        <v>102.668</v>
      </c>
    </row>
    <row r="126" spans="1:216">
      <c r="A126">
        <v>110</v>
      </c>
      <c r="B126">
        <v>1695833109</v>
      </c>
      <c r="C126">
        <v>12761.40000009537</v>
      </c>
      <c r="D126" t="s">
        <v>567</v>
      </c>
      <c r="E126" t="s">
        <v>568</v>
      </c>
      <c r="F126" t="s">
        <v>340</v>
      </c>
      <c r="H126">
        <v>1695833109</v>
      </c>
      <c r="I126">
        <f>(J126)/1000</f>
        <v>0</v>
      </c>
      <c r="J126">
        <f>1000*AZ126*AH126*(AV126-AW126)/(100*AO126*(1000-AH126*AV126))</f>
        <v>0</v>
      </c>
      <c r="K126">
        <f>AZ126*AH126*(AU126-AT126*(1000-AH126*AW126)/(1000-AH126*AV126))/(100*AO126)</f>
        <v>0</v>
      </c>
      <c r="L126">
        <f>AT126 - IF(AH126&gt;1, K126*AO126*100.0/(AJ126*BH126), 0)</f>
        <v>0</v>
      </c>
      <c r="M126">
        <f>((S126-I126/2)*L126-K126)/(S126+I126/2)</f>
        <v>0</v>
      </c>
      <c r="N126">
        <f>M126*(BA126+BB126)/1000.0</f>
        <v>0</v>
      </c>
      <c r="O126">
        <f>(AT126 - IF(AH126&gt;1, K126*AO126*100.0/(AJ126*BH126), 0))*(BA126+BB126)/1000.0</f>
        <v>0</v>
      </c>
      <c r="P126">
        <f>2.0/((1/R126-1/Q126)+SIGN(R126)*SQRT((1/R126-1/Q126)*(1/R126-1/Q126) + 4*AP126/((AP126+1)*(AP126+1))*(2*1/R126*1/Q126-1/Q126*1/Q126)))</f>
        <v>0</v>
      </c>
      <c r="Q126">
        <f>IF(LEFT(AQ126,1)&lt;&gt;"0",IF(LEFT(AQ126,1)="1",3.0,AR126),$D$5+$E$5*(BH126*BA126/($K$5*1000))+$F$5*(BH126*BA126/($K$5*1000))*MAX(MIN(AO126,$J$5),$I$5)*MAX(MIN(AO126,$J$5),$I$5)+$G$5*MAX(MIN(AO126,$J$5),$I$5)*(BH126*BA126/($K$5*1000))+$H$5*(BH126*BA126/($K$5*1000))*(BH126*BA126/($K$5*1000)))</f>
        <v>0</v>
      </c>
      <c r="R126">
        <f>I126*(1000-(1000*0.61365*exp(17.502*V126/(240.97+V126))/(BA126+BB126)+AV126)/2)/(1000*0.61365*exp(17.502*V126/(240.97+V126))/(BA126+BB126)-AV126)</f>
        <v>0</v>
      </c>
      <c r="S126">
        <f>1/((AP126+1)/(P126/1.6)+1/(Q126/1.37)) + AP126/((AP126+1)/(P126/1.6) + AP126/(Q126/1.37))</f>
        <v>0</v>
      </c>
      <c r="T126">
        <f>(AK126*AN126)</f>
        <v>0</v>
      </c>
      <c r="U126">
        <f>(BC126+(T126+2*0.95*5.67E-8*(((BC126+$B$7)+273)^4-(BC126+273)^4)-44100*I126)/(1.84*29.3*Q126+8*0.95*5.67E-8*(BC126+273)^3))</f>
        <v>0</v>
      </c>
      <c r="V126">
        <f>($C$7*BD126+$D$7*BE126+$E$7*U126)</f>
        <v>0</v>
      </c>
      <c r="W126">
        <f>0.61365*exp(17.502*V126/(240.97+V126))</f>
        <v>0</v>
      </c>
      <c r="X126">
        <f>(Y126/Z126*100)</f>
        <v>0</v>
      </c>
      <c r="Y126">
        <f>AV126*(BA126+BB126)/1000</f>
        <v>0</v>
      </c>
      <c r="Z126">
        <f>0.61365*exp(17.502*BC126/(240.97+BC126))</f>
        <v>0</v>
      </c>
      <c r="AA126">
        <f>(W126-AV126*(BA126+BB126)/1000)</f>
        <v>0</v>
      </c>
      <c r="AB126">
        <f>(-I126*44100)</f>
        <v>0</v>
      </c>
      <c r="AC126">
        <f>2*29.3*Q126*0.92*(BC126-V126)</f>
        <v>0</v>
      </c>
      <c r="AD126">
        <f>2*0.95*5.67E-8*(((BC126+$B$7)+273)^4-(V126+273)^4)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MAX(0,($B$13+$C$13*BH126)/(1+$D$13*BH126)*BA126/(BC126+273)*$E$13)</f>
        <v>0</v>
      </c>
      <c r="AK126">
        <f>$B$11*BI126+$C$11*BJ126+$F$11*BU126*(1-BX126)</f>
        <v>0</v>
      </c>
      <c r="AL126">
        <f>AK126*AM126</f>
        <v>0</v>
      </c>
      <c r="AM126">
        <f>($B$11*$D$9+$C$11*$D$9+$F$11*((CH126+BZ126)/MAX(CH126+BZ126+CI126, 0.1)*$I$9+CI126/MAX(CH126+BZ126+CI126, 0.1)*$J$9))/($B$11+$C$11+$F$11)</f>
        <v>0</v>
      </c>
      <c r="AN126">
        <f>($B$11*$K$9+$C$11*$K$9+$F$11*((CH126+BZ126)/MAX(CH126+BZ126+CI126, 0.1)*$P$9+CI126/MAX(CH126+BZ126+CI126, 0.1)*$Q$9))/($B$11+$C$11+$F$11)</f>
        <v>0</v>
      </c>
      <c r="AO126">
        <v>6</v>
      </c>
      <c r="AP126">
        <v>0.5</v>
      </c>
      <c r="AQ126" t="s">
        <v>341</v>
      </c>
      <c r="AR126">
        <v>2</v>
      </c>
      <c r="AS126">
        <v>1695833109</v>
      </c>
      <c r="AT126">
        <v>412.646</v>
      </c>
      <c r="AU126">
        <v>419.954</v>
      </c>
      <c r="AV126">
        <v>12.9819</v>
      </c>
      <c r="AW126">
        <v>10.2984</v>
      </c>
      <c r="AX126">
        <v>410.721</v>
      </c>
      <c r="AY126">
        <v>12.913</v>
      </c>
      <c r="AZ126">
        <v>499.881</v>
      </c>
      <c r="BA126">
        <v>100.503</v>
      </c>
      <c r="BB126">
        <v>0.0320056</v>
      </c>
      <c r="BC126">
        <v>22.1161</v>
      </c>
      <c r="BD126">
        <v>999.9</v>
      </c>
      <c r="BE126">
        <v>999.9</v>
      </c>
      <c r="BF126">
        <v>0</v>
      </c>
      <c r="BG126">
        <v>0</v>
      </c>
      <c r="BH126">
        <v>9971.25</v>
      </c>
      <c r="BI126">
        <v>0</v>
      </c>
      <c r="BJ126">
        <v>39.5392</v>
      </c>
      <c r="BK126">
        <v>-7.30829</v>
      </c>
      <c r="BL126">
        <v>418.073</v>
      </c>
      <c r="BM126">
        <v>424.324</v>
      </c>
      <c r="BN126">
        <v>2.68354</v>
      </c>
      <c r="BO126">
        <v>419.954</v>
      </c>
      <c r="BP126">
        <v>10.2984</v>
      </c>
      <c r="BQ126">
        <v>1.30472</v>
      </c>
      <c r="BR126">
        <v>1.03502</v>
      </c>
      <c r="BS126">
        <v>10.8533</v>
      </c>
      <c r="BT126">
        <v>7.41886</v>
      </c>
      <c r="BU126">
        <v>2499.89</v>
      </c>
      <c r="BV126">
        <v>0.9000010000000001</v>
      </c>
      <c r="BW126">
        <v>0.0999988</v>
      </c>
      <c r="BX126">
        <v>0</v>
      </c>
      <c r="BY126">
        <v>1.9165</v>
      </c>
      <c r="BZ126">
        <v>0</v>
      </c>
      <c r="CA126">
        <v>18871.3</v>
      </c>
      <c r="CB126">
        <v>22322.7</v>
      </c>
      <c r="CC126">
        <v>40.187</v>
      </c>
      <c r="CD126">
        <v>39</v>
      </c>
      <c r="CE126">
        <v>39.75</v>
      </c>
      <c r="CF126">
        <v>37.812</v>
      </c>
      <c r="CG126">
        <v>38.75</v>
      </c>
      <c r="CH126">
        <v>2249.9</v>
      </c>
      <c r="CI126">
        <v>249.99</v>
      </c>
      <c r="CJ126">
        <v>0</v>
      </c>
      <c r="CK126">
        <v>1695833099.4</v>
      </c>
      <c r="CL126">
        <v>0</v>
      </c>
      <c r="CM126">
        <v>1695827010.1</v>
      </c>
      <c r="CN126" t="s">
        <v>466</v>
      </c>
      <c r="CO126">
        <v>1695827009.6</v>
      </c>
      <c r="CP126">
        <v>1695827010.1</v>
      </c>
      <c r="CQ126">
        <v>4</v>
      </c>
      <c r="CR126">
        <v>-0.07000000000000001</v>
      </c>
      <c r="CS126">
        <v>0.01</v>
      </c>
      <c r="CT126">
        <v>1.941</v>
      </c>
      <c r="CU126">
        <v>0.064</v>
      </c>
      <c r="CV126">
        <v>420</v>
      </c>
      <c r="CW126">
        <v>12</v>
      </c>
      <c r="CX126">
        <v>0.36</v>
      </c>
      <c r="CY126">
        <v>0.14</v>
      </c>
      <c r="CZ126">
        <v>5.196145415182963</v>
      </c>
      <c r="DA126">
        <v>0.2486694192678745</v>
      </c>
      <c r="DB126">
        <v>0.02949103121991868</v>
      </c>
      <c r="DC126">
        <v>1</v>
      </c>
      <c r="DD126">
        <v>0.002157630905089336</v>
      </c>
      <c r="DE126">
        <v>0.0008846263196234324</v>
      </c>
      <c r="DF126">
        <v>6.423882031875768E-05</v>
      </c>
      <c r="DG126">
        <v>1</v>
      </c>
      <c r="DH126">
        <v>0.1279716322263328</v>
      </c>
      <c r="DI126">
        <v>0.06449390463275557</v>
      </c>
      <c r="DJ126">
        <v>0.004683171281346058</v>
      </c>
      <c r="DK126">
        <v>1</v>
      </c>
      <c r="DL126">
        <v>3</v>
      </c>
      <c r="DM126">
        <v>3</v>
      </c>
      <c r="DN126" t="s">
        <v>343</v>
      </c>
      <c r="DO126">
        <v>3.10245</v>
      </c>
      <c r="DP126">
        <v>2.66539</v>
      </c>
      <c r="DQ126">
        <v>0.09984700000000001</v>
      </c>
      <c r="DR126">
        <v>0.102274</v>
      </c>
      <c r="DS126">
        <v>0.067762</v>
      </c>
      <c r="DT126">
        <v>0.0584179</v>
      </c>
      <c r="DU126">
        <v>26280.1</v>
      </c>
      <c r="DV126">
        <v>28605.2</v>
      </c>
      <c r="DW126">
        <v>27627.6</v>
      </c>
      <c r="DX126">
        <v>29939.8</v>
      </c>
      <c r="DY126">
        <v>32282.6</v>
      </c>
      <c r="DZ126">
        <v>34818</v>
      </c>
      <c r="EA126">
        <v>37932.6</v>
      </c>
      <c r="EB126">
        <v>41095.5</v>
      </c>
      <c r="EC126">
        <v>2.22263</v>
      </c>
      <c r="ED126">
        <v>2.24867</v>
      </c>
      <c r="EE126">
        <v>0</v>
      </c>
      <c r="EF126">
        <v>0</v>
      </c>
      <c r="EG126">
        <v>19.3545</v>
      </c>
      <c r="EH126">
        <v>999.9</v>
      </c>
      <c r="EI126">
        <v>46.7</v>
      </c>
      <c r="EJ126">
        <v>23.8</v>
      </c>
      <c r="EK126">
        <v>13.7505</v>
      </c>
      <c r="EL126">
        <v>63.2412</v>
      </c>
      <c r="EM126">
        <v>8.52965</v>
      </c>
      <c r="EN126">
        <v>1</v>
      </c>
      <c r="EO126">
        <v>-0.46966</v>
      </c>
      <c r="EP126">
        <v>0.0440904</v>
      </c>
      <c r="EQ126">
        <v>20.2048</v>
      </c>
      <c r="ER126">
        <v>5.25443</v>
      </c>
      <c r="ES126">
        <v>12.0525</v>
      </c>
      <c r="ET126">
        <v>4.97255</v>
      </c>
      <c r="EU126">
        <v>3.29225</v>
      </c>
      <c r="EV126">
        <v>9999</v>
      </c>
      <c r="EW126">
        <v>9999</v>
      </c>
      <c r="EX126">
        <v>9999</v>
      </c>
      <c r="EY126">
        <v>201.2</v>
      </c>
      <c r="EZ126">
        <v>4.97187</v>
      </c>
      <c r="FA126">
        <v>1.87035</v>
      </c>
      <c r="FB126">
        <v>1.87661</v>
      </c>
      <c r="FC126">
        <v>1.86966</v>
      </c>
      <c r="FD126">
        <v>1.87286</v>
      </c>
      <c r="FE126">
        <v>1.87446</v>
      </c>
      <c r="FF126">
        <v>1.87379</v>
      </c>
      <c r="FG126">
        <v>1.87531</v>
      </c>
      <c r="FH126">
        <v>0</v>
      </c>
      <c r="FI126">
        <v>0</v>
      </c>
      <c r="FJ126">
        <v>0</v>
      </c>
      <c r="FK126">
        <v>0</v>
      </c>
      <c r="FL126" t="s">
        <v>344</v>
      </c>
      <c r="FM126" t="s">
        <v>345</v>
      </c>
      <c r="FN126" t="s">
        <v>346</v>
      </c>
      <c r="FO126" t="s">
        <v>346</v>
      </c>
      <c r="FP126" t="s">
        <v>346</v>
      </c>
      <c r="FQ126" t="s">
        <v>346</v>
      </c>
      <c r="FR126">
        <v>0</v>
      </c>
      <c r="FS126">
        <v>100</v>
      </c>
      <c r="FT126">
        <v>100</v>
      </c>
      <c r="FU126">
        <v>1.925</v>
      </c>
      <c r="FV126">
        <v>0.0689</v>
      </c>
      <c r="FW126">
        <v>0.9259172070539307</v>
      </c>
      <c r="FX126">
        <v>0.002616612134532941</v>
      </c>
      <c r="FY126">
        <v>-4.519413631873513E-07</v>
      </c>
      <c r="FZ126">
        <v>9.831233035137328E-12</v>
      </c>
      <c r="GA126">
        <v>-0.02330133951424375</v>
      </c>
      <c r="GB126">
        <v>0.01128715920374445</v>
      </c>
      <c r="GC126">
        <v>-0.0004913425133041084</v>
      </c>
      <c r="GD126">
        <v>1.320148971478439E-05</v>
      </c>
      <c r="GE126">
        <v>-1</v>
      </c>
      <c r="GF126">
        <v>2093</v>
      </c>
      <c r="GG126">
        <v>1</v>
      </c>
      <c r="GH126">
        <v>22</v>
      </c>
      <c r="GI126">
        <v>101.7</v>
      </c>
      <c r="GJ126">
        <v>101.6</v>
      </c>
      <c r="GK126">
        <v>1.06812</v>
      </c>
      <c r="GL126">
        <v>2.5061</v>
      </c>
      <c r="GM126">
        <v>1.39893</v>
      </c>
      <c r="GN126">
        <v>2.30957</v>
      </c>
      <c r="GO126">
        <v>1.44897</v>
      </c>
      <c r="GP126">
        <v>2.31812</v>
      </c>
      <c r="GQ126">
        <v>27.2661</v>
      </c>
      <c r="GR126">
        <v>13.703</v>
      </c>
      <c r="GS126">
        <v>18</v>
      </c>
      <c r="GT126">
        <v>470.405</v>
      </c>
      <c r="GU126">
        <v>557.319</v>
      </c>
      <c r="GV126">
        <v>20.0008</v>
      </c>
      <c r="GW126">
        <v>20.9777</v>
      </c>
      <c r="GX126">
        <v>30.0002</v>
      </c>
      <c r="GY126">
        <v>21.004</v>
      </c>
      <c r="GZ126">
        <v>20.9779</v>
      </c>
      <c r="HA126">
        <v>21.3492</v>
      </c>
      <c r="HB126">
        <v>24.2892</v>
      </c>
      <c r="HC126">
        <v>0</v>
      </c>
      <c r="HD126">
        <v>20</v>
      </c>
      <c r="HE126">
        <v>420</v>
      </c>
      <c r="HF126">
        <v>10.506</v>
      </c>
      <c r="HG126">
        <v>102.288</v>
      </c>
      <c r="HH126">
        <v>102.662</v>
      </c>
    </row>
    <row r="127" spans="1:216">
      <c r="A127">
        <v>111</v>
      </c>
      <c r="B127">
        <v>1695833344.5</v>
      </c>
      <c r="C127">
        <v>12996.90000009537</v>
      </c>
      <c r="D127" t="s">
        <v>569</v>
      </c>
      <c r="E127" t="s">
        <v>570</v>
      </c>
      <c r="F127" t="s">
        <v>340</v>
      </c>
      <c r="H127">
        <v>1695833344.5</v>
      </c>
      <c r="I127">
        <f>(J127)/1000</f>
        <v>0</v>
      </c>
      <c r="J127">
        <f>1000*AZ127*AH127*(AV127-AW127)/(100*AO127*(1000-AH127*AV127))</f>
        <v>0</v>
      </c>
      <c r="K127">
        <f>AZ127*AH127*(AU127-AT127*(1000-AH127*AW127)/(1000-AH127*AV127))/(100*AO127)</f>
        <v>0</v>
      </c>
      <c r="L127">
        <f>AT127 - IF(AH127&gt;1, K127*AO127*100.0/(AJ127*BH127), 0)</f>
        <v>0</v>
      </c>
      <c r="M127">
        <f>((S127-I127/2)*L127-K127)/(S127+I127/2)</f>
        <v>0</v>
      </c>
      <c r="N127">
        <f>M127*(BA127+BB127)/1000.0</f>
        <v>0</v>
      </c>
      <c r="O127">
        <f>(AT127 - IF(AH127&gt;1, K127*AO127*100.0/(AJ127*BH127), 0))*(BA127+BB127)/1000.0</f>
        <v>0</v>
      </c>
      <c r="P127">
        <f>2.0/((1/R127-1/Q127)+SIGN(R127)*SQRT((1/R127-1/Q127)*(1/R127-1/Q127) + 4*AP127/((AP127+1)*(AP127+1))*(2*1/R127*1/Q127-1/Q127*1/Q127)))</f>
        <v>0</v>
      </c>
      <c r="Q127">
        <f>IF(LEFT(AQ127,1)&lt;&gt;"0",IF(LEFT(AQ127,1)="1",3.0,AR127),$D$5+$E$5*(BH127*BA127/($K$5*1000))+$F$5*(BH127*BA127/($K$5*1000))*MAX(MIN(AO127,$J$5),$I$5)*MAX(MIN(AO127,$J$5),$I$5)+$G$5*MAX(MIN(AO127,$J$5),$I$5)*(BH127*BA127/($K$5*1000))+$H$5*(BH127*BA127/($K$5*1000))*(BH127*BA127/($K$5*1000)))</f>
        <v>0</v>
      </c>
      <c r="R127">
        <f>I127*(1000-(1000*0.61365*exp(17.502*V127/(240.97+V127))/(BA127+BB127)+AV127)/2)/(1000*0.61365*exp(17.502*V127/(240.97+V127))/(BA127+BB127)-AV127)</f>
        <v>0</v>
      </c>
      <c r="S127">
        <f>1/((AP127+1)/(P127/1.6)+1/(Q127/1.37)) + AP127/((AP127+1)/(P127/1.6) + AP127/(Q127/1.37))</f>
        <v>0</v>
      </c>
      <c r="T127">
        <f>(AK127*AN127)</f>
        <v>0</v>
      </c>
      <c r="U127">
        <f>(BC127+(T127+2*0.95*5.67E-8*(((BC127+$B$7)+273)^4-(BC127+273)^4)-44100*I127)/(1.84*29.3*Q127+8*0.95*5.67E-8*(BC127+273)^3))</f>
        <v>0</v>
      </c>
      <c r="V127">
        <f>($C$7*BD127+$D$7*BE127+$E$7*U127)</f>
        <v>0</v>
      </c>
      <c r="W127">
        <f>0.61365*exp(17.502*V127/(240.97+V127))</f>
        <v>0</v>
      </c>
      <c r="X127">
        <f>(Y127/Z127*100)</f>
        <v>0</v>
      </c>
      <c r="Y127">
        <f>AV127*(BA127+BB127)/1000</f>
        <v>0</v>
      </c>
      <c r="Z127">
        <f>0.61365*exp(17.502*BC127/(240.97+BC127))</f>
        <v>0</v>
      </c>
      <c r="AA127">
        <f>(W127-AV127*(BA127+BB127)/1000)</f>
        <v>0</v>
      </c>
      <c r="AB127">
        <f>(-I127*44100)</f>
        <v>0</v>
      </c>
      <c r="AC127">
        <f>2*29.3*Q127*0.92*(BC127-V127)</f>
        <v>0</v>
      </c>
      <c r="AD127">
        <f>2*0.95*5.67E-8*(((BC127+$B$7)+273)^4-(V127+273)^4)</f>
        <v>0</v>
      </c>
      <c r="AE127">
        <f>T127+AD127+AB127+AC127</f>
        <v>0</v>
      </c>
      <c r="AF127">
        <v>14</v>
      </c>
      <c r="AG127">
        <v>3</v>
      </c>
      <c r="AH127">
        <f>IF(AF127*$H$13&gt;=AJ127,1.0,(AJ127/(AJ127-AF127*$H$13)))</f>
        <v>0</v>
      </c>
      <c r="AI127">
        <f>(AH127-1)*100</f>
        <v>0</v>
      </c>
      <c r="AJ127">
        <f>MAX(0,($B$13+$C$13*BH127)/(1+$D$13*BH127)*BA127/(BC127+273)*$E$13)</f>
        <v>0</v>
      </c>
      <c r="AK127">
        <f>$B$11*BI127+$C$11*BJ127+$F$11*BU127*(1-BX127)</f>
        <v>0</v>
      </c>
      <c r="AL127">
        <f>AK127*AM127</f>
        <v>0</v>
      </c>
      <c r="AM127">
        <f>($B$11*$D$9+$C$11*$D$9+$F$11*((CH127+BZ127)/MAX(CH127+BZ127+CI127, 0.1)*$I$9+CI127/MAX(CH127+BZ127+CI127, 0.1)*$J$9))/($B$11+$C$11+$F$11)</f>
        <v>0</v>
      </c>
      <c r="AN127">
        <f>($B$11*$K$9+$C$11*$K$9+$F$11*((CH127+BZ127)/MAX(CH127+BZ127+CI127, 0.1)*$P$9+CI127/MAX(CH127+BZ127+CI127, 0.1)*$Q$9))/($B$11+$C$11+$F$11)</f>
        <v>0</v>
      </c>
      <c r="AO127">
        <v>6</v>
      </c>
      <c r="AP127">
        <v>0.5</v>
      </c>
      <c r="AQ127" t="s">
        <v>341</v>
      </c>
      <c r="AR127">
        <v>2</v>
      </c>
      <c r="AS127">
        <v>1695833344.5</v>
      </c>
      <c r="AT127">
        <v>410.991</v>
      </c>
      <c r="AU127">
        <v>419.986</v>
      </c>
      <c r="AV127">
        <v>14.0296</v>
      </c>
      <c r="AW127">
        <v>10.5359</v>
      </c>
      <c r="AX127">
        <v>409.069</v>
      </c>
      <c r="AY127">
        <v>13.9552</v>
      </c>
      <c r="AZ127">
        <v>495.879</v>
      </c>
      <c r="BA127">
        <v>100.508</v>
      </c>
      <c r="BB127">
        <v>0.0322514</v>
      </c>
      <c r="BC127">
        <v>21.865</v>
      </c>
      <c r="BD127">
        <v>999.9</v>
      </c>
      <c r="BE127">
        <v>999.9</v>
      </c>
      <c r="BF127">
        <v>0</v>
      </c>
      <c r="BG127">
        <v>0</v>
      </c>
      <c r="BH127">
        <v>10014.4</v>
      </c>
      <c r="BI127">
        <v>0</v>
      </c>
      <c r="BJ127">
        <v>37.7847</v>
      </c>
      <c r="BK127">
        <v>-8.995480000000001</v>
      </c>
      <c r="BL127">
        <v>416.839</v>
      </c>
      <c r="BM127">
        <v>424.458</v>
      </c>
      <c r="BN127">
        <v>3.49369</v>
      </c>
      <c r="BO127">
        <v>419.986</v>
      </c>
      <c r="BP127">
        <v>10.5359</v>
      </c>
      <c r="BQ127">
        <v>1.41009</v>
      </c>
      <c r="BR127">
        <v>1.05895</v>
      </c>
      <c r="BS127">
        <v>12.0266</v>
      </c>
      <c r="BT127">
        <v>7.75367</v>
      </c>
      <c r="BU127">
        <v>2499.94</v>
      </c>
      <c r="BV127">
        <v>0.900008</v>
      </c>
      <c r="BW127">
        <v>0.0999917</v>
      </c>
      <c r="BX127">
        <v>0</v>
      </c>
      <c r="BY127">
        <v>2.626</v>
      </c>
      <c r="BZ127">
        <v>0</v>
      </c>
      <c r="CA127">
        <v>10176.8</v>
      </c>
      <c r="CB127">
        <v>22323.3</v>
      </c>
      <c r="CC127">
        <v>40.687</v>
      </c>
      <c r="CD127">
        <v>39.937</v>
      </c>
      <c r="CE127">
        <v>39.875</v>
      </c>
      <c r="CF127">
        <v>38.937</v>
      </c>
      <c r="CG127">
        <v>39.25</v>
      </c>
      <c r="CH127">
        <v>2249.97</v>
      </c>
      <c r="CI127">
        <v>249.97</v>
      </c>
      <c r="CJ127">
        <v>0</v>
      </c>
      <c r="CK127">
        <v>1695833334.6</v>
      </c>
      <c r="CL127">
        <v>0</v>
      </c>
      <c r="CM127">
        <v>1695827010.1</v>
      </c>
      <c r="CN127" t="s">
        <v>466</v>
      </c>
      <c r="CO127">
        <v>1695827009.6</v>
      </c>
      <c r="CP127">
        <v>1695827010.1</v>
      </c>
      <c r="CQ127">
        <v>4</v>
      </c>
      <c r="CR127">
        <v>-0.07000000000000001</v>
      </c>
      <c r="CS127">
        <v>0.01</v>
      </c>
      <c r="CT127">
        <v>1.941</v>
      </c>
      <c r="CU127">
        <v>0.064</v>
      </c>
      <c r="CV127">
        <v>420</v>
      </c>
      <c r="CW127">
        <v>12</v>
      </c>
      <c r="CX127">
        <v>0.36</v>
      </c>
      <c r="CY127">
        <v>0.14</v>
      </c>
      <c r="CZ127">
        <v>4.426862707462575</v>
      </c>
      <c r="DA127">
        <v>1.861587337230896</v>
      </c>
      <c r="DB127">
        <v>0.334483059069587</v>
      </c>
      <c r="DC127">
        <v>0</v>
      </c>
      <c r="DD127">
        <v>0.002035271181467413</v>
      </c>
      <c r="DE127">
        <v>0.001353092169097662</v>
      </c>
      <c r="DF127">
        <v>0.0001464939701347467</v>
      </c>
      <c r="DG127">
        <v>1</v>
      </c>
      <c r="DH127">
        <v>0.1230252067166481</v>
      </c>
      <c r="DI127">
        <v>0.1060729680960684</v>
      </c>
      <c r="DJ127">
        <v>0.01173920159920379</v>
      </c>
      <c r="DK127">
        <v>1</v>
      </c>
      <c r="DL127">
        <v>2</v>
      </c>
      <c r="DM127">
        <v>3</v>
      </c>
      <c r="DN127" t="s">
        <v>371</v>
      </c>
      <c r="DO127">
        <v>3.09798</v>
      </c>
      <c r="DP127">
        <v>2.66597</v>
      </c>
      <c r="DQ127">
        <v>0.09955269999999999</v>
      </c>
      <c r="DR127">
        <v>0.102291</v>
      </c>
      <c r="DS127">
        <v>0.0718574</v>
      </c>
      <c r="DT127">
        <v>0.0594661</v>
      </c>
      <c r="DU127">
        <v>26289.3</v>
      </c>
      <c r="DV127">
        <v>28605.5</v>
      </c>
      <c r="DW127">
        <v>27628</v>
      </c>
      <c r="DX127">
        <v>29940.6</v>
      </c>
      <c r="DY127">
        <v>32141.7</v>
      </c>
      <c r="DZ127">
        <v>34780.6</v>
      </c>
      <c r="EA127">
        <v>37933.4</v>
      </c>
      <c r="EB127">
        <v>41096.9</v>
      </c>
      <c r="EC127">
        <v>2.16287</v>
      </c>
      <c r="ED127">
        <v>2.25615</v>
      </c>
      <c r="EE127">
        <v>0</v>
      </c>
      <c r="EF127">
        <v>0</v>
      </c>
      <c r="EG127">
        <v>19.2655</v>
      </c>
      <c r="EH127">
        <v>999.9</v>
      </c>
      <c r="EI127">
        <v>46.7</v>
      </c>
      <c r="EJ127">
        <v>23.9</v>
      </c>
      <c r="EK127">
        <v>13.8334</v>
      </c>
      <c r="EL127">
        <v>63.2912</v>
      </c>
      <c r="EM127">
        <v>8.99039</v>
      </c>
      <c r="EN127">
        <v>1</v>
      </c>
      <c r="EO127">
        <v>-0.473173</v>
      </c>
      <c r="EP127">
        <v>-0.0207271</v>
      </c>
      <c r="EQ127">
        <v>20.2071</v>
      </c>
      <c r="ER127">
        <v>5.25817</v>
      </c>
      <c r="ES127">
        <v>12.0522</v>
      </c>
      <c r="ET127">
        <v>4.9734</v>
      </c>
      <c r="EU127">
        <v>3.293</v>
      </c>
      <c r="EV127">
        <v>9999</v>
      </c>
      <c r="EW127">
        <v>9999</v>
      </c>
      <c r="EX127">
        <v>9999</v>
      </c>
      <c r="EY127">
        <v>201.3</v>
      </c>
      <c r="EZ127">
        <v>4.97185</v>
      </c>
      <c r="FA127">
        <v>1.87036</v>
      </c>
      <c r="FB127">
        <v>1.87661</v>
      </c>
      <c r="FC127">
        <v>1.86967</v>
      </c>
      <c r="FD127">
        <v>1.87286</v>
      </c>
      <c r="FE127">
        <v>1.87442</v>
      </c>
      <c r="FF127">
        <v>1.87378</v>
      </c>
      <c r="FG127">
        <v>1.87531</v>
      </c>
      <c r="FH127">
        <v>0</v>
      </c>
      <c r="FI127">
        <v>0</v>
      </c>
      <c r="FJ127">
        <v>0</v>
      </c>
      <c r="FK127">
        <v>0</v>
      </c>
      <c r="FL127" t="s">
        <v>344</v>
      </c>
      <c r="FM127" t="s">
        <v>345</v>
      </c>
      <c r="FN127" t="s">
        <v>346</v>
      </c>
      <c r="FO127" t="s">
        <v>346</v>
      </c>
      <c r="FP127" t="s">
        <v>346</v>
      </c>
      <c r="FQ127" t="s">
        <v>346</v>
      </c>
      <c r="FR127">
        <v>0</v>
      </c>
      <c r="FS127">
        <v>100</v>
      </c>
      <c r="FT127">
        <v>100</v>
      </c>
      <c r="FU127">
        <v>1.922</v>
      </c>
      <c r="FV127">
        <v>0.07439999999999999</v>
      </c>
      <c r="FW127">
        <v>0.9259172070539307</v>
      </c>
      <c r="FX127">
        <v>0.002616612134532941</v>
      </c>
      <c r="FY127">
        <v>-4.519413631873513E-07</v>
      </c>
      <c r="FZ127">
        <v>9.831233035137328E-12</v>
      </c>
      <c r="GA127">
        <v>-0.02330133951424375</v>
      </c>
      <c r="GB127">
        <v>0.01128715920374445</v>
      </c>
      <c r="GC127">
        <v>-0.0004913425133041084</v>
      </c>
      <c r="GD127">
        <v>1.320148971478439E-05</v>
      </c>
      <c r="GE127">
        <v>-1</v>
      </c>
      <c r="GF127">
        <v>2093</v>
      </c>
      <c r="GG127">
        <v>1</v>
      </c>
      <c r="GH127">
        <v>22</v>
      </c>
      <c r="GI127">
        <v>105.6</v>
      </c>
      <c r="GJ127">
        <v>105.6</v>
      </c>
      <c r="GK127">
        <v>1.06934</v>
      </c>
      <c r="GL127">
        <v>2.50732</v>
      </c>
      <c r="GM127">
        <v>1.39893</v>
      </c>
      <c r="GN127">
        <v>2.30957</v>
      </c>
      <c r="GO127">
        <v>1.44897</v>
      </c>
      <c r="GP127">
        <v>2.45361</v>
      </c>
      <c r="GQ127">
        <v>27.3077</v>
      </c>
      <c r="GR127">
        <v>13.6592</v>
      </c>
      <c r="GS127">
        <v>18</v>
      </c>
      <c r="GT127">
        <v>436.76</v>
      </c>
      <c r="GU127">
        <v>562.617</v>
      </c>
      <c r="GV127">
        <v>20.0011</v>
      </c>
      <c r="GW127">
        <v>20.9357</v>
      </c>
      <c r="GX127">
        <v>29.9999</v>
      </c>
      <c r="GY127">
        <v>21.0246</v>
      </c>
      <c r="GZ127">
        <v>20.9668</v>
      </c>
      <c r="HA127">
        <v>21.3527</v>
      </c>
      <c r="HB127">
        <v>24.2892</v>
      </c>
      <c r="HC127">
        <v>0</v>
      </c>
      <c r="HD127">
        <v>20</v>
      </c>
      <c r="HE127">
        <v>420</v>
      </c>
      <c r="HF127">
        <v>10.5182</v>
      </c>
      <c r="HG127">
        <v>102.29</v>
      </c>
      <c r="HH127">
        <v>102.665</v>
      </c>
    </row>
    <row r="128" spans="1:216">
      <c r="A128">
        <v>112</v>
      </c>
      <c r="B128">
        <v>1695833405.5</v>
      </c>
      <c r="C128">
        <v>13057.90000009537</v>
      </c>
      <c r="D128" t="s">
        <v>571</v>
      </c>
      <c r="E128" t="s">
        <v>572</v>
      </c>
      <c r="F128" t="s">
        <v>340</v>
      </c>
      <c r="H128">
        <v>1695833405.5</v>
      </c>
      <c r="I128">
        <f>(J128)/1000</f>
        <v>0</v>
      </c>
      <c r="J128">
        <f>1000*AZ128*AH128*(AV128-AW128)/(100*AO128*(1000-AH128*AV128))</f>
        <v>0</v>
      </c>
      <c r="K128">
        <f>AZ128*AH128*(AU128-AT128*(1000-AH128*AW128)/(1000-AH128*AV128))/(100*AO128)</f>
        <v>0</v>
      </c>
      <c r="L128">
        <f>AT128 - IF(AH128&gt;1, K128*AO128*100.0/(AJ128*BH128), 0)</f>
        <v>0</v>
      </c>
      <c r="M128">
        <f>((S128-I128/2)*L128-K128)/(S128+I128/2)</f>
        <v>0</v>
      </c>
      <c r="N128">
        <f>M128*(BA128+BB128)/1000.0</f>
        <v>0</v>
      </c>
      <c r="O128">
        <f>(AT128 - IF(AH128&gt;1, K128*AO128*100.0/(AJ128*BH128), 0))*(BA128+BB128)/1000.0</f>
        <v>0</v>
      </c>
      <c r="P128">
        <f>2.0/((1/R128-1/Q128)+SIGN(R128)*SQRT((1/R128-1/Q128)*(1/R128-1/Q128) + 4*AP128/((AP128+1)*(AP128+1))*(2*1/R128*1/Q128-1/Q128*1/Q128)))</f>
        <v>0</v>
      </c>
      <c r="Q128">
        <f>IF(LEFT(AQ128,1)&lt;&gt;"0",IF(LEFT(AQ128,1)="1",3.0,AR128),$D$5+$E$5*(BH128*BA128/($K$5*1000))+$F$5*(BH128*BA128/($K$5*1000))*MAX(MIN(AO128,$J$5),$I$5)*MAX(MIN(AO128,$J$5),$I$5)+$G$5*MAX(MIN(AO128,$J$5),$I$5)*(BH128*BA128/($K$5*1000))+$H$5*(BH128*BA128/($K$5*1000))*(BH128*BA128/($K$5*1000)))</f>
        <v>0</v>
      </c>
      <c r="R128">
        <f>I128*(1000-(1000*0.61365*exp(17.502*V128/(240.97+V128))/(BA128+BB128)+AV128)/2)/(1000*0.61365*exp(17.502*V128/(240.97+V128))/(BA128+BB128)-AV128)</f>
        <v>0</v>
      </c>
      <c r="S128">
        <f>1/((AP128+1)/(P128/1.6)+1/(Q128/1.37)) + AP128/((AP128+1)/(P128/1.6) + AP128/(Q128/1.37))</f>
        <v>0</v>
      </c>
      <c r="T128">
        <f>(AK128*AN128)</f>
        <v>0</v>
      </c>
      <c r="U128">
        <f>(BC128+(T128+2*0.95*5.67E-8*(((BC128+$B$7)+273)^4-(BC128+273)^4)-44100*I128)/(1.84*29.3*Q128+8*0.95*5.67E-8*(BC128+273)^3))</f>
        <v>0</v>
      </c>
      <c r="V128">
        <f>($C$7*BD128+$D$7*BE128+$E$7*U128)</f>
        <v>0</v>
      </c>
      <c r="W128">
        <f>0.61365*exp(17.502*V128/(240.97+V128))</f>
        <v>0</v>
      </c>
      <c r="X128">
        <f>(Y128/Z128*100)</f>
        <v>0</v>
      </c>
      <c r="Y128">
        <f>AV128*(BA128+BB128)/1000</f>
        <v>0</v>
      </c>
      <c r="Z128">
        <f>0.61365*exp(17.502*BC128/(240.97+BC128))</f>
        <v>0</v>
      </c>
      <c r="AA128">
        <f>(W128-AV128*(BA128+BB128)/1000)</f>
        <v>0</v>
      </c>
      <c r="AB128">
        <f>(-I128*44100)</f>
        <v>0</v>
      </c>
      <c r="AC128">
        <f>2*29.3*Q128*0.92*(BC128-V128)</f>
        <v>0</v>
      </c>
      <c r="AD128">
        <f>2*0.95*5.67E-8*(((BC128+$B$7)+273)^4-(V128+273)^4)</f>
        <v>0</v>
      </c>
      <c r="AE128">
        <f>T128+AD128+AB128+AC128</f>
        <v>0</v>
      </c>
      <c r="AF128">
        <v>11</v>
      </c>
      <c r="AG128">
        <v>2</v>
      </c>
      <c r="AH128">
        <f>IF(AF128*$H$13&gt;=AJ128,1.0,(AJ128/(AJ128-AF128*$H$13)))</f>
        <v>0</v>
      </c>
      <c r="AI128">
        <f>(AH128-1)*100</f>
        <v>0</v>
      </c>
      <c r="AJ128">
        <f>MAX(0,($B$13+$C$13*BH128)/(1+$D$13*BH128)*BA128/(BC128+273)*$E$13)</f>
        <v>0</v>
      </c>
      <c r="AK128">
        <f>$B$11*BI128+$C$11*BJ128+$F$11*BU128*(1-BX128)</f>
        <v>0</v>
      </c>
      <c r="AL128">
        <f>AK128*AM128</f>
        <v>0</v>
      </c>
      <c r="AM128">
        <f>($B$11*$D$9+$C$11*$D$9+$F$11*((CH128+BZ128)/MAX(CH128+BZ128+CI128, 0.1)*$I$9+CI128/MAX(CH128+BZ128+CI128, 0.1)*$J$9))/($B$11+$C$11+$F$11)</f>
        <v>0</v>
      </c>
      <c r="AN128">
        <f>($B$11*$K$9+$C$11*$K$9+$F$11*((CH128+BZ128)/MAX(CH128+BZ128+CI128, 0.1)*$P$9+CI128/MAX(CH128+BZ128+CI128, 0.1)*$Q$9))/($B$11+$C$11+$F$11)</f>
        <v>0</v>
      </c>
      <c r="AO128">
        <v>6</v>
      </c>
      <c r="AP128">
        <v>0.5</v>
      </c>
      <c r="AQ128" t="s">
        <v>341</v>
      </c>
      <c r="AR128">
        <v>2</v>
      </c>
      <c r="AS128">
        <v>1695833405.5</v>
      </c>
      <c r="AT128">
        <v>406.801</v>
      </c>
      <c r="AU128">
        <v>420.16</v>
      </c>
      <c r="AV128">
        <v>14.0684</v>
      </c>
      <c r="AW128">
        <v>8.79739</v>
      </c>
      <c r="AX128">
        <v>404.889</v>
      </c>
      <c r="AY128">
        <v>13.9938</v>
      </c>
      <c r="AZ128">
        <v>499.824</v>
      </c>
      <c r="BA128">
        <v>100.506</v>
      </c>
      <c r="BB128">
        <v>0.0331238</v>
      </c>
      <c r="BC128">
        <v>21.9112</v>
      </c>
      <c r="BD128">
        <v>999.9</v>
      </c>
      <c r="BE128">
        <v>999.9</v>
      </c>
      <c r="BF128">
        <v>0</v>
      </c>
      <c r="BG128">
        <v>0</v>
      </c>
      <c r="BH128">
        <v>9982.5</v>
      </c>
      <c r="BI128">
        <v>0</v>
      </c>
      <c r="BJ128">
        <v>31.0859</v>
      </c>
      <c r="BK128">
        <v>-13.3595</v>
      </c>
      <c r="BL128">
        <v>412.605</v>
      </c>
      <c r="BM128">
        <v>423.889</v>
      </c>
      <c r="BN128">
        <v>5.27098</v>
      </c>
      <c r="BO128">
        <v>420.16</v>
      </c>
      <c r="BP128">
        <v>8.79739</v>
      </c>
      <c r="BQ128">
        <v>1.41396</v>
      </c>
      <c r="BR128">
        <v>0.884194</v>
      </c>
      <c r="BS128">
        <v>12.0682</v>
      </c>
      <c r="BT128">
        <v>5.13602</v>
      </c>
      <c r="BU128">
        <v>2499.72</v>
      </c>
      <c r="BV128">
        <v>0.9000010000000001</v>
      </c>
      <c r="BW128">
        <v>0.09999909999999999</v>
      </c>
      <c r="BX128">
        <v>0</v>
      </c>
      <c r="BY128">
        <v>2.6546</v>
      </c>
      <c r="BZ128">
        <v>0</v>
      </c>
      <c r="CA128">
        <v>32192.4</v>
      </c>
      <c r="CB128">
        <v>22321.3</v>
      </c>
      <c r="CC128">
        <v>41.812</v>
      </c>
      <c r="CD128">
        <v>40.687</v>
      </c>
      <c r="CE128">
        <v>40.812</v>
      </c>
      <c r="CF128">
        <v>40.125</v>
      </c>
      <c r="CG128">
        <v>40.187</v>
      </c>
      <c r="CH128">
        <v>2249.75</v>
      </c>
      <c r="CI128">
        <v>249.97</v>
      </c>
      <c r="CJ128">
        <v>0</v>
      </c>
      <c r="CK128">
        <v>1695833395.8</v>
      </c>
      <c r="CL128">
        <v>0</v>
      </c>
      <c r="CM128">
        <v>1695827010.1</v>
      </c>
      <c r="CN128" t="s">
        <v>466</v>
      </c>
      <c r="CO128">
        <v>1695827009.6</v>
      </c>
      <c r="CP128">
        <v>1695827010.1</v>
      </c>
      <c r="CQ128">
        <v>4</v>
      </c>
      <c r="CR128">
        <v>-0.07000000000000001</v>
      </c>
      <c r="CS128">
        <v>0.01</v>
      </c>
      <c r="CT128">
        <v>1.941</v>
      </c>
      <c r="CU128">
        <v>0.064</v>
      </c>
      <c r="CV128">
        <v>420</v>
      </c>
      <c r="CW128">
        <v>12</v>
      </c>
      <c r="CX128">
        <v>0.36</v>
      </c>
      <c r="CY128">
        <v>0.14</v>
      </c>
      <c r="CZ128">
        <v>9.198293050926198</v>
      </c>
      <c r="DA128">
        <v>0.01233862165889931</v>
      </c>
      <c r="DB128">
        <v>0.1322251292130057</v>
      </c>
      <c r="DC128">
        <v>1</v>
      </c>
      <c r="DD128">
        <v>0.003847691160069011</v>
      </c>
      <c r="DE128">
        <v>0.006455075827902698</v>
      </c>
      <c r="DF128">
        <v>0.0004842623428747846</v>
      </c>
      <c r="DG128">
        <v>1</v>
      </c>
      <c r="DH128">
        <v>0.2771499244031412</v>
      </c>
      <c r="DI128">
        <v>0.5185540459208722</v>
      </c>
      <c r="DJ128">
        <v>0.03930649087590186</v>
      </c>
      <c r="DK128">
        <v>1</v>
      </c>
      <c r="DL128">
        <v>3</v>
      </c>
      <c r="DM128">
        <v>3</v>
      </c>
      <c r="DN128" t="s">
        <v>343</v>
      </c>
      <c r="DO128">
        <v>3.10204</v>
      </c>
      <c r="DP128">
        <v>2.66661</v>
      </c>
      <c r="DQ128">
        <v>0.0987912</v>
      </c>
      <c r="DR128">
        <v>0.102309</v>
      </c>
      <c r="DS128">
        <v>0.0720215</v>
      </c>
      <c r="DT128">
        <v>0.0516331</v>
      </c>
      <c r="DU128">
        <v>26308.8</v>
      </c>
      <c r="DV128">
        <v>28606.5</v>
      </c>
      <c r="DW128">
        <v>27625</v>
      </c>
      <c r="DX128">
        <v>29942.2</v>
      </c>
      <c r="DY128">
        <v>32134.3</v>
      </c>
      <c r="DZ128">
        <v>35071.9</v>
      </c>
      <c r="EA128">
        <v>37931.3</v>
      </c>
      <c r="EB128">
        <v>41099.5</v>
      </c>
      <c r="EC128">
        <v>2.17998</v>
      </c>
      <c r="ED128">
        <v>2.24503</v>
      </c>
      <c r="EE128">
        <v>0</v>
      </c>
      <c r="EF128">
        <v>0</v>
      </c>
      <c r="EG128">
        <v>19.193</v>
      </c>
      <c r="EH128">
        <v>999.9</v>
      </c>
      <c r="EI128">
        <v>46.6</v>
      </c>
      <c r="EJ128">
        <v>23.9</v>
      </c>
      <c r="EK128">
        <v>13.8029</v>
      </c>
      <c r="EL128">
        <v>63.3712</v>
      </c>
      <c r="EM128">
        <v>8.4375</v>
      </c>
      <c r="EN128">
        <v>1</v>
      </c>
      <c r="EO128">
        <v>-0.475381</v>
      </c>
      <c r="EP128">
        <v>-0.0269199</v>
      </c>
      <c r="EQ128">
        <v>20.2069</v>
      </c>
      <c r="ER128">
        <v>5.25742</v>
      </c>
      <c r="ES128">
        <v>12.0519</v>
      </c>
      <c r="ET128">
        <v>4.97345</v>
      </c>
      <c r="EU128">
        <v>3.293</v>
      </c>
      <c r="EV128">
        <v>9999</v>
      </c>
      <c r="EW128">
        <v>9999</v>
      </c>
      <c r="EX128">
        <v>9999</v>
      </c>
      <c r="EY128">
        <v>201.3</v>
      </c>
      <c r="EZ128">
        <v>4.97188</v>
      </c>
      <c r="FA128">
        <v>1.87036</v>
      </c>
      <c r="FB128">
        <v>1.87659</v>
      </c>
      <c r="FC128">
        <v>1.86968</v>
      </c>
      <c r="FD128">
        <v>1.87286</v>
      </c>
      <c r="FE128">
        <v>1.87445</v>
      </c>
      <c r="FF128">
        <v>1.87379</v>
      </c>
      <c r="FG128">
        <v>1.87531</v>
      </c>
      <c r="FH128">
        <v>0</v>
      </c>
      <c r="FI128">
        <v>0</v>
      </c>
      <c r="FJ128">
        <v>0</v>
      </c>
      <c r="FK128">
        <v>0</v>
      </c>
      <c r="FL128" t="s">
        <v>344</v>
      </c>
      <c r="FM128" t="s">
        <v>345</v>
      </c>
      <c r="FN128" t="s">
        <v>346</v>
      </c>
      <c r="FO128" t="s">
        <v>346</v>
      </c>
      <c r="FP128" t="s">
        <v>346</v>
      </c>
      <c r="FQ128" t="s">
        <v>346</v>
      </c>
      <c r="FR128">
        <v>0</v>
      </c>
      <c r="FS128">
        <v>100</v>
      </c>
      <c r="FT128">
        <v>100</v>
      </c>
      <c r="FU128">
        <v>1.912</v>
      </c>
      <c r="FV128">
        <v>0.0746</v>
      </c>
      <c r="FW128">
        <v>0.9259172070539307</v>
      </c>
      <c r="FX128">
        <v>0.002616612134532941</v>
      </c>
      <c r="FY128">
        <v>-4.519413631873513E-07</v>
      </c>
      <c r="FZ128">
        <v>9.831233035137328E-12</v>
      </c>
      <c r="GA128">
        <v>-0.02330133951424375</v>
      </c>
      <c r="GB128">
        <v>0.01128715920374445</v>
      </c>
      <c r="GC128">
        <v>-0.0004913425133041084</v>
      </c>
      <c r="GD128">
        <v>1.320148971478439E-05</v>
      </c>
      <c r="GE128">
        <v>-1</v>
      </c>
      <c r="GF128">
        <v>2093</v>
      </c>
      <c r="GG128">
        <v>1</v>
      </c>
      <c r="GH128">
        <v>22</v>
      </c>
      <c r="GI128">
        <v>106.6</v>
      </c>
      <c r="GJ128">
        <v>106.6</v>
      </c>
      <c r="GK128">
        <v>1.06689</v>
      </c>
      <c r="GL128">
        <v>2.50854</v>
      </c>
      <c r="GM128">
        <v>1.39893</v>
      </c>
      <c r="GN128">
        <v>2.30957</v>
      </c>
      <c r="GO128">
        <v>1.44897</v>
      </c>
      <c r="GP128">
        <v>2.44385</v>
      </c>
      <c r="GQ128">
        <v>27.3285</v>
      </c>
      <c r="GR128">
        <v>13.6417</v>
      </c>
      <c r="GS128">
        <v>18</v>
      </c>
      <c r="GT128">
        <v>445.498</v>
      </c>
      <c r="GU128">
        <v>554.27</v>
      </c>
      <c r="GV128">
        <v>20.0012</v>
      </c>
      <c r="GW128">
        <v>20.9064</v>
      </c>
      <c r="GX128">
        <v>30.0001</v>
      </c>
      <c r="GY128">
        <v>20.9709</v>
      </c>
      <c r="GZ128">
        <v>20.943</v>
      </c>
      <c r="HA128">
        <v>21.3194</v>
      </c>
      <c r="HB128">
        <v>37.739</v>
      </c>
      <c r="HC128">
        <v>0</v>
      </c>
      <c r="HD128">
        <v>20</v>
      </c>
      <c r="HE128">
        <v>420</v>
      </c>
      <c r="HF128">
        <v>8.42454</v>
      </c>
      <c r="HG128">
        <v>102.283</v>
      </c>
      <c r="HH128">
        <v>102.671</v>
      </c>
    </row>
    <row r="129" spans="1:216">
      <c r="A129">
        <v>113</v>
      </c>
      <c r="B129">
        <v>1695833519</v>
      </c>
      <c r="C129">
        <v>13171.40000009537</v>
      </c>
      <c r="D129" t="s">
        <v>573</v>
      </c>
      <c r="E129" t="s">
        <v>574</v>
      </c>
      <c r="F129" t="s">
        <v>340</v>
      </c>
      <c r="H129">
        <v>1695833519</v>
      </c>
      <c r="I129">
        <f>(J129)/1000</f>
        <v>0</v>
      </c>
      <c r="J129">
        <f>1000*AZ129*AH129*(AV129-AW129)/(100*AO129*(1000-AH129*AV129))</f>
        <v>0</v>
      </c>
      <c r="K129">
        <f>AZ129*AH129*(AU129-AT129*(1000-AH129*AW129)/(1000-AH129*AV129))/(100*AO129)</f>
        <v>0</v>
      </c>
      <c r="L129">
        <f>AT129 - IF(AH129&gt;1, K129*AO129*100.0/(AJ129*BH129), 0)</f>
        <v>0</v>
      </c>
      <c r="M129">
        <f>((S129-I129/2)*L129-K129)/(S129+I129/2)</f>
        <v>0</v>
      </c>
      <c r="N129">
        <f>M129*(BA129+BB129)/1000.0</f>
        <v>0</v>
      </c>
      <c r="O129">
        <f>(AT129 - IF(AH129&gt;1, K129*AO129*100.0/(AJ129*BH129), 0))*(BA129+BB129)/1000.0</f>
        <v>0</v>
      </c>
      <c r="P129">
        <f>2.0/((1/R129-1/Q129)+SIGN(R129)*SQRT((1/R129-1/Q129)*(1/R129-1/Q129) + 4*AP129/((AP129+1)*(AP129+1))*(2*1/R129*1/Q129-1/Q129*1/Q129)))</f>
        <v>0</v>
      </c>
      <c r="Q129">
        <f>IF(LEFT(AQ129,1)&lt;&gt;"0",IF(LEFT(AQ129,1)="1",3.0,AR129),$D$5+$E$5*(BH129*BA129/($K$5*1000))+$F$5*(BH129*BA129/($K$5*1000))*MAX(MIN(AO129,$J$5),$I$5)*MAX(MIN(AO129,$J$5),$I$5)+$G$5*MAX(MIN(AO129,$J$5),$I$5)*(BH129*BA129/($K$5*1000))+$H$5*(BH129*BA129/($K$5*1000))*(BH129*BA129/($K$5*1000)))</f>
        <v>0</v>
      </c>
      <c r="R129">
        <f>I129*(1000-(1000*0.61365*exp(17.502*V129/(240.97+V129))/(BA129+BB129)+AV129)/2)/(1000*0.61365*exp(17.502*V129/(240.97+V129))/(BA129+BB129)-AV129)</f>
        <v>0</v>
      </c>
      <c r="S129">
        <f>1/((AP129+1)/(P129/1.6)+1/(Q129/1.37)) + AP129/((AP129+1)/(P129/1.6) + AP129/(Q129/1.37))</f>
        <v>0</v>
      </c>
      <c r="T129">
        <f>(AK129*AN129)</f>
        <v>0</v>
      </c>
      <c r="U129">
        <f>(BC129+(T129+2*0.95*5.67E-8*(((BC129+$B$7)+273)^4-(BC129+273)^4)-44100*I129)/(1.84*29.3*Q129+8*0.95*5.67E-8*(BC129+273)^3))</f>
        <v>0</v>
      </c>
      <c r="V129">
        <f>($C$7*BD129+$D$7*BE129+$E$7*U129)</f>
        <v>0</v>
      </c>
      <c r="W129">
        <f>0.61365*exp(17.502*V129/(240.97+V129))</f>
        <v>0</v>
      </c>
      <c r="X129">
        <f>(Y129/Z129*100)</f>
        <v>0</v>
      </c>
      <c r="Y129">
        <f>AV129*(BA129+BB129)/1000</f>
        <v>0</v>
      </c>
      <c r="Z129">
        <f>0.61365*exp(17.502*BC129/(240.97+BC129))</f>
        <v>0</v>
      </c>
      <c r="AA129">
        <f>(W129-AV129*(BA129+BB129)/1000)</f>
        <v>0</v>
      </c>
      <c r="AB129">
        <f>(-I129*44100)</f>
        <v>0</v>
      </c>
      <c r="AC129">
        <f>2*29.3*Q129*0.92*(BC129-V129)</f>
        <v>0</v>
      </c>
      <c r="AD129">
        <f>2*0.95*5.67E-8*(((BC129+$B$7)+273)^4-(V129+273)^4)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MAX(0,($B$13+$C$13*BH129)/(1+$D$13*BH129)*BA129/(BC129+273)*$E$13)</f>
        <v>0</v>
      </c>
      <c r="AK129">
        <f>$B$11*BI129+$C$11*BJ129+$F$11*BU129*(1-BX129)</f>
        <v>0</v>
      </c>
      <c r="AL129">
        <f>AK129*AM129</f>
        <v>0</v>
      </c>
      <c r="AM129">
        <f>($B$11*$D$9+$C$11*$D$9+$F$11*((CH129+BZ129)/MAX(CH129+BZ129+CI129, 0.1)*$I$9+CI129/MAX(CH129+BZ129+CI129, 0.1)*$J$9))/($B$11+$C$11+$F$11)</f>
        <v>0</v>
      </c>
      <c r="AN129">
        <f>($B$11*$K$9+$C$11*$K$9+$F$11*((CH129+BZ129)/MAX(CH129+BZ129+CI129, 0.1)*$P$9+CI129/MAX(CH129+BZ129+CI129, 0.1)*$Q$9))/($B$11+$C$11+$F$11)</f>
        <v>0</v>
      </c>
      <c r="AO129">
        <v>6</v>
      </c>
      <c r="AP129">
        <v>0.5</v>
      </c>
      <c r="AQ129" t="s">
        <v>341</v>
      </c>
      <c r="AR129">
        <v>2</v>
      </c>
      <c r="AS129">
        <v>1695833519</v>
      </c>
      <c r="AT129">
        <v>403.395</v>
      </c>
      <c r="AU129">
        <v>419.998</v>
      </c>
      <c r="AV129">
        <v>13.1576</v>
      </c>
      <c r="AW129">
        <v>9.016830000000001</v>
      </c>
      <c r="AX129">
        <v>401.491</v>
      </c>
      <c r="AY129">
        <v>13.0877</v>
      </c>
      <c r="AZ129">
        <v>499.92</v>
      </c>
      <c r="BA129">
        <v>100.511</v>
      </c>
      <c r="BB129">
        <v>0.0319326</v>
      </c>
      <c r="BC129">
        <v>21.9604</v>
      </c>
      <c r="BD129">
        <v>999.9</v>
      </c>
      <c r="BE129">
        <v>999.9</v>
      </c>
      <c r="BF129">
        <v>0</v>
      </c>
      <c r="BG129">
        <v>0</v>
      </c>
      <c r="BH129">
        <v>9975</v>
      </c>
      <c r="BI129">
        <v>0</v>
      </c>
      <c r="BJ129">
        <v>35.4921</v>
      </c>
      <c r="BK129">
        <v>-16.6035</v>
      </c>
      <c r="BL129">
        <v>408.773</v>
      </c>
      <c r="BM129">
        <v>423.82</v>
      </c>
      <c r="BN129">
        <v>4.14073</v>
      </c>
      <c r="BO129">
        <v>419.998</v>
      </c>
      <c r="BP129">
        <v>9.016830000000001</v>
      </c>
      <c r="BQ129">
        <v>1.32248</v>
      </c>
      <c r="BR129">
        <v>0.906288</v>
      </c>
      <c r="BS129">
        <v>11.0567</v>
      </c>
      <c r="BT129">
        <v>5.49098</v>
      </c>
      <c r="BU129">
        <v>2500.02</v>
      </c>
      <c r="BV129">
        <v>0.899998</v>
      </c>
      <c r="BW129">
        <v>0.100002</v>
      </c>
      <c r="BX129">
        <v>0</v>
      </c>
      <c r="BY129">
        <v>2.5496</v>
      </c>
      <c r="BZ129">
        <v>0</v>
      </c>
      <c r="CA129">
        <v>34115.3</v>
      </c>
      <c r="CB129">
        <v>22323.9</v>
      </c>
      <c r="CC129">
        <v>39.187</v>
      </c>
      <c r="CD129">
        <v>38.125</v>
      </c>
      <c r="CE129">
        <v>38.812</v>
      </c>
      <c r="CF129">
        <v>36.75</v>
      </c>
      <c r="CG129">
        <v>37.812</v>
      </c>
      <c r="CH129">
        <v>2250.01</v>
      </c>
      <c r="CI129">
        <v>250.01</v>
      </c>
      <c r="CJ129">
        <v>0</v>
      </c>
      <c r="CK129">
        <v>1695833509.2</v>
      </c>
      <c r="CL129">
        <v>0</v>
      </c>
      <c r="CM129">
        <v>1695827010.1</v>
      </c>
      <c r="CN129" t="s">
        <v>466</v>
      </c>
      <c r="CO129">
        <v>1695827009.6</v>
      </c>
      <c r="CP129">
        <v>1695827010.1</v>
      </c>
      <c r="CQ129">
        <v>4</v>
      </c>
      <c r="CR129">
        <v>-0.07000000000000001</v>
      </c>
      <c r="CS129">
        <v>0.01</v>
      </c>
      <c r="CT129">
        <v>1.941</v>
      </c>
      <c r="CU129">
        <v>0.064</v>
      </c>
      <c r="CV129">
        <v>420</v>
      </c>
      <c r="CW129">
        <v>12</v>
      </c>
      <c r="CX129">
        <v>0.36</v>
      </c>
      <c r="CY129">
        <v>0.14</v>
      </c>
      <c r="CZ129">
        <v>12.47388966820869</v>
      </c>
      <c r="DA129">
        <v>-0.1657422001803238</v>
      </c>
      <c r="DB129">
        <v>0.0263707520087933</v>
      </c>
      <c r="DC129">
        <v>1</v>
      </c>
      <c r="DD129">
        <v>0.003496227097803259</v>
      </c>
      <c r="DE129">
        <v>6.89942223173734E-05</v>
      </c>
      <c r="DF129">
        <v>9.624157555149111E-06</v>
      </c>
      <c r="DG129">
        <v>1</v>
      </c>
      <c r="DH129">
        <v>0.2277860522845933</v>
      </c>
      <c r="DI129">
        <v>-0.002348571028140625</v>
      </c>
      <c r="DJ129">
        <v>0.0006160174298155596</v>
      </c>
      <c r="DK129">
        <v>1</v>
      </c>
      <c r="DL129">
        <v>3</v>
      </c>
      <c r="DM129">
        <v>3</v>
      </c>
      <c r="DN129" t="s">
        <v>343</v>
      </c>
      <c r="DO129">
        <v>3.10221</v>
      </c>
      <c r="DP129">
        <v>2.66535</v>
      </c>
      <c r="DQ129">
        <v>0.0981691</v>
      </c>
      <c r="DR129">
        <v>0.102299</v>
      </c>
      <c r="DS129">
        <v>0.0684785</v>
      </c>
      <c r="DT129">
        <v>0.0526581</v>
      </c>
      <c r="DU129">
        <v>26331.2</v>
      </c>
      <c r="DV129">
        <v>28610.9</v>
      </c>
      <c r="DW129">
        <v>27629.3</v>
      </c>
      <c r="DX129">
        <v>29946.3</v>
      </c>
      <c r="DY129">
        <v>32260.8</v>
      </c>
      <c r="DZ129">
        <v>35039.5</v>
      </c>
      <c r="EA129">
        <v>37935.9</v>
      </c>
      <c r="EB129">
        <v>41105.7</v>
      </c>
      <c r="EC129">
        <v>2.21872</v>
      </c>
      <c r="ED129">
        <v>2.2458</v>
      </c>
      <c r="EE129">
        <v>0</v>
      </c>
      <c r="EF129">
        <v>0</v>
      </c>
      <c r="EG129">
        <v>19.0177</v>
      </c>
      <c r="EH129">
        <v>999.9</v>
      </c>
      <c r="EI129">
        <v>46.6</v>
      </c>
      <c r="EJ129">
        <v>23.9</v>
      </c>
      <c r="EK129">
        <v>13.8021</v>
      </c>
      <c r="EL129">
        <v>63.0412</v>
      </c>
      <c r="EM129">
        <v>9.0024</v>
      </c>
      <c r="EN129">
        <v>1</v>
      </c>
      <c r="EO129">
        <v>-0.478796</v>
      </c>
      <c r="EP129">
        <v>-0.0839107</v>
      </c>
      <c r="EQ129">
        <v>20.2048</v>
      </c>
      <c r="ER129">
        <v>5.25593</v>
      </c>
      <c r="ES129">
        <v>12.0519</v>
      </c>
      <c r="ET129">
        <v>4.97305</v>
      </c>
      <c r="EU129">
        <v>3.29225</v>
      </c>
      <c r="EV129">
        <v>9999</v>
      </c>
      <c r="EW129">
        <v>9999</v>
      </c>
      <c r="EX129">
        <v>9999</v>
      </c>
      <c r="EY129">
        <v>201.3</v>
      </c>
      <c r="EZ129">
        <v>4.97185</v>
      </c>
      <c r="FA129">
        <v>1.87042</v>
      </c>
      <c r="FB129">
        <v>1.87667</v>
      </c>
      <c r="FC129">
        <v>1.86972</v>
      </c>
      <c r="FD129">
        <v>1.87286</v>
      </c>
      <c r="FE129">
        <v>1.87449</v>
      </c>
      <c r="FF129">
        <v>1.87379</v>
      </c>
      <c r="FG129">
        <v>1.87531</v>
      </c>
      <c r="FH129">
        <v>0</v>
      </c>
      <c r="FI129">
        <v>0</v>
      </c>
      <c r="FJ129">
        <v>0</v>
      </c>
      <c r="FK129">
        <v>0</v>
      </c>
      <c r="FL129" t="s">
        <v>344</v>
      </c>
      <c r="FM129" t="s">
        <v>345</v>
      </c>
      <c r="FN129" t="s">
        <v>346</v>
      </c>
      <c r="FO129" t="s">
        <v>346</v>
      </c>
      <c r="FP129" t="s">
        <v>346</v>
      </c>
      <c r="FQ129" t="s">
        <v>346</v>
      </c>
      <c r="FR129">
        <v>0</v>
      </c>
      <c r="FS129">
        <v>100</v>
      </c>
      <c r="FT129">
        <v>100</v>
      </c>
      <c r="FU129">
        <v>1.904</v>
      </c>
      <c r="FV129">
        <v>0.0699</v>
      </c>
      <c r="FW129">
        <v>0.9259172070539307</v>
      </c>
      <c r="FX129">
        <v>0.002616612134532941</v>
      </c>
      <c r="FY129">
        <v>-4.519413631873513E-07</v>
      </c>
      <c r="FZ129">
        <v>9.831233035137328E-12</v>
      </c>
      <c r="GA129">
        <v>-0.02330133951424375</v>
      </c>
      <c r="GB129">
        <v>0.01128715920374445</v>
      </c>
      <c r="GC129">
        <v>-0.0004913425133041084</v>
      </c>
      <c r="GD129">
        <v>1.320148971478439E-05</v>
      </c>
      <c r="GE129">
        <v>-1</v>
      </c>
      <c r="GF129">
        <v>2093</v>
      </c>
      <c r="GG129">
        <v>1</v>
      </c>
      <c r="GH129">
        <v>22</v>
      </c>
      <c r="GI129">
        <v>108.5</v>
      </c>
      <c r="GJ129">
        <v>108.5</v>
      </c>
      <c r="GK129">
        <v>1.06689</v>
      </c>
      <c r="GL129">
        <v>2.49146</v>
      </c>
      <c r="GM129">
        <v>1.39771</v>
      </c>
      <c r="GN129">
        <v>2.30957</v>
      </c>
      <c r="GO129">
        <v>1.44897</v>
      </c>
      <c r="GP129">
        <v>2.49512</v>
      </c>
      <c r="GQ129">
        <v>27.3285</v>
      </c>
      <c r="GR129">
        <v>13.6154</v>
      </c>
      <c r="GS129">
        <v>18</v>
      </c>
      <c r="GT129">
        <v>467.236</v>
      </c>
      <c r="GU129">
        <v>554.249</v>
      </c>
      <c r="GV129">
        <v>20.0004</v>
      </c>
      <c r="GW129">
        <v>20.842</v>
      </c>
      <c r="GX129">
        <v>29.9998</v>
      </c>
      <c r="GY129">
        <v>20.9158</v>
      </c>
      <c r="GZ129">
        <v>20.8948</v>
      </c>
      <c r="HA129">
        <v>21.3273</v>
      </c>
      <c r="HB129">
        <v>34.0568</v>
      </c>
      <c r="HC129">
        <v>0</v>
      </c>
      <c r="HD129">
        <v>20</v>
      </c>
      <c r="HE129">
        <v>420</v>
      </c>
      <c r="HF129">
        <v>9.01919</v>
      </c>
      <c r="HG129">
        <v>102.296</v>
      </c>
      <c r="HH129">
        <v>102.686</v>
      </c>
    </row>
    <row r="130" spans="1:216">
      <c r="A130">
        <v>114</v>
      </c>
      <c r="B130">
        <v>1695833619.5</v>
      </c>
      <c r="C130">
        <v>13271.90000009537</v>
      </c>
      <c r="D130" t="s">
        <v>575</v>
      </c>
      <c r="E130" t="s">
        <v>576</v>
      </c>
      <c r="F130" t="s">
        <v>340</v>
      </c>
      <c r="H130">
        <v>1695833619.5</v>
      </c>
      <c r="I130">
        <f>(J130)/1000</f>
        <v>0</v>
      </c>
      <c r="J130">
        <f>1000*AZ130*AH130*(AV130-AW130)/(100*AO130*(1000-AH130*AV130))</f>
        <v>0</v>
      </c>
      <c r="K130">
        <f>AZ130*AH130*(AU130-AT130*(1000-AH130*AW130)/(1000-AH130*AV130))/(100*AO130)</f>
        <v>0</v>
      </c>
      <c r="L130">
        <f>AT130 - IF(AH130&gt;1, K130*AO130*100.0/(AJ130*BH130), 0)</f>
        <v>0</v>
      </c>
      <c r="M130">
        <f>((S130-I130/2)*L130-K130)/(S130+I130/2)</f>
        <v>0</v>
      </c>
      <c r="N130">
        <f>M130*(BA130+BB130)/1000.0</f>
        <v>0</v>
      </c>
      <c r="O130">
        <f>(AT130 - IF(AH130&gt;1, K130*AO130*100.0/(AJ130*BH130), 0))*(BA130+BB130)/1000.0</f>
        <v>0</v>
      </c>
      <c r="P130">
        <f>2.0/((1/R130-1/Q130)+SIGN(R130)*SQRT((1/R130-1/Q130)*(1/R130-1/Q130) + 4*AP130/((AP130+1)*(AP130+1))*(2*1/R130*1/Q130-1/Q130*1/Q130)))</f>
        <v>0</v>
      </c>
      <c r="Q130">
        <f>IF(LEFT(AQ130,1)&lt;&gt;"0",IF(LEFT(AQ130,1)="1",3.0,AR130),$D$5+$E$5*(BH130*BA130/($K$5*1000))+$F$5*(BH130*BA130/($K$5*1000))*MAX(MIN(AO130,$J$5),$I$5)*MAX(MIN(AO130,$J$5),$I$5)+$G$5*MAX(MIN(AO130,$J$5),$I$5)*(BH130*BA130/($K$5*1000))+$H$5*(BH130*BA130/($K$5*1000))*(BH130*BA130/($K$5*1000)))</f>
        <v>0</v>
      </c>
      <c r="R130">
        <f>I130*(1000-(1000*0.61365*exp(17.502*V130/(240.97+V130))/(BA130+BB130)+AV130)/2)/(1000*0.61365*exp(17.502*V130/(240.97+V130))/(BA130+BB130)-AV130)</f>
        <v>0</v>
      </c>
      <c r="S130">
        <f>1/((AP130+1)/(P130/1.6)+1/(Q130/1.37)) + AP130/((AP130+1)/(P130/1.6) + AP130/(Q130/1.37))</f>
        <v>0</v>
      </c>
      <c r="T130">
        <f>(AK130*AN130)</f>
        <v>0</v>
      </c>
      <c r="U130">
        <f>(BC130+(T130+2*0.95*5.67E-8*(((BC130+$B$7)+273)^4-(BC130+273)^4)-44100*I130)/(1.84*29.3*Q130+8*0.95*5.67E-8*(BC130+273)^3))</f>
        <v>0</v>
      </c>
      <c r="V130">
        <f>($C$7*BD130+$D$7*BE130+$E$7*U130)</f>
        <v>0</v>
      </c>
      <c r="W130">
        <f>0.61365*exp(17.502*V130/(240.97+V130))</f>
        <v>0</v>
      </c>
      <c r="X130">
        <f>(Y130/Z130*100)</f>
        <v>0</v>
      </c>
      <c r="Y130">
        <f>AV130*(BA130+BB130)/1000</f>
        <v>0</v>
      </c>
      <c r="Z130">
        <f>0.61365*exp(17.502*BC130/(240.97+BC130))</f>
        <v>0</v>
      </c>
      <c r="AA130">
        <f>(W130-AV130*(BA130+BB130)/1000)</f>
        <v>0</v>
      </c>
      <c r="AB130">
        <f>(-I130*44100)</f>
        <v>0</v>
      </c>
      <c r="AC130">
        <f>2*29.3*Q130*0.92*(BC130-V130)</f>
        <v>0</v>
      </c>
      <c r="AD130">
        <f>2*0.95*5.67E-8*(((BC130+$B$7)+273)^4-(V130+273)^4)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MAX(0,($B$13+$C$13*BH130)/(1+$D$13*BH130)*BA130/(BC130+273)*$E$13)</f>
        <v>0</v>
      </c>
      <c r="AK130">
        <f>$B$11*BI130+$C$11*BJ130+$F$11*BU130*(1-BX130)</f>
        <v>0</v>
      </c>
      <c r="AL130">
        <f>AK130*AM130</f>
        <v>0</v>
      </c>
      <c r="AM130">
        <f>($B$11*$D$9+$C$11*$D$9+$F$11*((CH130+BZ130)/MAX(CH130+BZ130+CI130, 0.1)*$I$9+CI130/MAX(CH130+BZ130+CI130, 0.1)*$J$9))/($B$11+$C$11+$F$11)</f>
        <v>0</v>
      </c>
      <c r="AN130">
        <f>($B$11*$K$9+$C$11*$K$9+$F$11*((CH130+BZ130)/MAX(CH130+BZ130+CI130, 0.1)*$P$9+CI130/MAX(CH130+BZ130+CI130, 0.1)*$Q$9))/($B$11+$C$11+$F$11)</f>
        <v>0</v>
      </c>
      <c r="AO130">
        <v>6</v>
      </c>
      <c r="AP130">
        <v>0.5</v>
      </c>
      <c r="AQ130" t="s">
        <v>341</v>
      </c>
      <c r="AR130">
        <v>2</v>
      </c>
      <c r="AS130">
        <v>1695833619.5</v>
      </c>
      <c r="AT130">
        <v>402.13</v>
      </c>
      <c r="AU130">
        <v>420.012</v>
      </c>
      <c r="AV130">
        <v>13.21</v>
      </c>
      <c r="AW130">
        <v>8.20346</v>
      </c>
      <c r="AX130">
        <v>400.228</v>
      </c>
      <c r="AY130">
        <v>13.1399</v>
      </c>
      <c r="AZ130">
        <v>500.104</v>
      </c>
      <c r="BA130">
        <v>100.523</v>
      </c>
      <c r="BB130">
        <v>0.0319438</v>
      </c>
      <c r="BC130">
        <v>21.9785</v>
      </c>
      <c r="BD130">
        <v>999.9</v>
      </c>
      <c r="BE130">
        <v>999.9</v>
      </c>
      <c r="BF130">
        <v>0</v>
      </c>
      <c r="BG130">
        <v>0</v>
      </c>
      <c r="BH130">
        <v>10007.5</v>
      </c>
      <c r="BI130">
        <v>0</v>
      </c>
      <c r="BJ130">
        <v>37.3634</v>
      </c>
      <c r="BK130">
        <v>-17.8823</v>
      </c>
      <c r="BL130">
        <v>407.513</v>
      </c>
      <c r="BM130">
        <v>423.486</v>
      </c>
      <c r="BN130">
        <v>5.00657</v>
      </c>
      <c r="BO130">
        <v>420.012</v>
      </c>
      <c r="BP130">
        <v>8.20346</v>
      </c>
      <c r="BQ130">
        <v>1.32792</v>
      </c>
      <c r="BR130">
        <v>0.824639</v>
      </c>
      <c r="BS130">
        <v>11.1186</v>
      </c>
      <c r="BT130">
        <v>4.13865</v>
      </c>
      <c r="BU130">
        <v>2499.97</v>
      </c>
      <c r="BV130">
        <v>0.9000050000000001</v>
      </c>
      <c r="BW130">
        <v>0.0999954</v>
      </c>
      <c r="BX130">
        <v>0</v>
      </c>
      <c r="BY130">
        <v>2.4472</v>
      </c>
      <c r="BZ130">
        <v>0</v>
      </c>
      <c r="CA130">
        <v>28093.7</v>
      </c>
      <c r="CB130">
        <v>22323.5</v>
      </c>
      <c r="CC130">
        <v>38.812</v>
      </c>
      <c r="CD130">
        <v>38.312</v>
      </c>
      <c r="CE130">
        <v>38.437</v>
      </c>
      <c r="CF130">
        <v>36.75</v>
      </c>
      <c r="CG130">
        <v>37.625</v>
      </c>
      <c r="CH130">
        <v>2249.99</v>
      </c>
      <c r="CI130">
        <v>249.99</v>
      </c>
      <c r="CJ130">
        <v>0</v>
      </c>
      <c r="CK130">
        <v>1695833609.4</v>
      </c>
      <c r="CL130">
        <v>0</v>
      </c>
      <c r="CM130">
        <v>1695827010.1</v>
      </c>
      <c r="CN130" t="s">
        <v>466</v>
      </c>
      <c r="CO130">
        <v>1695827009.6</v>
      </c>
      <c r="CP130">
        <v>1695827010.1</v>
      </c>
      <c r="CQ130">
        <v>4</v>
      </c>
      <c r="CR130">
        <v>-0.07000000000000001</v>
      </c>
      <c r="CS130">
        <v>0.01</v>
      </c>
      <c r="CT130">
        <v>1.941</v>
      </c>
      <c r="CU130">
        <v>0.064</v>
      </c>
      <c r="CV130">
        <v>420</v>
      </c>
      <c r="CW130">
        <v>12</v>
      </c>
      <c r="CX130">
        <v>0.36</v>
      </c>
      <c r="CY130">
        <v>0.14</v>
      </c>
      <c r="CZ130">
        <v>13.08388950845982</v>
      </c>
      <c r="DA130">
        <v>0.5225231846389655</v>
      </c>
      <c r="DB130">
        <v>0.04085177130066527</v>
      </c>
      <c r="DC130">
        <v>1</v>
      </c>
      <c r="DD130">
        <v>0.0042346695027289</v>
      </c>
      <c r="DE130">
        <v>4.115498956942157E-05</v>
      </c>
      <c r="DF130">
        <v>1.035594239455639E-05</v>
      </c>
      <c r="DG130">
        <v>1</v>
      </c>
      <c r="DH130">
        <v>0.284871510742727</v>
      </c>
      <c r="DI130">
        <v>-0.00301285914893478</v>
      </c>
      <c r="DJ130">
        <v>0.0007767858431429531</v>
      </c>
      <c r="DK130">
        <v>1</v>
      </c>
      <c r="DL130">
        <v>3</v>
      </c>
      <c r="DM130">
        <v>3</v>
      </c>
      <c r="DN130" t="s">
        <v>343</v>
      </c>
      <c r="DO130">
        <v>3.10223</v>
      </c>
      <c r="DP130">
        <v>2.66565</v>
      </c>
      <c r="DQ130">
        <v>0.0979587</v>
      </c>
      <c r="DR130">
        <v>0.102317</v>
      </c>
      <c r="DS130">
        <v>0.06870279999999999</v>
      </c>
      <c r="DT130">
        <v>0.0488623</v>
      </c>
      <c r="DU130">
        <v>26338.6</v>
      </c>
      <c r="DV130">
        <v>28612.9</v>
      </c>
      <c r="DW130">
        <v>27630.4</v>
      </c>
      <c r="DX130">
        <v>29948.9</v>
      </c>
      <c r="DY130">
        <v>32255</v>
      </c>
      <c r="DZ130">
        <v>35183.1</v>
      </c>
      <c r="EA130">
        <v>37938.1</v>
      </c>
      <c r="EB130">
        <v>41109.7</v>
      </c>
      <c r="EC130">
        <v>2.22682</v>
      </c>
      <c r="ED130">
        <v>2.2439</v>
      </c>
      <c r="EE130">
        <v>0</v>
      </c>
      <c r="EF130">
        <v>0</v>
      </c>
      <c r="EG130">
        <v>19.23</v>
      </c>
      <c r="EH130">
        <v>999.9</v>
      </c>
      <c r="EI130">
        <v>46.6</v>
      </c>
      <c r="EJ130">
        <v>23.9</v>
      </c>
      <c r="EK130">
        <v>13.8003</v>
      </c>
      <c r="EL130">
        <v>62.7012</v>
      </c>
      <c r="EM130">
        <v>8.84615</v>
      </c>
      <c r="EN130">
        <v>1</v>
      </c>
      <c r="EO130">
        <v>-0.482342</v>
      </c>
      <c r="EP130">
        <v>-0.059646</v>
      </c>
      <c r="EQ130">
        <v>20.2073</v>
      </c>
      <c r="ER130">
        <v>5.25877</v>
      </c>
      <c r="ES130">
        <v>12.0519</v>
      </c>
      <c r="ET130">
        <v>4.97365</v>
      </c>
      <c r="EU130">
        <v>3.293</v>
      </c>
      <c r="EV130">
        <v>9999</v>
      </c>
      <c r="EW130">
        <v>9999</v>
      </c>
      <c r="EX130">
        <v>9999</v>
      </c>
      <c r="EY130">
        <v>201.4</v>
      </c>
      <c r="EZ130">
        <v>4.97185</v>
      </c>
      <c r="FA130">
        <v>1.8704</v>
      </c>
      <c r="FB130">
        <v>1.87668</v>
      </c>
      <c r="FC130">
        <v>1.86974</v>
      </c>
      <c r="FD130">
        <v>1.87287</v>
      </c>
      <c r="FE130">
        <v>1.87451</v>
      </c>
      <c r="FF130">
        <v>1.87381</v>
      </c>
      <c r="FG130">
        <v>1.87531</v>
      </c>
      <c r="FH130">
        <v>0</v>
      </c>
      <c r="FI130">
        <v>0</v>
      </c>
      <c r="FJ130">
        <v>0</v>
      </c>
      <c r="FK130">
        <v>0</v>
      </c>
      <c r="FL130" t="s">
        <v>344</v>
      </c>
      <c r="FM130" t="s">
        <v>345</v>
      </c>
      <c r="FN130" t="s">
        <v>346</v>
      </c>
      <c r="FO130" t="s">
        <v>346</v>
      </c>
      <c r="FP130" t="s">
        <v>346</v>
      </c>
      <c r="FQ130" t="s">
        <v>346</v>
      </c>
      <c r="FR130">
        <v>0</v>
      </c>
      <c r="FS130">
        <v>100</v>
      </c>
      <c r="FT130">
        <v>100</v>
      </c>
      <c r="FU130">
        <v>1.902</v>
      </c>
      <c r="FV130">
        <v>0.0701</v>
      </c>
      <c r="FW130">
        <v>0.9259172070539307</v>
      </c>
      <c r="FX130">
        <v>0.002616612134532941</v>
      </c>
      <c r="FY130">
        <v>-4.519413631873513E-07</v>
      </c>
      <c r="FZ130">
        <v>9.831233035137328E-12</v>
      </c>
      <c r="GA130">
        <v>-0.02330133951424375</v>
      </c>
      <c r="GB130">
        <v>0.01128715920374445</v>
      </c>
      <c r="GC130">
        <v>-0.0004913425133041084</v>
      </c>
      <c r="GD130">
        <v>1.320148971478439E-05</v>
      </c>
      <c r="GE130">
        <v>-1</v>
      </c>
      <c r="GF130">
        <v>2093</v>
      </c>
      <c r="GG130">
        <v>1</v>
      </c>
      <c r="GH130">
        <v>22</v>
      </c>
      <c r="GI130">
        <v>110.2</v>
      </c>
      <c r="GJ130">
        <v>110.2</v>
      </c>
      <c r="GK130">
        <v>1.06689</v>
      </c>
      <c r="GL130">
        <v>2.49756</v>
      </c>
      <c r="GM130">
        <v>1.39893</v>
      </c>
      <c r="GN130">
        <v>2.30835</v>
      </c>
      <c r="GO130">
        <v>1.44897</v>
      </c>
      <c r="GP130">
        <v>2.3999</v>
      </c>
      <c r="GQ130">
        <v>27.3285</v>
      </c>
      <c r="GR130">
        <v>13.5804</v>
      </c>
      <c r="GS130">
        <v>18</v>
      </c>
      <c r="GT130">
        <v>471.494</v>
      </c>
      <c r="GU130">
        <v>552.354</v>
      </c>
      <c r="GV130">
        <v>20.0003</v>
      </c>
      <c r="GW130">
        <v>20.7919</v>
      </c>
      <c r="GX130">
        <v>29.9999</v>
      </c>
      <c r="GY130">
        <v>20.867</v>
      </c>
      <c r="GZ130">
        <v>20.8506</v>
      </c>
      <c r="HA130">
        <v>21.3203</v>
      </c>
      <c r="HB130">
        <v>39.3186</v>
      </c>
      <c r="HC130">
        <v>0</v>
      </c>
      <c r="HD130">
        <v>20</v>
      </c>
      <c r="HE130">
        <v>420</v>
      </c>
      <c r="HF130">
        <v>8.22514</v>
      </c>
      <c r="HG130">
        <v>102.302</v>
      </c>
      <c r="HH130">
        <v>102.696</v>
      </c>
    </row>
    <row r="131" spans="1:216">
      <c r="A131">
        <v>115</v>
      </c>
      <c r="B131">
        <v>1695833690.5</v>
      </c>
      <c r="C131">
        <v>13342.90000009537</v>
      </c>
      <c r="D131" t="s">
        <v>577</v>
      </c>
      <c r="E131" t="s">
        <v>578</v>
      </c>
      <c r="F131" t="s">
        <v>340</v>
      </c>
      <c r="H131">
        <v>1695833690.5</v>
      </c>
      <c r="I131">
        <f>(J131)/1000</f>
        <v>0</v>
      </c>
      <c r="J131">
        <f>1000*AZ131*AH131*(AV131-AW131)/(100*AO131*(1000-AH131*AV131))</f>
        <v>0</v>
      </c>
      <c r="K131">
        <f>AZ131*AH131*(AU131-AT131*(1000-AH131*AW131)/(1000-AH131*AV131))/(100*AO131)</f>
        <v>0</v>
      </c>
      <c r="L131">
        <f>AT131 - IF(AH131&gt;1, K131*AO131*100.0/(AJ131*BH131), 0)</f>
        <v>0</v>
      </c>
      <c r="M131">
        <f>((S131-I131/2)*L131-K131)/(S131+I131/2)</f>
        <v>0</v>
      </c>
      <c r="N131">
        <f>M131*(BA131+BB131)/1000.0</f>
        <v>0</v>
      </c>
      <c r="O131">
        <f>(AT131 - IF(AH131&gt;1, K131*AO131*100.0/(AJ131*BH131), 0))*(BA131+BB131)/1000.0</f>
        <v>0</v>
      </c>
      <c r="P131">
        <f>2.0/((1/R131-1/Q131)+SIGN(R131)*SQRT((1/R131-1/Q131)*(1/R131-1/Q131) + 4*AP131/((AP131+1)*(AP131+1))*(2*1/R131*1/Q131-1/Q131*1/Q131)))</f>
        <v>0</v>
      </c>
      <c r="Q131">
        <f>IF(LEFT(AQ131,1)&lt;&gt;"0",IF(LEFT(AQ131,1)="1",3.0,AR131),$D$5+$E$5*(BH131*BA131/($K$5*1000))+$F$5*(BH131*BA131/($K$5*1000))*MAX(MIN(AO131,$J$5),$I$5)*MAX(MIN(AO131,$J$5),$I$5)+$G$5*MAX(MIN(AO131,$J$5),$I$5)*(BH131*BA131/($K$5*1000))+$H$5*(BH131*BA131/($K$5*1000))*(BH131*BA131/($K$5*1000)))</f>
        <v>0</v>
      </c>
      <c r="R131">
        <f>I131*(1000-(1000*0.61365*exp(17.502*V131/(240.97+V131))/(BA131+BB131)+AV131)/2)/(1000*0.61365*exp(17.502*V131/(240.97+V131))/(BA131+BB131)-AV131)</f>
        <v>0</v>
      </c>
      <c r="S131">
        <f>1/((AP131+1)/(P131/1.6)+1/(Q131/1.37)) + AP131/((AP131+1)/(P131/1.6) + AP131/(Q131/1.37))</f>
        <v>0</v>
      </c>
      <c r="T131">
        <f>(AK131*AN131)</f>
        <v>0</v>
      </c>
      <c r="U131">
        <f>(BC131+(T131+2*0.95*5.67E-8*(((BC131+$B$7)+273)^4-(BC131+273)^4)-44100*I131)/(1.84*29.3*Q131+8*0.95*5.67E-8*(BC131+273)^3))</f>
        <v>0</v>
      </c>
      <c r="V131">
        <f>($C$7*BD131+$D$7*BE131+$E$7*U131)</f>
        <v>0</v>
      </c>
      <c r="W131">
        <f>0.61365*exp(17.502*V131/(240.97+V131))</f>
        <v>0</v>
      </c>
      <c r="X131">
        <f>(Y131/Z131*100)</f>
        <v>0</v>
      </c>
      <c r="Y131">
        <f>AV131*(BA131+BB131)/1000</f>
        <v>0</v>
      </c>
      <c r="Z131">
        <f>0.61365*exp(17.502*BC131/(240.97+BC131))</f>
        <v>0</v>
      </c>
      <c r="AA131">
        <f>(W131-AV131*(BA131+BB131)/1000)</f>
        <v>0</v>
      </c>
      <c r="AB131">
        <f>(-I131*44100)</f>
        <v>0</v>
      </c>
      <c r="AC131">
        <f>2*29.3*Q131*0.92*(BC131-V131)</f>
        <v>0</v>
      </c>
      <c r="AD131">
        <f>2*0.95*5.67E-8*(((BC131+$B$7)+273)^4-(V131+273)^4)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MAX(0,($B$13+$C$13*BH131)/(1+$D$13*BH131)*BA131/(BC131+273)*$E$13)</f>
        <v>0</v>
      </c>
      <c r="AK131">
        <f>$B$11*BI131+$C$11*BJ131+$F$11*BU131*(1-BX131)</f>
        <v>0</v>
      </c>
      <c r="AL131">
        <f>AK131*AM131</f>
        <v>0</v>
      </c>
      <c r="AM131">
        <f>($B$11*$D$9+$C$11*$D$9+$F$11*((CH131+BZ131)/MAX(CH131+BZ131+CI131, 0.1)*$I$9+CI131/MAX(CH131+BZ131+CI131, 0.1)*$J$9))/($B$11+$C$11+$F$11)</f>
        <v>0</v>
      </c>
      <c r="AN131">
        <f>($B$11*$K$9+$C$11*$K$9+$F$11*((CH131+BZ131)/MAX(CH131+BZ131+CI131, 0.1)*$P$9+CI131/MAX(CH131+BZ131+CI131, 0.1)*$Q$9))/($B$11+$C$11+$F$11)</f>
        <v>0</v>
      </c>
      <c r="AO131">
        <v>6</v>
      </c>
      <c r="AP131">
        <v>0.5</v>
      </c>
      <c r="AQ131" t="s">
        <v>341</v>
      </c>
      <c r="AR131">
        <v>2</v>
      </c>
      <c r="AS131">
        <v>1695833690.5</v>
      </c>
      <c r="AT131">
        <v>406.038</v>
      </c>
      <c r="AU131">
        <v>420.003</v>
      </c>
      <c r="AV131">
        <v>12.8993</v>
      </c>
      <c r="AW131">
        <v>9.00385</v>
      </c>
      <c r="AX131">
        <v>404.128</v>
      </c>
      <c r="AY131">
        <v>12.8308</v>
      </c>
      <c r="AZ131">
        <v>500.041</v>
      </c>
      <c r="BA131">
        <v>100.526</v>
      </c>
      <c r="BB131">
        <v>0.0349147</v>
      </c>
      <c r="BC131">
        <v>21.9361</v>
      </c>
      <c r="BD131">
        <v>999.9</v>
      </c>
      <c r="BE131">
        <v>999.9</v>
      </c>
      <c r="BF131">
        <v>0</v>
      </c>
      <c r="BG131">
        <v>0</v>
      </c>
      <c r="BH131">
        <v>10010</v>
      </c>
      <c r="BI131">
        <v>0</v>
      </c>
      <c r="BJ131">
        <v>24.9282</v>
      </c>
      <c r="BK131">
        <v>-13.9651</v>
      </c>
      <c r="BL131">
        <v>411.344</v>
      </c>
      <c r="BM131">
        <v>423.819</v>
      </c>
      <c r="BN131">
        <v>3.89545</v>
      </c>
      <c r="BO131">
        <v>420.003</v>
      </c>
      <c r="BP131">
        <v>9.00385</v>
      </c>
      <c r="BQ131">
        <v>1.29671</v>
      </c>
      <c r="BR131">
        <v>0.905118</v>
      </c>
      <c r="BS131">
        <v>10.7608</v>
      </c>
      <c r="BT131">
        <v>5.47238</v>
      </c>
      <c r="BU131">
        <v>2500.09</v>
      </c>
      <c r="BV131">
        <v>0.9000050000000001</v>
      </c>
      <c r="BW131">
        <v>0.099995</v>
      </c>
      <c r="BX131">
        <v>0</v>
      </c>
      <c r="BY131">
        <v>2.3648</v>
      </c>
      <c r="BZ131">
        <v>0</v>
      </c>
      <c r="CA131">
        <v>33863.3</v>
      </c>
      <c r="CB131">
        <v>22324.6</v>
      </c>
      <c r="CC131">
        <v>40.312</v>
      </c>
      <c r="CD131">
        <v>39.562</v>
      </c>
      <c r="CE131">
        <v>39.625</v>
      </c>
      <c r="CF131">
        <v>38.375</v>
      </c>
      <c r="CG131">
        <v>38.875</v>
      </c>
      <c r="CH131">
        <v>2250.09</v>
      </c>
      <c r="CI131">
        <v>250</v>
      </c>
      <c r="CJ131">
        <v>0</v>
      </c>
      <c r="CK131">
        <v>1695833680.8</v>
      </c>
      <c r="CL131">
        <v>0</v>
      </c>
      <c r="CM131">
        <v>1695827010.1</v>
      </c>
      <c r="CN131" t="s">
        <v>466</v>
      </c>
      <c r="CO131">
        <v>1695827009.6</v>
      </c>
      <c r="CP131">
        <v>1695827010.1</v>
      </c>
      <c r="CQ131">
        <v>4</v>
      </c>
      <c r="CR131">
        <v>-0.07000000000000001</v>
      </c>
      <c r="CS131">
        <v>0.01</v>
      </c>
      <c r="CT131">
        <v>1.941</v>
      </c>
      <c r="CU131">
        <v>0.064</v>
      </c>
      <c r="CV131">
        <v>420</v>
      </c>
      <c r="CW131">
        <v>12</v>
      </c>
      <c r="CX131">
        <v>0.36</v>
      </c>
      <c r="CY131">
        <v>0.14</v>
      </c>
      <c r="CZ131">
        <v>10.22712166289708</v>
      </c>
      <c r="DA131">
        <v>0.7770833714767973</v>
      </c>
      <c r="DB131">
        <v>0.06609560503481532</v>
      </c>
      <c r="DC131">
        <v>1</v>
      </c>
      <c r="DD131">
        <v>0.003209439167794011</v>
      </c>
      <c r="DE131">
        <v>0.0005641840968036821</v>
      </c>
      <c r="DF131">
        <v>4.240533041333483E-05</v>
      </c>
      <c r="DG131">
        <v>1</v>
      </c>
      <c r="DH131">
        <v>0.2014902803401694</v>
      </c>
      <c r="DI131">
        <v>0.05250838870136583</v>
      </c>
      <c r="DJ131">
        <v>0.003868457453382467</v>
      </c>
      <c r="DK131">
        <v>1</v>
      </c>
      <c r="DL131">
        <v>3</v>
      </c>
      <c r="DM131">
        <v>3</v>
      </c>
      <c r="DN131" t="s">
        <v>343</v>
      </c>
      <c r="DO131">
        <v>3.10235</v>
      </c>
      <c r="DP131">
        <v>2.66864</v>
      </c>
      <c r="DQ131">
        <v>0.0986889</v>
      </c>
      <c r="DR131">
        <v>0.102331</v>
      </c>
      <c r="DS131">
        <v>0.06747599999999999</v>
      </c>
      <c r="DT131">
        <v>0.052615</v>
      </c>
      <c r="DU131">
        <v>26317.8</v>
      </c>
      <c r="DV131">
        <v>28613.1</v>
      </c>
      <c r="DW131">
        <v>27630.9</v>
      </c>
      <c r="DX131">
        <v>29949.4</v>
      </c>
      <c r="DY131">
        <v>32298.1</v>
      </c>
      <c r="DZ131">
        <v>35045.3</v>
      </c>
      <c r="EA131">
        <v>37938.8</v>
      </c>
      <c r="EB131">
        <v>41110.5</v>
      </c>
      <c r="EC131">
        <v>2.22638</v>
      </c>
      <c r="ED131">
        <v>2.2441</v>
      </c>
      <c r="EE131">
        <v>0</v>
      </c>
      <c r="EF131">
        <v>0</v>
      </c>
      <c r="EG131">
        <v>19.2721</v>
      </c>
      <c r="EH131">
        <v>999.9</v>
      </c>
      <c r="EI131">
        <v>46.5</v>
      </c>
      <c r="EJ131">
        <v>24</v>
      </c>
      <c r="EK131">
        <v>13.8548</v>
      </c>
      <c r="EL131">
        <v>63.4312</v>
      </c>
      <c r="EM131">
        <v>8.92628</v>
      </c>
      <c r="EN131">
        <v>1</v>
      </c>
      <c r="EO131">
        <v>-0.484098</v>
      </c>
      <c r="EP131">
        <v>-0.0889025</v>
      </c>
      <c r="EQ131">
        <v>20.2069</v>
      </c>
      <c r="ER131">
        <v>5.25922</v>
      </c>
      <c r="ES131">
        <v>12.0522</v>
      </c>
      <c r="ET131">
        <v>4.97375</v>
      </c>
      <c r="EU131">
        <v>3.293</v>
      </c>
      <c r="EV131">
        <v>9999</v>
      </c>
      <c r="EW131">
        <v>9999</v>
      </c>
      <c r="EX131">
        <v>9999</v>
      </c>
      <c r="EY131">
        <v>201.4</v>
      </c>
      <c r="EZ131">
        <v>4.97187</v>
      </c>
      <c r="FA131">
        <v>1.87039</v>
      </c>
      <c r="FB131">
        <v>1.87667</v>
      </c>
      <c r="FC131">
        <v>1.86974</v>
      </c>
      <c r="FD131">
        <v>1.87288</v>
      </c>
      <c r="FE131">
        <v>1.87452</v>
      </c>
      <c r="FF131">
        <v>1.87379</v>
      </c>
      <c r="FG131">
        <v>1.87531</v>
      </c>
      <c r="FH131">
        <v>0</v>
      </c>
      <c r="FI131">
        <v>0</v>
      </c>
      <c r="FJ131">
        <v>0</v>
      </c>
      <c r="FK131">
        <v>0</v>
      </c>
      <c r="FL131" t="s">
        <v>344</v>
      </c>
      <c r="FM131" t="s">
        <v>345</v>
      </c>
      <c r="FN131" t="s">
        <v>346</v>
      </c>
      <c r="FO131" t="s">
        <v>346</v>
      </c>
      <c r="FP131" t="s">
        <v>346</v>
      </c>
      <c r="FQ131" t="s">
        <v>346</v>
      </c>
      <c r="FR131">
        <v>0</v>
      </c>
      <c r="FS131">
        <v>100</v>
      </c>
      <c r="FT131">
        <v>100</v>
      </c>
      <c r="FU131">
        <v>1.91</v>
      </c>
      <c r="FV131">
        <v>0.06850000000000001</v>
      </c>
      <c r="FW131">
        <v>0.9259172070539307</v>
      </c>
      <c r="FX131">
        <v>0.002616612134532941</v>
      </c>
      <c r="FY131">
        <v>-4.519413631873513E-07</v>
      </c>
      <c r="FZ131">
        <v>9.831233035137328E-12</v>
      </c>
      <c r="GA131">
        <v>-0.02330133951424375</v>
      </c>
      <c r="GB131">
        <v>0.01128715920374445</v>
      </c>
      <c r="GC131">
        <v>-0.0004913425133041084</v>
      </c>
      <c r="GD131">
        <v>1.320148971478439E-05</v>
      </c>
      <c r="GE131">
        <v>-1</v>
      </c>
      <c r="GF131">
        <v>2093</v>
      </c>
      <c r="GG131">
        <v>1</v>
      </c>
      <c r="GH131">
        <v>22</v>
      </c>
      <c r="GI131">
        <v>111.3</v>
      </c>
      <c r="GJ131">
        <v>111.3</v>
      </c>
      <c r="GK131">
        <v>1.06689</v>
      </c>
      <c r="GL131">
        <v>2.49878</v>
      </c>
      <c r="GM131">
        <v>1.39893</v>
      </c>
      <c r="GN131">
        <v>2.30835</v>
      </c>
      <c r="GO131">
        <v>1.44897</v>
      </c>
      <c r="GP131">
        <v>2.43042</v>
      </c>
      <c r="GQ131">
        <v>27.3493</v>
      </c>
      <c r="GR131">
        <v>13.5629</v>
      </c>
      <c r="GS131">
        <v>18</v>
      </c>
      <c r="GT131">
        <v>471.019</v>
      </c>
      <c r="GU131">
        <v>552.254</v>
      </c>
      <c r="GV131">
        <v>20.0007</v>
      </c>
      <c r="GW131">
        <v>20.7722</v>
      </c>
      <c r="GX131">
        <v>29.9999</v>
      </c>
      <c r="GY131">
        <v>20.8465</v>
      </c>
      <c r="GZ131">
        <v>20.8304</v>
      </c>
      <c r="HA131">
        <v>21.3317</v>
      </c>
      <c r="HB131">
        <v>33.9222</v>
      </c>
      <c r="HC131">
        <v>0</v>
      </c>
      <c r="HD131">
        <v>20</v>
      </c>
      <c r="HE131">
        <v>420</v>
      </c>
      <c r="HF131">
        <v>9.058020000000001</v>
      </c>
      <c r="HG131">
        <v>102.303</v>
      </c>
      <c r="HH131">
        <v>102.698</v>
      </c>
    </row>
    <row r="132" spans="1:216">
      <c r="A132">
        <v>116</v>
      </c>
      <c r="B132">
        <v>1695833753</v>
      </c>
      <c r="C132">
        <v>13405.40000009537</v>
      </c>
      <c r="D132" t="s">
        <v>579</v>
      </c>
      <c r="E132" t="s">
        <v>580</v>
      </c>
      <c r="F132" t="s">
        <v>340</v>
      </c>
      <c r="H132">
        <v>1695833753</v>
      </c>
      <c r="I132">
        <f>(J132)/1000</f>
        <v>0</v>
      </c>
      <c r="J132">
        <f>1000*AZ132*AH132*(AV132-AW132)/(100*AO132*(1000-AH132*AV132))</f>
        <v>0</v>
      </c>
      <c r="K132">
        <f>AZ132*AH132*(AU132-AT132*(1000-AH132*AW132)/(1000-AH132*AV132))/(100*AO132)</f>
        <v>0</v>
      </c>
      <c r="L132">
        <f>AT132 - IF(AH132&gt;1, K132*AO132*100.0/(AJ132*BH132), 0)</f>
        <v>0</v>
      </c>
      <c r="M132">
        <f>((S132-I132/2)*L132-K132)/(S132+I132/2)</f>
        <v>0</v>
      </c>
      <c r="N132">
        <f>M132*(BA132+BB132)/1000.0</f>
        <v>0</v>
      </c>
      <c r="O132">
        <f>(AT132 - IF(AH132&gt;1, K132*AO132*100.0/(AJ132*BH132), 0))*(BA132+BB132)/1000.0</f>
        <v>0</v>
      </c>
      <c r="P132">
        <f>2.0/((1/R132-1/Q132)+SIGN(R132)*SQRT((1/R132-1/Q132)*(1/R132-1/Q132) + 4*AP132/((AP132+1)*(AP132+1))*(2*1/R132*1/Q132-1/Q132*1/Q132)))</f>
        <v>0</v>
      </c>
      <c r="Q132">
        <f>IF(LEFT(AQ132,1)&lt;&gt;"0",IF(LEFT(AQ132,1)="1",3.0,AR132),$D$5+$E$5*(BH132*BA132/($K$5*1000))+$F$5*(BH132*BA132/($K$5*1000))*MAX(MIN(AO132,$J$5),$I$5)*MAX(MIN(AO132,$J$5),$I$5)+$G$5*MAX(MIN(AO132,$J$5),$I$5)*(BH132*BA132/($K$5*1000))+$H$5*(BH132*BA132/($K$5*1000))*(BH132*BA132/($K$5*1000)))</f>
        <v>0</v>
      </c>
      <c r="R132">
        <f>I132*(1000-(1000*0.61365*exp(17.502*V132/(240.97+V132))/(BA132+BB132)+AV132)/2)/(1000*0.61365*exp(17.502*V132/(240.97+V132))/(BA132+BB132)-AV132)</f>
        <v>0</v>
      </c>
      <c r="S132">
        <f>1/((AP132+1)/(P132/1.6)+1/(Q132/1.37)) + AP132/((AP132+1)/(P132/1.6) + AP132/(Q132/1.37))</f>
        <v>0</v>
      </c>
      <c r="T132">
        <f>(AK132*AN132)</f>
        <v>0</v>
      </c>
      <c r="U132">
        <f>(BC132+(T132+2*0.95*5.67E-8*(((BC132+$B$7)+273)^4-(BC132+273)^4)-44100*I132)/(1.84*29.3*Q132+8*0.95*5.67E-8*(BC132+273)^3))</f>
        <v>0</v>
      </c>
      <c r="V132">
        <f>($C$7*BD132+$D$7*BE132+$E$7*U132)</f>
        <v>0</v>
      </c>
      <c r="W132">
        <f>0.61365*exp(17.502*V132/(240.97+V132))</f>
        <v>0</v>
      </c>
      <c r="X132">
        <f>(Y132/Z132*100)</f>
        <v>0</v>
      </c>
      <c r="Y132">
        <f>AV132*(BA132+BB132)/1000</f>
        <v>0</v>
      </c>
      <c r="Z132">
        <f>0.61365*exp(17.502*BC132/(240.97+BC132))</f>
        <v>0</v>
      </c>
      <c r="AA132">
        <f>(W132-AV132*(BA132+BB132)/1000)</f>
        <v>0</v>
      </c>
      <c r="AB132">
        <f>(-I132*44100)</f>
        <v>0</v>
      </c>
      <c r="AC132">
        <f>2*29.3*Q132*0.92*(BC132-V132)</f>
        <v>0</v>
      </c>
      <c r="AD132">
        <f>2*0.95*5.67E-8*(((BC132+$B$7)+273)^4-(V132+273)^4)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MAX(0,($B$13+$C$13*BH132)/(1+$D$13*BH132)*BA132/(BC132+273)*$E$13)</f>
        <v>0</v>
      </c>
      <c r="AK132">
        <f>$B$11*BI132+$C$11*BJ132+$F$11*BU132*(1-BX132)</f>
        <v>0</v>
      </c>
      <c r="AL132">
        <f>AK132*AM132</f>
        <v>0</v>
      </c>
      <c r="AM132">
        <f>($B$11*$D$9+$C$11*$D$9+$F$11*((CH132+BZ132)/MAX(CH132+BZ132+CI132, 0.1)*$I$9+CI132/MAX(CH132+BZ132+CI132, 0.1)*$J$9))/($B$11+$C$11+$F$11)</f>
        <v>0</v>
      </c>
      <c r="AN132">
        <f>($B$11*$K$9+$C$11*$K$9+$F$11*((CH132+BZ132)/MAX(CH132+BZ132+CI132, 0.1)*$P$9+CI132/MAX(CH132+BZ132+CI132, 0.1)*$Q$9))/($B$11+$C$11+$F$11)</f>
        <v>0</v>
      </c>
      <c r="AO132">
        <v>6</v>
      </c>
      <c r="AP132">
        <v>0.5</v>
      </c>
      <c r="AQ132" t="s">
        <v>341</v>
      </c>
      <c r="AR132">
        <v>2</v>
      </c>
      <c r="AS132">
        <v>1695833753</v>
      </c>
      <c r="AT132">
        <v>410.199</v>
      </c>
      <c r="AU132">
        <v>419.975</v>
      </c>
      <c r="AV132">
        <v>12.7199</v>
      </c>
      <c r="AW132">
        <v>9.748989999999999</v>
      </c>
      <c r="AX132">
        <v>408.279</v>
      </c>
      <c r="AY132">
        <v>12.6523</v>
      </c>
      <c r="AZ132">
        <v>500.048</v>
      </c>
      <c r="BA132">
        <v>100.531</v>
      </c>
      <c r="BB132">
        <v>0.032014</v>
      </c>
      <c r="BC132">
        <v>21.775</v>
      </c>
      <c r="BD132">
        <v>999.9</v>
      </c>
      <c r="BE132">
        <v>999.9</v>
      </c>
      <c r="BF132">
        <v>0</v>
      </c>
      <c r="BG132">
        <v>0</v>
      </c>
      <c r="BH132">
        <v>10028.1</v>
      </c>
      <c r="BI132">
        <v>0</v>
      </c>
      <c r="BJ132">
        <v>39.8998</v>
      </c>
      <c r="BK132">
        <v>-9.776</v>
      </c>
      <c r="BL132">
        <v>415.483</v>
      </c>
      <c r="BM132">
        <v>424.109</v>
      </c>
      <c r="BN132">
        <v>2.97091</v>
      </c>
      <c r="BO132">
        <v>419.975</v>
      </c>
      <c r="BP132">
        <v>9.748989999999999</v>
      </c>
      <c r="BQ132">
        <v>1.27874</v>
      </c>
      <c r="BR132">
        <v>0.9800759999999999</v>
      </c>
      <c r="BS132">
        <v>10.5513</v>
      </c>
      <c r="BT132">
        <v>6.62351</v>
      </c>
      <c r="BU132">
        <v>2499.95</v>
      </c>
      <c r="BV132">
        <v>0.899995</v>
      </c>
      <c r="BW132">
        <v>0.100005</v>
      </c>
      <c r="BX132">
        <v>0</v>
      </c>
      <c r="BY132">
        <v>2.349</v>
      </c>
      <c r="BZ132">
        <v>0</v>
      </c>
      <c r="CA132">
        <v>25635.4</v>
      </c>
      <c r="CB132">
        <v>22323.2</v>
      </c>
      <c r="CC132">
        <v>41.5</v>
      </c>
      <c r="CD132">
        <v>40.375</v>
      </c>
      <c r="CE132">
        <v>40.5</v>
      </c>
      <c r="CF132">
        <v>39.687</v>
      </c>
      <c r="CG132">
        <v>39.937</v>
      </c>
      <c r="CH132">
        <v>2249.94</v>
      </c>
      <c r="CI132">
        <v>250.01</v>
      </c>
      <c r="CJ132">
        <v>0</v>
      </c>
      <c r="CK132">
        <v>1695833743.2</v>
      </c>
      <c r="CL132">
        <v>0</v>
      </c>
      <c r="CM132">
        <v>1695827010.1</v>
      </c>
      <c r="CN132" t="s">
        <v>466</v>
      </c>
      <c r="CO132">
        <v>1695827009.6</v>
      </c>
      <c r="CP132">
        <v>1695827010.1</v>
      </c>
      <c r="CQ132">
        <v>4</v>
      </c>
      <c r="CR132">
        <v>-0.07000000000000001</v>
      </c>
      <c r="CS132">
        <v>0.01</v>
      </c>
      <c r="CT132">
        <v>1.941</v>
      </c>
      <c r="CU132">
        <v>0.064</v>
      </c>
      <c r="CV132">
        <v>420</v>
      </c>
      <c r="CW132">
        <v>12</v>
      </c>
      <c r="CX132">
        <v>0.36</v>
      </c>
      <c r="CY132">
        <v>0.14</v>
      </c>
      <c r="CZ132">
        <v>7.036381413132764</v>
      </c>
      <c r="DA132">
        <v>0.6490184242993444</v>
      </c>
      <c r="DB132">
        <v>0.04957395567421333</v>
      </c>
      <c r="DC132">
        <v>1</v>
      </c>
      <c r="DD132">
        <v>0.002507347507755588</v>
      </c>
      <c r="DE132">
        <v>0.0002548125839751067</v>
      </c>
      <c r="DF132">
        <v>2.10003955568113E-05</v>
      </c>
      <c r="DG132">
        <v>1</v>
      </c>
      <c r="DH132">
        <v>0.1545450091349618</v>
      </c>
      <c r="DI132">
        <v>0.02242077058609056</v>
      </c>
      <c r="DJ132">
        <v>0.001773063977299959</v>
      </c>
      <c r="DK132">
        <v>1</v>
      </c>
      <c r="DL132">
        <v>3</v>
      </c>
      <c r="DM132">
        <v>3</v>
      </c>
      <c r="DN132" t="s">
        <v>343</v>
      </c>
      <c r="DO132">
        <v>3.10253</v>
      </c>
      <c r="DP132">
        <v>2.6659</v>
      </c>
      <c r="DQ132">
        <v>0.0994664</v>
      </c>
      <c r="DR132">
        <v>0.102343</v>
      </c>
      <c r="DS132">
        <v>0.0667666</v>
      </c>
      <c r="DT132">
        <v>0.0560135</v>
      </c>
      <c r="DU132">
        <v>26295.3</v>
      </c>
      <c r="DV132">
        <v>28611.3</v>
      </c>
      <c r="DW132">
        <v>27631.1</v>
      </c>
      <c r="DX132">
        <v>29947.9</v>
      </c>
      <c r="DY132">
        <v>32322.4</v>
      </c>
      <c r="DZ132">
        <v>34917.6</v>
      </c>
      <c r="EA132">
        <v>37938.4</v>
      </c>
      <c r="EB132">
        <v>41107.8</v>
      </c>
      <c r="EC132">
        <v>2.2251</v>
      </c>
      <c r="ED132">
        <v>2.24857</v>
      </c>
      <c r="EE132">
        <v>0</v>
      </c>
      <c r="EF132">
        <v>0</v>
      </c>
      <c r="EG132">
        <v>19.2055</v>
      </c>
      <c r="EH132">
        <v>999.9</v>
      </c>
      <c r="EI132">
        <v>46.5</v>
      </c>
      <c r="EJ132">
        <v>24</v>
      </c>
      <c r="EK132">
        <v>13.8526</v>
      </c>
      <c r="EL132">
        <v>63.2512</v>
      </c>
      <c r="EM132">
        <v>8.82211</v>
      </c>
      <c r="EN132">
        <v>1</v>
      </c>
      <c r="EO132">
        <v>-0.484743</v>
      </c>
      <c r="EP132">
        <v>-0.128077</v>
      </c>
      <c r="EQ132">
        <v>20.2064</v>
      </c>
      <c r="ER132">
        <v>5.25593</v>
      </c>
      <c r="ES132">
        <v>12.0522</v>
      </c>
      <c r="ET132">
        <v>4.97285</v>
      </c>
      <c r="EU132">
        <v>3.29225</v>
      </c>
      <c r="EV132">
        <v>9999</v>
      </c>
      <c r="EW132">
        <v>9999</v>
      </c>
      <c r="EX132">
        <v>9999</v>
      </c>
      <c r="EY132">
        <v>201.4</v>
      </c>
      <c r="EZ132">
        <v>4.97185</v>
      </c>
      <c r="FA132">
        <v>1.87042</v>
      </c>
      <c r="FB132">
        <v>1.87668</v>
      </c>
      <c r="FC132">
        <v>1.86979</v>
      </c>
      <c r="FD132">
        <v>1.87295</v>
      </c>
      <c r="FE132">
        <v>1.87454</v>
      </c>
      <c r="FF132">
        <v>1.87387</v>
      </c>
      <c r="FG132">
        <v>1.87534</v>
      </c>
      <c r="FH132">
        <v>0</v>
      </c>
      <c r="FI132">
        <v>0</v>
      </c>
      <c r="FJ132">
        <v>0</v>
      </c>
      <c r="FK132">
        <v>0</v>
      </c>
      <c r="FL132" t="s">
        <v>344</v>
      </c>
      <c r="FM132" t="s">
        <v>345</v>
      </c>
      <c r="FN132" t="s">
        <v>346</v>
      </c>
      <c r="FO132" t="s">
        <v>346</v>
      </c>
      <c r="FP132" t="s">
        <v>346</v>
      </c>
      <c r="FQ132" t="s">
        <v>346</v>
      </c>
      <c r="FR132">
        <v>0</v>
      </c>
      <c r="FS132">
        <v>100</v>
      </c>
      <c r="FT132">
        <v>100</v>
      </c>
      <c r="FU132">
        <v>1.92</v>
      </c>
      <c r="FV132">
        <v>0.06759999999999999</v>
      </c>
      <c r="FW132">
        <v>0.9259172070539307</v>
      </c>
      <c r="FX132">
        <v>0.002616612134532941</v>
      </c>
      <c r="FY132">
        <v>-4.519413631873513E-07</v>
      </c>
      <c r="FZ132">
        <v>9.831233035137328E-12</v>
      </c>
      <c r="GA132">
        <v>-0.02330133951424375</v>
      </c>
      <c r="GB132">
        <v>0.01128715920374445</v>
      </c>
      <c r="GC132">
        <v>-0.0004913425133041084</v>
      </c>
      <c r="GD132">
        <v>1.320148971478439E-05</v>
      </c>
      <c r="GE132">
        <v>-1</v>
      </c>
      <c r="GF132">
        <v>2093</v>
      </c>
      <c r="GG132">
        <v>1</v>
      </c>
      <c r="GH132">
        <v>22</v>
      </c>
      <c r="GI132">
        <v>112.4</v>
      </c>
      <c r="GJ132">
        <v>112.4</v>
      </c>
      <c r="GK132">
        <v>1.06812</v>
      </c>
      <c r="GL132">
        <v>2.50977</v>
      </c>
      <c r="GM132">
        <v>1.39893</v>
      </c>
      <c r="GN132">
        <v>2.30835</v>
      </c>
      <c r="GO132">
        <v>1.44897</v>
      </c>
      <c r="GP132">
        <v>2.41211</v>
      </c>
      <c r="GQ132">
        <v>27.3701</v>
      </c>
      <c r="GR132">
        <v>13.5366</v>
      </c>
      <c r="GS132">
        <v>18</v>
      </c>
      <c r="GT132">
        <v>470.071</v>
      </c>
      <c r="GU132">
        <v>555.246</v>
      </c>
      <c r="GV132">
        <v>20.001</v>
      </c>
      <c r="GW132">
        <v>20.7511</v>
      </c>
      <c r="GX132">
        <v>29.9999</v>
      </c>
      <c r="GY132">
        <v>20.8271</v>
      </c>
      <c r="GZ132">
        <v>20.8122</v>
      </c>
      <c r="HA132">
        <v>21.3461</v>
      </c>
      <c r="HB132">
        <v>29.402</v>
      </c>
      <c r="HC132">
        <v>0</v>
      </c>
      <c r="HD132">
        <v>20</v>
      </c>
      <c r="HE132">
        <v>420</v>
      </c>
      <c r="HF132">
        <v>9.83591</v>
      </c>
      <c r="HG132">
        <v>102.303</v>
      </c>
      <c r="HH132">
        <v>102.692</v>
      </c>
    </row>
    <row r="133" spans="1:216">
      <c r="A133">
        <v>117</v>
      </c>
      <c r="B133">
        <v>1695833819</v>
      </c>
      <c r="C133">
        <v>13471.40000009537</v>
      </c>
      <c r="D133" t="s">
        <v>581</v>
      </c>
      <c r="E133" t="s">
        <v>582</v>
      </c>
      <c r="F133" t="s">
        <v>340</v>
      </c>
      <c r="H133">
        <v>1695833819</v>
      </c>
      <c r="I133">
        <f>(J133)/1000</f>
        <v>0</v>
      </c>
      <c r="J133">
        <f>1000*AZ133*AH133*(AV133-AW133)/(100*AO133*(1000-AH133*AV133))</f>
        <v>0</v>
      </c>
      <c r="K133">
        <f>AZ133*AH133*(AU133-AT133*(1000-AH133*AW133)/(1000-AH133*AV133))/(100*AO133)</f>
        <v>0</v>
      </c>
      <c r="L133">
        <f>AT133 - IF(AH133&gt;1, K133*AO133*100.0/(AJ133*BH133), 0)</f>
        <v>0</v>
      </c>
      <c r="M133">
        <f>((S133-I133/2)*L133-K133)/(S133+I133/2)</f>
        <v>0</v>
      </c>
      <c r="N133">
        <f>M133*(BA133+BB133)/1000.0</f>
        <v>0</v>
      </c>
      <c r="O133">
        <f>(AT133 - IF(AH133&gt;1, K133*AO133*100.0/(AJ133*BH133), 0))*(BA133+BB133)/1000.0</f>
        <v>0</v>
      </c>
      <c r="P133">
        <f>2.0/((1/R133-1/Q133)+SIGN(R133)*SQRT((1/R133-1/Q133)*(1/R133-1/Q133) + 4*AP133/((AP133+1)*(AP133+1))*(2*1/R133*1/Q133-1/Q133*1/Q133)))</f>
        <v>0</v>
      </c>
      <c r="Q133">
        <f>IF(LEFT(AQ133,1)&lt;&gt;"0",IF(LEFT(AQ133,1)="1",3.0,AR133),$D$5+$E$5*(BH133*BA133/($K$5*1000))+$F$5*(BH133*BA133/($K$5*1000))*MAX(MIN(AO133,$J$5),$I$5)*MAX(MIN(AO133,$J$5),$I$5)+$G$5*MAX(MIN(AO133,$J$5),$I$5)*(BH133*BA133/($K$5*1000))+$H$5*(BH133*BA133/($K$5*1000))*(BH133*BA133/($K$5*1000)))</f>
        <v>0</v>
      </c>
      <c r="R133">
        <f>I133*(1000-(1000*0.61365*exp(17.502*V133/(240.97+V133))/(BA133+BB133)+AV133)/2)/(1000*0.61365*exp(17.502*V133/(240.97+V133))/(BA133+BB133)-AV133)</f>
        <v>0</v>
      </c>
      <c r="S133">
        <f>1/((AP133+1)/(P133/1.6)+1/(Q133/1.37)) + AP133/((AP133+1)/(P133/1.6) + AP133/(Q133/1.37))</f>
        <v>0</v>
      </c>
      <c r="T133">
        <f>(AK133*AN133)</f>
        <v>0</v>
      </c>
      <c r="U133">
        <f>(BC133+(T133+2*0.95*5.67E-8*(((BC133+$B$7)+273)^4-(BC133+273)^4)-44100*I133)/(1.84*29.3*Q133+8*0.95*5.67E-8*(BC133+273)^3))</f>
        <v>0</v>
      </c>
      <c r="V133">
        <f>($C$7*BD133+$D$7*BE133+$E$7*U133)</f>
        <v>0</v>
      </c>
      <c r="W133">
        <f>0.61365*exp(17.502*V133/(240.97+V133))</f>
        <v>0</v>
      </c>
      <c r="X133">
        <f>(Y133/Z133*100)</f>
        <v>0</v>
      </c>
      <c r="Y133">
        <f>AV133*(BA133+BB133)/1000</f>
        <v>0</v>
      </c>
      <c r="Z133">
        <f>0.61365*exp(17.502*BC133/(240.97+BC133))</f>
        <v>0</v>
      </c>
      <c r="AA133">
        <f>(W133-AV133*(BA133+BB133)/1000)</f>
        <v>0</v>
      </c>
      <c r="AB133">
        <f>(-I133*44100)</f>
        <v>0</v>
      </c>
      <c r="AC133">
        <f>2*29.3*Q133*0.92*(BC133-V133)</f>
        <v>0</v>
      </c>
      <c r="AD133">
        <f>2*0.95*5.67E-8*(((BC133+$B$7)+273)^4-(V133+273)^4)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MAX(0,($B$13+$C$13*BH133)/(1+$D$13*BH133)*BA133/(BC133+273)*$E$13)</f>
        <v>0</v>
      </c>
      <c r="AK133">
        <f>$B$11*BI133+$C$11*BJ133+$F$11*BU133*(1-BX133)</f>
        <v>0</v>
      </c>
      <c r="AL133">
        <f>AK133*AM133</f>
        <v>0</v>
      </c>
      <c r="AM133">
        <f>($B$11*$D$9+$C$11*$D$9+$F$11*((CH133+BZ133)/MAX(CH133+BZ133+CI133, 0.1)*$I$9+CI133/MAX(CH133+BZ133+CI133, 0.1)*$J$9))/($B$11+$C$11+$F$11)</f>
        <v>0</v>
      </c>
      <c r="AN133">
        <f>($B$11*$K$9+$C$11*$K$9+$F$11*((CH133+BZ133)/MAX(CH133+BZ133+CI133, 0.1)*$P$9+CI133/MAX(CH133+BZ133+CI133, 0.1)*$Q$9))/($B$11+$C$11+$F$11)</f>
        <v>0</v>
      </c>
      <c r="AO133">
        <v>6</v>
      </c>
      <c r="AP133">
        <v>0.5</v>
      </c>
      <c r="AQ133" t="s">
        <v>341</v>
      </c>
      <c r="AR133">
        <v>2</v>
      </c>
      <c r="AS133">
        <v>1695833819</v>
      </c>
      <c r="AT133">
        <v>407.272</v>
      </c>
      <c r="AU133">
        <v>420.033</v>
      </c>
      <c r="AV133">
        <v>13.5796</v>
      </c>
      <c r="AW133">
        <v>8.439719999999999</v>
      </c>
      <c r="AX133">
        <v>405.36</v>
      </c>
      <c r="AY133">
        <v>13.5075</v>
      </c>
      <c r="AZ133">
        <v>499.965</v>
      </c>
      <c r="BA133">
        <v>100.533</v>
      </c>
      <c r="BB133">
        <v>0.0334603</v>
      </c>
      <c r="BC133">
        <v>21.81</v>
      </c>
      <c r="BD133">
        <v>999.9</v>
      </c>
      <c r="BE133">
        <v>999.9</v>
      </c>
      <c r="BF133">
        <v>0</v>
      </c>
      <c r="BG133">
        <v>0</v>
      </c>
      <c r="BH133">
        <v>10020</v>
      </c>
      <c r="BI133">
        <v>0</v>
      </c>
      <c r="BJ133">
        <v>39.548</v>
      </c>
      <c r="BK133">
        <v>-12.7604</v>
      </c>
      <c r="BL133">
        <v>412.879</v>
      </c>
      <c r="BM133">
        <v>423.608</v>
      </c>
      <c r="BN133">
        <v>5.13984</v>
      </c>
      <c r="BO133">
        <v>420.033</v>
      </c>
      <c r="BP133">
        <v>8.439719999999999</v>
      </c>
      <c r="BQ133">
        <v>1.36519</v>
      </c>
      <c r="BR133">
        <v>0.848471</v>
      </c>
      <c r="BS133">
        <v>11.5365</v>
      </c>
      <c r="BT133">
        <v>4.54517</v>
      </c>
      <c r="BU133">
        <v>2499.83</v>
      </c>
      <c r="BV133">
        <v>0.9</v>
      </c>
      <c r="BW133">
        <v>0.1</v>
      </c>
      <c r="BX133">
        <v>0</v>
      </c>
      <c r="BY133">
        <v>2.5893</v>
      </c>
      <c r="BZ133">
        <v>0</v>
      </c>
      <c r="CA133">
        <v>28176.7</v>
      </c>
      <c r="CB133">
        <v>22322.2</v>
      </c>
      <c r="CC133">
        <v>41.062</v>
      </c>
      <c r="CD133">
        <v>39.562</v>
      </c>
      <c r="CE133">
        <v>40.437</v>
      </c>
      <c r="CF133">
        <v>38.625</v>
      </c>
      <c r="CG133">
        <v>39.437</v>
      </c>
      <c r="CH133">
        <v>2249.85</v>
      </c>
      <c r="CI133">
        <v>249.98</v>
      </c>
      <c r="CJ133">
        <v>0</v>
      </c>
      <c r="CK133">
        <v>1695833809.2</v>
      </c>
      <c r="CL133">
        <v>0</v>
      </c>
      <c r="CM133">
        <v>1695827010.1</v>
      </c>
      <c r="CN133" t="s">
        <v>466</v>
      </c>
      <c r="CO133">
        <v>1695827009.6</v>
      </c>
      <c r="CP133">
        <v>1695827010.1</v>
      </c>
      <c r="CQ133">
        <v>4</v>
      </c>
      <c r="CR133">
        <v>-0.07000000000000001</v>
      </c>
      <c r="CS133">
        <v>0.01</v>
      </c>
      <c r="CT133">
        <v>1.941</v>
      </c>
      <c r="CU133">
        <v>0.064</v>
      </c>
      <c r="CV133">
        <v>420</v>
      </c>
      <c r="CW133">
        <v>12</v>
      </c>
      <c r="CX133">
        <v>0.36</v>
      </c>
      <c r="CY133">
        <v>0.14</v>
      </c>
      <c r="CZ133">
        <v>8.752859130348106</v>
      </c>
      <c r="DA133">
        <v>1.16718947629579</v>
      </c>
      <c r="DB133">
        <v>0.09615411871333018</v>
      </c>
      <c r="DC133">
        <v>0</v>
      </c>
      <c r="DD133">
        <v>0.004207554094868938</v>
      </c>
      <c r="DE133">
        <v>0.001512146275668351</v>
      </c>
      <c r="DF133">
        <v>0.0001178280397033328</v>
      </c>
      <c r="DG133">
        <v>1</v>
      </c>
      <c r="DH133">
        <v>0.3009732852678269</v>
      </c>
      <c r="DI133">
        <v>0.08879329900374588</v>
      </c>
      <c r="DJ133">
        <v>0.007514562897559863</v>
      </c>
      <c r="DK133">
        <v>1</v>
      </c>
      <c r="DL133">
        <v>2</v>
      </c>
      <c r="DM133">
        <v>3</v>
      </c>
      <c r="DN133" t="s">
        <v>371</v>
      </c>
      <c r="DO133">
        <v>3.10213</v>
      </c>
      <c r="DP133">
        <v>2.66728</v>
      </c>
      <c r="DQ133">
        <v>0.0989418</v>
      </c>
      <c r="DR133">
        <v>0.10235</v>
      </c>
      <c r="DS133">
        <v>0.0701722</v>
      </c>
      <c r="DT133">
        <v>0.0499942</v>
      </c>
      <c r="DU133">
        <v>26309.7</v>
      </c>
      <c r="DV133">
        <v>28613.7</v>
      </c>
      <c r="DW133">
        <v>27630</v>
      </c>
      <c r="DX133">
        <v>29950.6</v>
      </c>
      <c r="DY133">
        <v>32205.2</v>
      </c>
      <c r="DZ133">
        <v>35143.9</v>
      </c>
      <c r="EA133">
        <v>37939</v>
      </c>
      <c r="EB133">
        <v>41112.5</v>
      </c>
      <c r="EC133">
        <v>2.22743</v>
      </c>
      <c r="ED133">
        <v>2.2448</v>
      </c>
      <c r="EE133">
        <v>0</v>
      </c>
      <c r="EF133">
        <v>0</v>
      </c>
      <c r="EG133">
        <v>19.0294</v>
      </c>
      <c r="EH133">
        <v>999.9</v>
      </c>
      <c r="EI133">
        <v>46.5</v>
      </c>
      <c r="EJ133">
        <v>24</v>
      </c>
      <c r="EK133">
        <v>13.8526</v>
      </c>
      <c r="EL133">
        <v>63.0412</v>
      </c>
      <c r="EM133">
        <v>9.150639999999999</v>
      </c>
      <c r="EN133">
        <v>1</v>
      </c>
      <c r="EO133">
        <v>-0.486001</v>
      </c>
      <c r="EP133">
        <v>-0.163875</v>
      </c>
      <c r="EQ133">
        <v>20.2056</v>
      </c>
      <c r="ER133">
        <v>5.25787</v>
      </c>
      <c r="ES133">
        <v>12.0519</v>
      </c>
      <c r="ET133">
        <v>4.97355</v>
      </c>
      <c r="EU133">
        <v>3.293</v>
      </c>
      <c r="EV133">
        <v>9999</v>
      </c>
      <c r="EW133">
        <v>9999</v>
      </c>
      <c r="EX133">
        <v>9999</v>
      </c>
      <c r="EY133">
        <v>201.4</v>
      </c>
      <c r="EZ133">
        <v>4.97191</v>
      </c>
      <c r="FA133">
        <v>1.87042</v>
      </c>
      <c r="FB133">
        <v>1.87668</v>
      </c>
      <c r="FC133">
        <v>1.86974</v>
      </c>
      <c r="FD133">
        <v>1.87291</v>
      </c>
      <c r="FE133">
        <v>1.87453</v>
      </c>
      <c r="FF133">
        <v>1.8738</v>
      </c>
      <c r="FG133">
        <v>1.87532</v>
      </c>
      <c r="FH133">
        <v>0</v>
      </c>
      <c r="FI133">
        <v>0</v>
      </c>
      <c r="FJ133">
        <v>0</v>
      </c>
      <c r="FK133">
        <v>0</v>
      </c>
      <c r="FL133" t="s">
        <v>344</v>
      </c>
      <c r="FM133" t="s">
        <v>345</v>
      </c>
      <c r="FN133" t="s">
        <v>346</v>
      </c>
      <c r="FO133" t="s">
        <v>346</v>
      </c>
      <c r="FP133" t="s">
        <v>346</v>
      </c>
      <c r="FQ133" t="s">
        <v>346</v>
      </c>
      <c r="FR133">
        <v>0</v>
      </c>
      <c r="FS133">
        <v>100</v>
      </c>
      <c r="FT133">
        <v>100</v>
      </c>
      <c r="FU133">
        <v>1.912</v>
      </c>
      <c r="FV133">
        <v>0.0721</v>
      </c>
      <c r="FW133">
        <v>0.9259172070539307</v>
      </c>
      <c r="FX133">
        <v>0.002616612134532941</v>
      </c>
      <c r="FY133">
        <v>-4.519413631873513E-07</v>
      </c>
      <c r="FZ133">
        <v>9.831233035137328E-12</v>
      </c>
      <c r="GA133">
        <v>-0.02330133951424375</v>
      </c>
      <c r="GB133">
        <v>0.01128715920374445</v>
      </c>
      <c r="GC133">
        <v>-0.0004913425133041084</v>
      </c>
      <c r="GD133">
        <v>1.320148971478439E-05</v>
      </c>
      <c r="GE133">
        <v>-1</v>
      </c>
      <c r="GF133">
        <v>2093</v>
      </c>
      <c r="GG133">
        <v>1</v>
      </c>
      <c r="GH133">
        <v>22</v>
      </c>
      <c r="GI133">
        <v>113.5</v>
      </c>
      <c r="GJ133">
        <v>113.5</v>
      </c>
      <c r="GK133">
        <v>1.06689</v>
      </c>
      <c r="GL133">
        <v>2.49878</v>
      </c>
      <c r="GM133">
        <v>1.39893</v>
      </c>
      <c r="GN133">
        <v>2.31079</v>
      </c>
      <c r="GO133">
        <v>1.44897</v>
      </c>
      <c r="GP133">
        <v>2.49146</v>
      </c>
      <c r="GQ133">
        <v>27.391</v>
      </c>
      <c r="GR133">
        <v>13.5279</v>
      </c>
      <c r="GS133">
        <v>18</v>
      </c>
      <c r="GT133">
        <v>471.214</v>
      </c>
      <c r="GU133">
        <v>552.211</v>
      </c>
      <c r="GV133">
        <v>20.0004</v>
      </c>
      <c r="GW133">
        <v>20.7299</v>
      </c>
      <c r="GX133">
        <v>29.9999</v>
      </c>
      <c r="GY133">
        <v>20.8047</v>
      </c>
      <c r="GZ133">
        <v>20.7851</v>
      </c>
      <c r="HA133">
        <v>21.3244</v>
      </c>
      <c r="HB133">
        <v>39.0518</v>
      </c>
      <c r="HC133">
        <v>0</v>
      </c>
      <c r="HD133">
        <v>20</v>
      </c>
      <c r="HE133">
        <v>420</v>
      </c>
      <c r="HF133">
        <v>8.22424</v>
      </c>
      <c r="HG133">
        <v>102.302</v>
      </c>
      <c r="HH133">
        <v>102.702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2023-09-26T17:01:29Z</dcterms:created>
  <dcterms:modified xsi:type="dcterms:W3CDTF">2023-09-26T17:01:29Z</dcterms:modified>
</cp:coreProperties>
</file>