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<sst xmlns="http://schemas.openxmlformats.org/spreadsheetml/2006/main" count="1408" uniqueCount="449">
  <si>
    <t>File opened</t>
  </si>
  <si>
    <t>2023-10-17 08:55:37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</si>
  <si>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</si>
  <si>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</si>
  <si>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</si>
  <si>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</si>
  <si>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</si>
  <si>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</si>
  <si>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</si>
  <si>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</si>
  <si>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</si>
  <si>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</si>
  <si>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</si>
  <si>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</si>
  <si>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</si>
  <si>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Thu Aug 24 09:57</t>
  </si>
  <si>
    <t>H2O rangematch</t>
  </si>
  <si>
    <t>Thu Aug 24 10:17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</si>
  <si>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</si>
  <si>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</si>
  <si>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</si>
  <si>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</si>
  <si>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</si>
  <si>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</si>
  <si>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</si>
  <si>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</si>
  <si>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</si>
  <si>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08:55:37</t>
  </si>
  <si>
    <t>Stability Definition:	A (GasEx): Slp&lt;1.5 Per=15	gsw (GasEx): Slp&lt;1 Per=15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</si>
  <si>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</si>
  <si>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</si>
  <si>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</si>
  <si>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</si>
  <si>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</si>
  <si>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</si>
  <si>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</si>
  <si>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</si>
  <si>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</si>
  <si>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</si>
  <si>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</si>
  <si>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</si>
  <si>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</si>
  <si>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</si>
  <si>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</si>
  <si>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</si>
  <si>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</si>
  <si>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</si>
  <si>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</si>
  <si>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</si>
  <si>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</si>
  <si>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</si>
  <si>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</si>
  <si>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</si>
  <si>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</si>
  <si>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</si>
  <si>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</si>
  <si>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</si>
  <si>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</si>
  <si>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</si>
  <si>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</si>
  <si>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</si>
  <si>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</si>
  <si>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</si>
  <si>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</si>
  <si>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</si>
  <si>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</si>
  <si>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</si>
  <si>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</si>
  <si>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</si>
  <si>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</si>
  <si>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</si>
  <si>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</si>
  <si>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</si>
  <si>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</si>
  <si>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</si>
  <si>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</si>
  <si>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</si>
  <si>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</si>
  <si>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</si>
  <si>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</si>
  <si>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</si>
  <si>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0.130122 180.524 331.007 568.45 854.932 1067.83 1294.09 1481.65</t>
  </si>
  <si>
    <t>Fs_true</t>
  </si>
  <si>
    <t>0.275451 235.422 387.467 586.081 810.679 1001.99 1201.15 1400.59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</si>
  <si>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</si>
  <si>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</si>
  <si>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</si>
  <si>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</si>
  <si>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</si>
  <si>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</si>
  <si>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</si>
  <si>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</si>
  <si>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</si>
  <si>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</si>
  <si>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</si>
  <si>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</si>
  <si>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</si>
  <si>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</si>
  <si>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</si>
  <si>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</si>
  <si>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</si>
  <si>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</si>
  <si>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</si>
  <si>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</si>
  <si>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</si>
  <si>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</si>
  <si>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</si>
  <si>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</si>
  <si>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replicateID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</si>
  <si>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</si>
  <si>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</si>
  <si>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</si>
  <si>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</si>
  <si>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</si>
  <si>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</si>
  <si>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</si>
  <si>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</si>
  <si>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</si>
  <si>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</si>
  <si>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</si>
  <si>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</si>
  <si>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</si>
  <si>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</si>
  <si>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</si>
  <si>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</si>
  <si>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</si>
  <si>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</si>
  <si>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</si>
  <si>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</si>
  <si>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</si>
  <si>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</si>
  <si>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</si>
  <si>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</si>
  <si>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</si>
  <si>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</si>
  <si>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</si>
  <si>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</si>
  <si>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</si>
  <si>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</si>
  <si>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</si>
  <si>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</si>
  <si>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</si>
  <si>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</si>
  <si>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</si>
  <si>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</si>
  <si>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</si>
  <si>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</si>
  <si>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</si>
  <si>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</si>
  <si>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</si>
  <si>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</si>
  <si>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</si>
  <si>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</si>
  <si>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</si>
  <si>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</si>
  <si>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</si>
  <si>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</si>
  <si>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</si>
  <si>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</si>
  <si>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</si>
  <si>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</si>
  <si>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</si>
  <si>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</si>
  <si>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</si>
  <si>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</si>
  <si>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</si>
  <si>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</si>
  <si>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</si>
  <si>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</si>
  <si>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</si>
  <si>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</si>
  <si>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</si>
  <si>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</si>
  <si>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</si>
  <si>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</si>
  <si>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</si>
  <si>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</si>
  <si>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</si>
  <si>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</si>
  <si>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</si>
  <si>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</si>
  <si>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</si>
  <si>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</si>
  <si>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</si>
  <si>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</si>
  <si>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</si>
  <si>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</si>
  <si>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</si>
  <si>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</si>
  <si>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</si>
  <si>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</si>
  <si>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</si>
  <si>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</si>
  <si>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</si>
  <si>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</si>
  <si>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</si>
  <si>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</si>
  <si>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</si>
  <si>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</si>
  <si>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</si>
  <si>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</si>
  <si>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</si>
  <si>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</si>
  <si>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</si>
  <si>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</si>
  <si>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</si>
  <si>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</si>
  <si>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</si>
  <si>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</si>
  <si>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</si>
  <si>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</si>
  <si>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</si>
  <si>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</si>
  <si>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</si>
  <si>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</si>
  <si>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</si>
  <si>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</si>
  <si>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</si>
  <si>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</si>
  <si>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</si>
  <si>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</si>
  <si>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</si>
  <si>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</si>
  <si>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</si>
  <si>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</si>
  <si>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</si>
  <si>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</si>
  <si>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</si>
  <si>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</si>
  <si>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</si>
  <si>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</si>
  <si>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</si>
  <si>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</si>
  <si>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</si>
  <si>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</si>
  <si>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</si>
  <si>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</si>
  <si>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</si>
  <si>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</si>
  <si>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</si>
  <si>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</si>
  <si>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</si>
  <si>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</si>
  <si>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</si>
  <si>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</si>
  <si>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</si>
  <si>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</si>
  <si>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</si>
  <si>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</si>
  <si>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</si>
  <si>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</si>
  <si>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</si>
  <si>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</si>
  <si>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</si>
  <si>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</si>
  <si>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</si>
  <si>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</si>
  <si>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</si>
  <si>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</si>
  <si>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</si>
  <si>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</si>
  <si>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</si>
  <si>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</si>
  <si>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</si>
  <si>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</si>
  <si>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</si>
  <si>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</si>
  <si>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</si>
  <si>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</si>
  <si>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</si>
  <si>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</si>
  <si>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</si>
  <si>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</si>
  <si>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</si>
  <si>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</si>
  <si>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</si>
  <si>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</si>
  <si>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</si>
  <si>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</si>
  <si>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</si>
  <si>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</si>
  <si>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</si>
  <si>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</si>
  <si>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</si>
  <si>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</si>
  <si>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</si>
  <si>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</si>
  <si>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</si>
  <si>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</si>
  <si>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</si>
  <si>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</si>
  <si>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</si>
  <si>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</si>
  <si>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</si>
  <si>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</si>
  <si>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</si>
  <si>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</si>
  <si>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</si>
  <si>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</si>
  <si>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</si>
  <si>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</si>
  <si>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</si>
  <si>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</si>
  <si>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</si>
  <si>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</si>
  <si>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</si>
  <si>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</si>
  <si>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</si>
  <si>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</si>
  <si>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</si>
  <si>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</si>
  <si>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</si>
  <si>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</si>
  <si>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</si>
  <si>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</si>
  <si>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</si>
  <si>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</si>
  <si>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</si>
  <si>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</si>
  <si>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</si>
  <si>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</si>
  <si>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</si>
  <si>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</si>
  <si>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</si>
  <si>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</si>
  <si>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</si>
  <si>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</si>
  <si>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</si>
  <si>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</si>
  <si>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</si>
  <si>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</si>
  <si>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</si>
  <si>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</si>
  <si>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</si>
  <si>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</si>
  <si>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</si>
  <si>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</si>
  <si>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</si>
  <si>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20231017 09:02:19</t>
  </si>
  <si>
    <t>09:02:19</t>
  </si>
  <si>
    <t>none</t>
  </si>
  <si>
    <t>acma_dro3_b1_r3</t>
  </si>
  <si>
    <t>0: Broadleaf</t>
  </si>
  <si>
    <t>08:58:52</t>
  </si>
  <si>
    <t>3/3</t>
  </si>
  <si>
    <t>11111111</t>
  </si>
  <si>
    <t>oooooooo</t>
  </si>
  <si>
    <t>on</t>
  </si>
  <si>
    <t>20231017 09:04:46</t>
  </si>
  <si>
    <t>09:04:46</t>
  </si>
  <si>
    <t>acma_dro3_b1_r5</t>
  </si>
  <si>
    <t>20231017 09:07:19</t>
  </si>
  <si>
    <t>09:07:19</t>
  </si>
  <si>
    <t>acma_con_b1_r1</t>
  </si>
  <si>
    <t>20231017 09:09:35</t>
  </si>
  <si>
    <t>09:09:35</t>
  </si>
  <si>
    <t>acma_con_b1_r3</t>
  </si>
  <si>
    <t>20231017 09:11:07</t>
  </si>
  <si>
    <t>09:11:07</t>
  </si>
  <si>
    <t>acma_con_b1_r4</t>
  </si>
  <si>
    <t>20231017 09:15:50</t>
  </si>
  <si>
    <t>09:15:50</t>
  </si>
  <si>
    <t>bepa_dro3_b1_r1</t>
  </si>
  <si>
    <t>20231017 09:18:10</t>
  </si>
  <si>
    <t>09:18:10</t>
  </si>
  <si>
    <t>bepa_dro3_b1_r2</t>
  </si>
  <si>
    <t>20231017 09:20:23</t>
  </si>
  <si>
    <t>09:20:23</t>
  </si>
  <si>
    <t>bepa_dro3_b1_r3</t>
  </si>
  <si>
    <t>20231017 09:23:05</t>
  </si>
  <si>
    <t>09:23:05</t>
  </si>
  <si>
    <t>20231017 09:25:07</t>
  </si>
  <si>
    <t>09:25:07</t>
  </si>
  <si>
    <t>bepa_con_b1_r1</t>
  </si>
  <si>
    <t>20231017 09:26:42</t>
  </si>
  <si>
    <t>09:26:42</t>
  </si>
  <si>
    <t>bepa_con_b1_r2</t>
  </si>
  <si>
    <t>20231017 09:30:06</t>
  </si>
  <si>
    <t>09:30:06</t>
  </si>
  <si>
    <t>bepa_con_b1_r3</t>
  </si>
  <si>
    <t>20231017 09:33:33</t>
  </si>
  <si>
    <t>09:33:33</t>
  </si>
  <si>
    <t>bepa_con_b1_r4</t>
  </si>
  <si>
    <t>20231017 09:35:38</t>
  </si>
  <si>
    <t>09:35:38</t>
  </si>
  <si>
    <t>bepa_con_b1_r5</t>
  </si>
  <si>
    <t>20231017 09:37:29</t>
  </si>
  <si>
    <t>09:37:29</t>
  </si>
  <si>
    <t>bepa_gs_ext_b1_r1</t>
  </si>
  <si>
    <t>20231017 09:39:23</t>
  </si>
  <si>
    <t>09:39:23</t>
  </si>
  <si>
    <t>bepa_gs_ext_b1_r2</t>
  </si>
  <si>
    <t>20231017 09:42:57</t>
  </si>
  <si>
    <t>09:42:57</t>
  </si>
  <si>
    <t>quma_dro3_b1_r1</t>
  </si>
  <si>
    <t>20231017 09:45:00</t>
  </si>
  <si>
    <t>09:45:00</t>
  </si>
  <si>
    <t>quma_dro3_b1_r2</t>
  </si>
  <si>
    <t>20231017 09:46:24</t>
  </si>
  <si>
    <t>09:46:24</t>
  </si>
  <si>
    <t>quma_dro3_b1_r3</t>
  </si>
  <si>
    <t>20231017 09:48:04</t>
  </si>
  <si>
    <t>09:48:04</t>
  </si>
  <si>
    <t>quma_con_b1_r1</t>
  </si>
  <si>
    <t>20231017 09:50:42</t>
  </si>
  <si>
    <t>09:50:42</t>
  </si>
  <si>
    <t>quma_con_b1_r2</t>
  </si>
  <si>
    <t>20231017 09:53:10</t>
  </si>
  <si>
    <t>09:53:10</t>
  </si>
  <si>
    <t>quma_con_b1_r3</t>
  </si>
  <si>
    <t>20231017 09:54:07</t>
  </si>
  <si>
    <t>09:54:07</t>
  </si>
  <si>
    <t>quma_con_b1_r4</t>
  </si>
  <si>
    <t>20231017 09:55:30</t>
  </si>
  <si>
    <t>09:55:30</t>
  </si>
  <si>
    <t>quma_gs_ext_b1_r1</t>
  </si>
  <si>
    <t>20231017 09:57:41</t>
  </si>
  <si>
    <t>09:57:41</t>
  </si>
  <si>
    <t>quma_gs_ext_b1_r2</t>
  </si>
  <si>
    <t>20231017 09:59:19</t>
  </si>
  <si>
    <t>09:59:19</t>
  </si>
  <si>
    <t>quma_gs_ext_b1_r3</t>
  </si>
  <si>
    <t>20231017 10:03:34</t>
  </si>
  <si>
    <t>10:03:34</t>
  </si>
  <si>
    <t>20231017 10:07:40</t>
  </si>
  <si>
    <t>10:07:40</t>
  </si>
  <si>
    <t>20231017 10:09:17</t>
  </si>
  <si>
    <t>10:09:17</t>
  </si>
  <si>
    <t>2/3</t>
  </si>
  <si>
    <t>20231017 10:11:28</t>
  </si>
  <si>
    <t>10:11:28</t>
  </si>
  <si>
    <t>20231017 10:22:33</t>
  </si>
  <si>
    <t>10:22:33</t>
  </si>
  <si>
    <t>bepa_dro3_b3_r1</t>
  </si>
  <si>
    <t>20231017 10:24:24</t>
  </si>
  <si>
    <t>10:24:24</t>
  </si>
  <si>
    <t>bepa_dro3_b3_r2</t>
  </si>
  <si>
    <t>20231017 10:26:14</t>
  </si>
  <si>
    <t>10:26:14</t>
  </si>
  <si>
    <t>bepa_dro3_b3_r3</t>
  </si>
  <si>
    <t>20231017 10:27:59</t>
  </si>
  <si>
    <t>10:27:59</t>
  </si>
  <si>
    <t>bepa_dro3_b3_r4</t>
  </si>
  <si>
    <t>20231017 10:30:08</t>
  </si>
  <si>
    <t>10:30:08</t>
  </si>
  <si>
    <t>bepa_gs_ext_b3_r14</t>
  </si>
  <si>
    <t>20231017 10:31:47</t>
  </si>
  <si>
    <t>10:31:47</t>
  </si>
  <si>
    <t>bepa_gs_ext_b3_r15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</si>
</sst>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H52"/>
  <sheetViews>
    <sheetView tabSelected="1" workbookViewId="0"/>
  </sheetViews>
  <sheetFormatPr defaultRowHeight="15"/>
  <sheetData>
    <row r="2" spans="1:216">
      <c r="A2" t="s">
        <v>29</v>
      </c>
      <c r="B2" t="s">
        <v>30</v>
      </c>
      <c r="C2" t="s">
        <v>32</v>
      </c>
    </row>
    <row r="3" spans="1:216">
      <c r="B3" t="s">
        <v>31</v>
      </c>
      <c r="C3">
        <v>21</v>
      </c>
    </row>
    <row r="4" spans="1:216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16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6">
      <c r="B7">
        <v>0</v>
      </c>
      <c r="C7">
        <v>0</v>
      </c>
      <c r="D7">
        <v>0</v>
      </c>
      <c r="E7">
        <v>1</v>
      </c>
    </row>
    <row r="8" spans="1:216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16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6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6">
      <c r="B11">
        <v>0</v>
      </c>
      <c r="C11">
        <v>0</v>
      </c>
      <c r="D11">
        <v>0</v>
      </c>
      <c r="E11">
        <v>0</v>
      </c>
      <c r="F11">
        <v>1</v>
      </c>
    </row>
    <row r="12" spans="1:216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6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16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90</v>
      </c>
      <c r="AQ14" t="s">
        <v>90</v>
      </c>
      <c r="AR14" t="s">
        <v>90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</row>
    <row r="15" spans="1:21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88</v>
      </c>
      <c r="AG15" t="s">
        <v>133</v>
      </c>
      <c r="AH15" t="s">
        <v>134</v>
      </c>
      <c r="AI15" t="s">
        <v>135</v>
      </c>
      <c r="AJ15" t="s">
        <v>136</v>
      </c>
      <c r="AK15" t="s">
        <v>137</v>
      </c>
      <c r="AL15" t="s">
        <v>138</v>
      </c>
      <c r="AM15" t="s">
        <v>139</v>
      </c>
      <c r="AN15" t="s">
        <v>140</v>
      </c>
      <c r="AO15" t="s">
        <v>141</v>
      </c>
      <c r="AP15" t="s">
        <v>142</v>
      </c>
      <c r="AQ15" t="s">
        <v>143</v>
      </c>
      <c r="AR15" t="s">
        <v>144</v>
      </c>
      <c r="AS15" t="s">
        <v>109</v>
      </c>
      <c r="AT15" t="s">
        <v>145</v>
      </c>
      <c r="AU15" t="s">
        <v>146</v>
      </c>
      <c r="AV15" t="s">
        <v>147</v>
      </c>
      <c r="AW15" t="s">
        <v>148</v>
      </c>
      <c r="AX15" t="s">
        <v>149</v>
      </c>
      <c r="AY15" t="s">
        <v>150</v>
      </c>
      <c r="AZ15" t="s">
        <v>151</v>
      </c>
      <c r="BA15" t="s">
        <v>152</v>
      </c>
      <c r="BB15" t="s">
        <v>153</v>
      </c>
      <c r="BC15" t="s">
        <v>154</v>
      </c>
      <c r="BD15" t="s">
        <v>155</v>
      </c>
      <c r="BE15" t="s">
        <v>156</v>
      </c>
      <c r="BF15" t="s">
        <v>157</v>
      </c>
      <c r="BG15" t="s">
        <v>158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103</v>
      </c>
      <c r="CN15" t="s">
        <v>106</v>
      </c>
      <c r="CO15" t="s">
        <v>190</v>
      </c>
      <c r="CP15" t="s">
        <v>191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</row>
    <row r="16" spans="1:216">
      <c r="B16" t="s">
        <v>314</v>
      </c>
      <c r="C16" t="s">
        <v>314</v>
      </c>
      <c r="F16" t="s">
        <v>314</v>
      </c>
      <c r="H16" t="s">
        <v>314</v>
      </c>
      <c r="I16" t="s">
        <v>315</v>
      </c>
      <c r="J16" t="s">
        <v>316</v>
      </c>
      <c r="K16" t="s">
        <v>317</v>
      </c>
      <c r="L16" t="s">
        <v>318</v>
      </c>
      <c r="M16" t="s">
        <v>318</v>
      </c>
      <c r="N16" t="s">
        <v>152</v>
      </c>
      <c r="O16" t="s">
        <v>152</v>
      </c>
      <c r="P16" t="s">
        <v>315</v>
      </c>
      <c r="Q16" t="s">
        <v>315</v>
      </c>
      <c r="R16" t="s">
        <v>315</v>
      </c>
      <c r="S16" t="s">
        <v>315</v>
      </c>
      <c r="T16" t="s">
        <v>319</v>
      </c>
      <c r="U16" t="s">
        <v>320</v>
      </c>
      <c r="V16" t="s">
        <v>320</v>
      </c>
      <c r="W16" t="s">
        <v>321</v>
      </c>
      <c r="X16" t="s">
        <v>322</v>
      </c>
      <c r="Y16" t="s">
        <v>321</v>
      </c>
      <c r="Z16" t="s">
        <v>321</v>
      </c>
      <c r="AA16" t="s">
        <v>321</v>
      </c>
      <c r="AB16" t="s">
        <v>319</v>
      </c>
      <c r="AC16" t="s">
        <v>319</v>
      </c>
      <c r="AD16" t="s">
        <v>319</v>
      </c>
      <c r="AE16" t="s">
        <v>319</v>
      </c>
      <c r="AF16" t="s">
        <v>323</v>
      </c>
      <c r="AG16" t="s">
        <v>322</v>
      </c>
      <c r="AI16" t="s">
        <v>322</v>
      </c>
      <c r="AJ16" t="s">
        <v>323</v>
      </c>
      <c r="AK16" t="s">
        <v>317</v>
      </c>
      <c r="AL16" t="s">
        <v>317</v>
      </c>
      <c r="AN16" t="s">
        <v>324</v>
      </c>
      <c r="AO16" t="s">
        <v>325</v>
      </c>
      <c r="AR16" t="s">
        <v>315</v>
      </c>
      <c r="AS16" t="s">
        <v>314</v>
      </c>
      <c r="AT16" t="s">
        <v>318</v>
      </c>
      <c r="AU16" t="s">
        <v>318</v>
      </c>
      <c r="AV16" t="s">
        <v>326</v>
      </c>
      <c r="AW16" t="s">
        <v>326</v>
      </c>
      <c r="AX16" t="s">
        <v>318</v>
      </c>
      <c r="AY16" t="s">
        <v>326</v>
      </c>
      <c r="AZ16" t="s">
        <v>323</v>
      </c>
      <c r="BA16" t="s">
        <v>321</v>
      </c>
      <c r="BB16" t="s">
        <v>321</v>
      </c>
      <c r="BC16" t="s">
        <v>320</v>
      </c>
      <c r="BD16" t="s">
        <v>320</v>
      </c>
      <c r="BE16" t="s">
        <v>320</v>
      </c>
      <c r="BF16" t="s">
        <v>320</v>
      </c>
      <c r="BG16" t="s">
        <v>320</v>
      </c>
      <c r="BH16" t="s">
        <v>327</v>
      </c>
      <c r="BI16" t="s">
        <v>317</v>
      </c>
      <c r="BJ16" t="s">
        <v>317</v>
      </c>
      <c r="BK16" t="s">
        <v>318</v>
      </c>
      <c r="BL16" t="s">
        <v>318</v>
      </c>
      <c r="BM16" t="s">
        <v>318</v>
      </c>
      <c r="BN16" t="s">
        <v>326</v>
      </c>
      <c r="BO16" t="s">
        <v>318</v>
      </c>
      <c r="BP16" t="s">
        <v>326</v>
      </c>
      <c r="BQ16" t="s">
        <v>321</v>
      </c>
      <c r="BR16" t="s">
        <v>321</v>
      </c>
      <c r="BS16" t="s">
        <v>320</v>
      </c>
      <c r="BT16" t="s">
        <v>320</v>
      </c>
      <c r="BU16" t="s">
        <v>317</v>
      </c>
      <c r="BZ16" t="s">
        <v>317</v>
      </c>
      <c r="CC16" t="s">
        <v>320</v>
      </c>
      <c r="CD16" t="s">
        <v>320</v>
      </c>
      <c r="CE16" t="s">
        <v>320</v>
      </c>
      <c r="CF16" t="s">
        <v>320</v>
      </c>
      <c r="CG16" t="s">
        <v>320</v>
      </c>
      <c r="CH16" t="s">
        <v>317</v>
      </c>
      <c r="CI16" t="s">
        <v>317</v>
      </c>
      <c r="CJ16" t="s">
        <v>317</v>
      </c>
      <c r="CK16" t="s">
        <v>314</v>
      </c>
      <c r="CM16" t="s">
        <v>328</v>
      </c>
      <c r="CO16" t="s">
        <v>314</v>
      </c>
      <c r="CP16" t="s">
        <v>314</v>
      </c>
      <c r="CR16" t="s">
        <v>329</v>
      </c>
      <c r="CS16" t="s">
        <v>330</v>
      </c>
      <c r="CT16" t="s">
        <v>329</v>
      </c>
      <c r="CU16" t="s">
        <v>330</v>
      </c>
      <c r="CV16" t="s">
        <v>329</v>
      </c>
      <c r="CW16" t="s">
        <v>330</v>
      </c>
      <c r="CX16" t="s">
        <v>322</v>
      </c>
      <c r="CY16" t="s">
        <v>322</v>
      </c>
      <c r="CZ16" t="s">
        <v>317</v>
      </c>
      <c r="DA16" t="s">
        <v>331</v>
      </c>
      <c r="DB16" t="s">
        <v>317</v>
      </c>
      <c r="DD16" t="s">
        <v>315</v>
      </c>
      <c r="DE16" t="s">
        <v>332</v>
      </c>
      <c r="DF16" t="s">
        <v>315</v>
      </c>
      <c r="DH16" t="s">
        <v>315</v>
      </c>
      <c r="DI16" t="s">
        <v>332</v>
      </c>
      <c r="DJ16" t="s">
        <v>315</v>
      </c>
      <c r="DO16" t="s">
        <v>333</v>
      </c>
      <c r="DP16" t="s">
        <v>333</v>
      </c>
      <c r="EC16" t="s">
        <v>333</v>
      </c>
      <c r="ED16" t="s">
        <v>333</v>
      </c>
      <c r="EE16" t="s">
        <v>334</v>
      </c>
      <c r="EF16" t="s">
        <v>334</v>
      </c>
      <c r="EG16" t="s">
        <v>320</v>
      </c>
      <c r="EH16" t="s">
        <v>320</v>
      </c>
      <c r="EI16" t="s">
        <v>322</v>
      </c>
      <c r="EJ16" t="s">
        <v>320</v>
      </c>
      <c r="EK16" t="s">
        <v>326</v>
      </c>
      <c r="EL16" t="s">
        <v>322</v>
      </c>
      <c r="EM16" t="s">
        <v>322</v>
      </c>
      <c r="EO16" t="s">
        <v>333</v>
      </c>
      <c r="EP16" t="s">
        <v>333</v>
      </c>
      <c r="EQ16" t="s">
        <v>333</v>
      </c>
      <c r="ER16" t="s">
        <v>333</v>
      </c>
      <c r="ES16" t="s">
        <v>333</v>
      </c>
      <c r="ET16" t="s">
        <v>333</v>
      </c>
      <c r="EU16" t="s">
        <v>333</v>
      </c>
      <c r="EV16" t="s">
        <v>335</v>
      </c>
      <c r="EW16" t="s">
        <v>335</v>
      </c>
      <c r="EX16" t="s">
        <v>335</v>
      </c>
      <c r="EY16" t="s">
        <v>336</v>
      </c>
      <c r="EZ16" t="s">
        <v>333</v>
      </c>
      <c r="FA16" t="s">
        <v>333</v>
      </c>
      <c r="FB16" t="s">
        <v>333</v>
      </c>
      <c r="FC16" t="s">
        <v>333</v>
      </c>
      <c r="FD16" t="s">
        <v>333</v>
      </c>
      <c r="FE16" t="s">
        <v>333</v>
      </c>
      <c r="FF16" t="s">
        <v>333</v>
      </c>
      <c r="FG16" t="s">
        <v>333</v>
      </c>
      <c r="FH16" t="s">
        <v>333</v>
      </c>
      <c r="FI16" t="s">
        <v>333</v>
      </c>
      <c r="FJ16" t="s">
        <v>333</v>
      </c>
      <c r="FK16" t="s">
        <v>333</v>
      </c>
      <c r="FR16" t="s">
        <v>333</v>
      </c>
      <c r="FS16" t="s">
        <v>322</v>
      </c>
      <c r="FT16" t="s">
        <v>322</v>
      </c>
      <c r="FU16" t="s">
        <v>329</v>
      </c>
      <c r="FV16" t="s">
        <v>330</v>
      </c>
      <c r="FW16" t="s">
        <v>330</v>
      </c>
      <c r="GA16" t="s">
        <v>330</v>
      </c>
      <c r="GE16" t="s">
        <v>318</v>
      </c>
      <c r="GF16" t="s">
        <v>318</v>
      </c>
      <c r="GG16" t="s">
        <v>326</v>
      </c>
      <c r="GH16" t="s">
        <v>326</v>
      </c>
      <c r="GI16" t="s">
        <v>337</v>
      </c>
      <c r="GJ16" t="s">
        <v>337</v>
      </c>
      <c r="GK16" t="s">
        <v>333</v>
      </c>
      <c r="GL16" t="s">
        <v>333</v>
      </c>
      <c r="GM16" t="s">
        <v>333</v>
      </c>
      <c r="GN16" t="s">
        <v>333</v>
      </c>
      <c r="GO16" t="s">
        <v>333</v>
      </c>
      <c r="GP16" t="s">
        <v>333</v>
      </c>
      <c r="GQ16" t="s">
        <v>320</v>
      </c>
      <c r="GR16" t="s">
        <v>333</v>
      </c>
      <c r="GT16" t="s">
        <v>323</v>
      </c>
      <c r="GU16" t="s">
        <v>323</v>
      </c>
      <c r="GV16" t="s">
        <v>320</v>
      </c>
      <c r="GW16" t="s">
        <v>320</v>
      </c>
      <c r="GX16" t="s">
        <v>320</v>
      </c>
      <c r="GY16" t="s">
        <v>320</v>
      </c>
      <c r="GZ16" t="s">
        <v>320</v>
      </c>
      <c r="HA16" t="s">
        <v>322</v>
      </c>
      <c r="HB16" t="s">
        <v>322</v>
      </c>
      <c r="HC16" t="s">
        <v>322</v>
      </c>
      <c r="HD16" t="s">
        <v>320</v>
      </c>
      <c r="HE16" t="s">
        <v>318</v>
      </c>
      <c r="HF16" t="s">
        <v>326</v>
      </c>
      <c r="HG16" t="s">
        <v>322</v>
      </c>
      <c r="HH16" t="s">
        <v>322</v>
      </c>
    </row>
    <row r="17" spans="1:216">
      <c r="A17">
        <v>1</v>
      </c>
      <c r="B17">
        <v>1697551339.1</v>
      </c>
      <c r="C17">
        <v>0</v>
      </c>
      <c r="D17" t="s">
        <v>338</v>
      </c>
      <c r="E17" t="s">
        <v>339</v>
      </c>
      <c r="F17" t="s">
        <v>340</v>
      </c>
      <c r="G17" t="s">
        <v>341</v>
      </c>
      <c r="H17">
        <v>1697551339.1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(AK17*AN17)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7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$B$11*BI17+$C$11*BJ17+$F$11*BU17*(1-BX17)</f>
        <v>0</v>
      </c>
      <c r="AL17">
        <f>AK17*AM17</f>
        <v>0</v>
      </c>
      <c r="AM17">
        <f>($B$11*$D$9+$C$11*$D$9+$F$11*((CH17+BZ17)/MAX(CH17+BZ17+CI17, 0.1)*$I$9+CI17/MAX(CH17+BZ17+CI17, 0.1)*$J$9))/($B$11+$C$11+$F$11)</f>
        <v>0</v>
      </c>
      <c r="AN17">
        <f>($B$11*$K$9+$C$11*$K$9+$F$11*((CH17+BZ17)/MAX(CH17+BZ17+CI17, 0.1)*$P$9+CI17/MAX(CH17+BZ17+CI17, 0.1)*$Q$9))/($B$11+$C$11+$F$11)</f>
        <v>0</v>
      </c>
      <c r="AO17">
        <v>6</v>
      </c>
      <c r="AP17">
        <v>0.5</v>
      </c>
      <c r="AQ17" t="s">
        <v>342</v>
      </c>
      <c r="AR17">
        <v>2</v>
      </c>
      <c r="AS17">
        <v>1697551339.1</v>
      </c>
      <c r="AT17">
        <v>412.588</v>
      </c>
      <c r="AU17">
        <v>419.466</v>
      </c>
      <c r="AV17">
        <v>12.9723</v>
      </c>
      <c r="AW17">
        <v>11.5597</v>
      </c>
      <c r="AX17">
        <v>411.575</v>
      </c>
      <c r="AY17">
        <v>12.9199</v>
      </c>
      <c r="AZ17">
        <v>500.215</v>
      </c>
      <c r="BA17">
        <v>101.431</v>
      </c>
      <c r="BB17">
        <v>0.034811</v>
      </c>
      <c r="BC17">
        <v>21.9678</v>
      </c>
      <c r="BD17">
        <v>999.9</v>
      </c>
      <c r="BE17">
        <v>999.9</v>
      </c>
      <c r="BF17">
        <v>0</v>
      </c>
      <c r="BG17">
        <v>0</v>
      </c>
      <c r="BH17">
        <v>10023.8</v>
      </c>
      <c r="BI17">
        <v>0</v>
      </c>
      <c r="BJ17">
        <v>25.1868</v>
      </c>
      <c r="BK17">
        <v>-6.87814</v>
      </c>
      <c r="BL17">
        <v>418.011</v>
      </c>
      <c r="BM17">
        <v>424.372</v>
      </c>
      <c r="BN17">
        <v>1.41259</v>
      </c>
      <c r="BO17">
        <v>419.466</v>
      </c>
      <c r="BP17">
        <v>11.5597</v>
      </c>
      <c r="BQ17">
        <v>1.31579</v>
      </c>
      <c r="BR17">
        <v>1.17251</v>
      </c>
      <c r="BS17">
        <v>10.9805</v>
      </c>
      <c r="BT17">
        <v>9.25704</v>
      </c>
      <c r="BU17">
        <v>2499.82</v>
      </c>
      <c r="BV17">
        <v>0.899999</v>
      </c>
      <c r="BW17">
        <v>0.100001</v>
      </c>
      <c r="BX17">
        <v>0</v>
      </c>
      <c r="BY17">
        <v>2.3356</v>
      </c>
      <c r="BZ17">
        <v>0</v>
      </c>
      <c r="CA17">
        <v>58790</v>
      </c>
      <c r="CB17">
        <v>22322.2</v>
      </c>
      <c r="CC17">
        <v>38.312</v>
      </c>
      <c r="CD17">
        <v>37</v>
      </c>
      <c r="CE17">
        <v>37.937</v>
      </c>
      <c r="CF17">
        <v>35.625</v>
      </c>
      <c r="CG17">
        <v>37.125</v>
      </c>
      <c r="CH17">
        <v>2249.84</v>
      </c>
      <c r="CI17">
        <v>249.98</v>
      </c>
      <c r="CJ17">
        <v>0</v>
      </c>
      <c r="CK17">
        <v>1697551325.7</v>
      </c>
      <c r="CL17">
        <v>0</v>
      </c>
      <c r="CM17">
        <v>1697551132.6</v>
      </c>
      <c r="CN17" t="s">
        <v>343</v>
      </c>
      <c r="CO17">
        <v>1697551132.6</v>
      </c>
      <c r="CP17">
        <v>1697551128.6</v>
      </c>
      <c r="CQ17">
        <v>1</v>
      </c>
      <c r="CR17">
        <v>-0.091</v>
      </c>
      <c r="CS17">
        <v>0.011</v>
      </c>
      <c r="CT17">
        <v>1.027</v>
      </c>
      <c r="CU17">
        <v>0.051</v>
      </c>
      <c r="CV17">
        <v>418</v>
      </c>
      <c r="CW17">
        <v>13</v>
      </c>
      <c r="CX17">
        <v>0.18</v>
      </c>
      <c r="CY17">
        <v>0.25</v>
      </c>
      <c r="CZ17">
        <v>5.310096444010934</v>
      </c>
      <c r="DA17">
        <v>0.3104861831739075</v>
      </c>
      <c r="DB17">
        <v>0.04702178190958291</v>
      </c>
      <c r="DC17">
        <v>1</v>
      </c>
      <c r="DD17">
        <v>0.001232829506477651</v>
      </c>
      <c r="DE17">
        <v>-0.0001421383187704691</v>
      </c>
      <c r="DF17">
        <v>1.184091107703981E-05</v>
      </c>
      <c r="DG17">
        <v>1</v>
      </c>
      <c r="DH17">
        <v>0.07324049106278004</v>
      </c>
      <c r="DI17">
        <v>-0.008363397472341619</v>
      </c>
      <c r="DJ17">
        <v>0.0007178896002236787</v>
      </c>
      <c r="DK17">
        <v>1</v>
      </c>
      <c r="DL17">
        <v>3</v>
      </c>
      <c r="DM17">
        <v>3</v>
      </c>
      <c r="DN17" t="s">
        <v>344</v>
      </c>
      <c r="DO17">
        <v>3.10316</v>
      </c>
      <c r="DP17">
        <v>2.66866</v>
      </c>
      <c r="DQ17">
        <v>0.101708</v>
      </c>
      <c r="DR17">
        <v>0.103936</v>
      </c>
      <c r="DS17">
        <v>0.0689509</v>
      </c>
      <c r="DT17">
        <v>0.0649653</v>
      </c>
      <c r="DU17">
        <v>26558.8</v>
      </c>
      <c r="DV17">
        <v>28842.4</v>
      </c>
      <c r="DW17">
        <v>27966.4</v>
      </c>
      <c r="DX17">
        <v>30235.1</v>
      </c>
      <c r="DY17">
        <v>32647.8</v>
      </c>
      <c r="DZ17">
        <v>34916.4</v>
      </c>
      <c r="EA17">
        <v>38402.2</v>
      </c>
      <c r="EB17">
        <v>41492.6</v>
      </c>
      <c r="EC17">
        <v>2.25478</v>
      </c>
      <c r="ED17">
        <v>2.34475</v>
      </c>
      <c r="EE17">
        <v>0</v>
      </c>
      <c r="EF17">
        <v>0</v>
      </c>
      <c r="EG17">
        <v>18.4924</v>
      </c>
      <c r="EH17">
        <v>999.9</v>
      </c>
      <c r="EI17">
        <v>70.8</v>
      </c>
      <c r="EJ17">
        <v>20.9</v>
      </c>
      <c r="EK17">
        <v>17.3141</v>
      </c>
      <c r="EL17">
        <v>64.1199</v>
      </c>
      <c r="EM17">
        <v>7.35577</v>
      </c>
      <c r="EN17">
        <v>1</v>
      </c>
      <c r="EO17">
        <v>-0.6878379999999999</v>
      </c>
      <c r="EP17">
        <v>-0.974227</v>
      </c>
      <c r="EQ17">
        <v>20.1996</v>
      </c>
      <c r="ER17">
        <v>5.26087</v>
      </c>
      <c r="ES17">
        <v>12.0519</v>
      </c>
      <c r="ET17">
        <v>4.97355</v>
      </c>
      <c r="EU17">
        <v>3.293</v>
      </c>
      <c r="EV17">
        <v>9999</v>
      </c>
      <c r="EW17">
        <v>9999</v>
      </c>
      <c r="EX17">
        <v>9999</v>
      </c>
      <c r="EY17">
        <v>217.2</v>
      </c>
      <c r="EZ17">
        <v>4.97177</v>
      </c>
      <c r="FA17">
        <v>1.87012</v>
      </c>
      <c r="FB17">
        <v>1.87637</v>
      </c>
      <c r="FC17">
        <v>1.86936</v>
      </c>
      <c r="FD17">
        <v>1.87259</v>
      </c>
      <c r="FE17">
        <v>1.87424</v>
      </c>
      <c r="FF17">
        <v>1.87361</v>
      </c>
      <c r="FG17">
        <v>1.87514</v>
      </c>
      <c r="FH17">
        <v>0</v>
      </c>
      <c r="FI17">
        <v>0</v>
      </c>
      <c r="FJ17">
        <v>0</v>
      </c>
      <c r="FK17">
        <v>0</v>
      </c>
      <c r="FL17" t="s">
        <v>345</v>
      </c>
      <c r="FM17" t="s">
        <v>346</v>
      </c>
      <c r="FN17" t="s">
        <v>347</v>
      </c>
      <c r="FO17" t="s">
        <v>347</v>
      </c>
      <c r="FP17" t="s">
        <v>347</v>
      </c>
      <c r="FQ17" t="s">
        <v>347</v>
      </c>
      <c r="FR17">
        <v>0</v>
      </c>
      <c r="FS17">
        <v>100</v>
      </c>
      <c r="FT17">
        <v>100</v>
      </c>
      <c r="FU17">
        <v>1.013</v>
      </c>
      <c r="FV17">
        <v>0.0524</v>
      </c>
      <c r="FW17">
        <v>0.01200326255803408</v>
      </c>
      <c r="FX17">
        <v>0.002616612134532941</v>
      </c>
      <c r="FY17">
        <v>-4.519413631873513E-07</v>
      </c>
      <c r="FZ17">
        <v>9.831233035137328E-12</v>
      </c>
      <c r="GA17">
        <v>-0.03986255909936497</v>
      </c>
      <c r="GB17">
        <v>0.01128715920374445</v>
      </c>
      <c r="GC17">
        <v>-0.0004913425133041084</v>
      </c>
      <c r="GD17">
        <v>1.320148971478439E-05</v>
      </c>
      <c r="GE17">
        <v>-1</v>
      </c>
      <c r="GF17">
        <v>2093</v>
      </c>
      <c r="GG17">
        <v>1</v>
      </c>
      <c r="GH17">
        <v>22</v>
      </c>
      <c r="GI17">
        <v>3.4</v>
      </c>
      <c r="GJ17">
        <v>3.5</v>
      </c>
      <c r="GK17">
        <v>1.03882</v>
      </c>
      <c r="GL17">
        <v>2.46094</v>
      </c>
      <c r="GM17">
        <v>1.39893</v>
      </c>
      <c r="GN17">
        <v>2.31567</v>
      </c>
      <c r="GO17">
        <v>1.44897</v>
      </c>
      <c r="GP17">
        <v>2.40967</v>
      </c>
      <c r="GQ17">
        <v>24.2257</v>
      </c>
      <c r="GR17">
        <v>15.9708</v>
      </c>
      <c r="GS17">
        <v>18</v>
      </c>
      <c r="GT17">
        <v>457.275</v>
      </c>
      <c r="GU17">
        <v>588.217</v>
      </c>
      <c r="GV17">
        <v>19.9994</v>
      </c>
      <c r="GW17">
        <v>17.8963</v>
      </c>
      <c r="GX17">
        <v>29.9999</v>
      </c>
      <c r="GY17">
        <v>17.9275</v>
      </c>
      <c r="GZ17">
        <v>17.9</v>
      </c>
      <c r="HA17">
        <v>20.7603</v>
      </c>
      <c r="HB17">
        <v>35.2533</v>
      </c>
      <c r="HC17">
        <v>87.1615</v>
      </c>
      <c r="HD17">
        <v>20</v>
      </c>
      <c r="HE17">
        <v>420</v>
      </c>
      <c r="HF17">
        <v>11.6057</v>
      </c>
      <c r="HG17">
        <v>103.55</v>
      </c>
      <c r="HH17">
        <v>103.663</v>
      </c>
    </row>
    <row r="18" spans="1:216">
      <c r="A18">
        <v>2</v>
      </c>
      <c r="B18">
        <v>1697551486.6</v>
      </c>
      <c r="C18">
        <v>147.5</v>
      </c>
      <c r="D18" t="s">
        <v>348</v>
      </c>
      <c r="E18" t="s">
        <v>349</v>
      </c>
      <c r="F18" t="s">
        <v>340</v>
      </c>
      <c r="G18" t="s">
        <v>350</v>
      </c>
      <c r="H18">
        <v>1697551486.6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(AK18*AN18)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4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$B$11*BI18+$C$11*BJ18+$F$11*BU18*(1-BX18)</f>
        <v>0</v>
      </c>
      <c r="AL18">
        <f>AK18*AM18</f>
        <v>0</v>
      </c>
      <c r="AM18">
        <f>($B$11*$D$9+$C$11*$D$9+$F$11*((CH18+BZ18)/MAX(CH18+BZ18+CI18, 0.1)*$I$9+CI18/MAX(CH18+BZ18+CI18, 0.1)*$J$9))/($B$11+$C$11+$F$11)</f>
        <v>0</v>
      </c>
      <c r="AN18">
        <f>($B$11*$K$9+$C$11*$K$9+$F$11*((CH18+BZ18)/MAX(CH18+BZ18+CI18, 0.1)*$P$9+CI18/MAX(CH18+BZ18+CI18, 0.1)*$Q$9))/($B$11+$C$11+$F$11)</f>
        <v>0</v>
      </c>
      <c r="AO18">
        <v>6</v>
      </c>
      <c r="AP18">
        <v>0.5</v>
      </c>
      <c r="AQ18" t="s">
        <v>342</v>
      </c>
      <c r="AR18">
        <v>2</v>
      </c>
      <c r="AS18">
        <v>1697551486.6</v>
      </c>
      <c r="AT18">
        <v>420.24</v>
      </c>
      <c r="AU18">
        <v>419.885</v>
      </c>
      <c r="AV18">
        <v>12.7928</v>
      </c>
      <c r="AW18">
        <v>12.5083</v>
      </c>
      <c r="AX18">
        <v>419.21</v>
      </c>
      <c r="AY18">
        <v>12.7413</v>
      </c>
      <c r="AZ18">
        <v>499.938</v>
      </c>
      <c r="BA18">
        <v>101.434</v>
      </c>
      <c r="BB18">
        <v>0.0361155</v>
      </c>
      <c r="BC18">
        <v>21.7695</v>
      </c>
      <c r="BD18">
        <v>999.9</v>
      </c>
      <c r="BE18">
        <v>999.9</v>
      </c>
      <c r="BF18">
        <v>0</v>
      </c>
      <c r="BG18">
        <v>0</v>
      </c>
      <c r="BH18">
        <v>10005.6</v>
      </c>
      <c r="BI18">
        <v>0</v>
      </c>
      <c r="BJ18">
        <v>28.5864</v>
      </c>
      <c r="BK18">
        <v>0.35434</v>
      </c>
      <c r="BL18">
        <v>425.685</v>
      </c>
      <c r="BM18">
        <v>425.204</v>
      </c>
      <c r="BN18">
        <v>0.284544</v>
      </c>
      <c r="BO18">
        <v>419.885</v>
      </c>
      <c r="BP18">
        <v>12.5083</v>
      </c>
      <c r="BQ18">
        <v>1.29763</v>
      </c>
      <c r="BR18">
        <v>1.26877</v>
      </c>
      <c r="BS18">
        <v>10.7714</v>
      </c>
      <c r="BT18">
        <v>10.4339</v>
      </c>
      <c r="BU18">
        <v>2499.95</v>
      </c>
      <c r="BV18">
        <v>0.899995</v>
      </c>
      <c r="BW18">
        <v>0.100005</v>
      </c>
      <c r="BX18">
        <v>0</v>
      </c>
      <c r="BY18">
        <v>3.0936</v>
      </c>
      <c r="BZ18">
        <v>0</v>
      </c>
      <c r="CA18">
        <v>18735.8</v>
      </c>
      <c r="CB18">
        <v>22323.2</v>
      </c>
      <c r="CC18">
        <v>40.687</v>
      </c>
      <c r="CD18">
        <v>39.187</v>
      </c>
      <c r="CE18">
        <v>39.687</v>
      </c>
      <c r="CF18">
        <v>38.25</v>
      </c>
      <c r="CG18">
        <v>39.125</v>
      </c>
      <c r="CH18">
        <v>2249.94</v>
      </c>
      <c r="CI18">
        <v>250.01</v>
      </c>
      <c r="CJ18">
        <v>0</v>
      </c>
      <c r="CK18">
        <v>1697551473.3</v>
      </c>
      <c r="CL18">
        <v>0</v>
      </c>
      <c r="CM18">
        <v>1697551132.6</v>
      </c>
      <c r="CN18" t="s">
        <v>343</v>
      </c>
      <c r="CO18">
        <v>1697551132.6</v>
      </c>
      <c r="CP18">
        <v>1697551128.6</v>
      </c>
      <c r="CQ18">
        <v>1</v>
      </c>
      <c r="CR18">
        <v>-0.091</v>
      </c>
      <c r="CS18">
        <v>0.011</v>
      </c>
      <c r="CT18">
        <v>1.027</v>
      </c>
      <c r="CU18">
        <v>0.051</v>
      </c>
      <c r="CV18">
        <v>418</v>
      </c>
      <c r="CW18">
        <v>13</v>
      </c>
      <c r="CX18">
        <v>0.18</v>
      </c>
      <c r="CY18">
        <v>0.25</v>
      </c>
      <c r="CZ18">
        <v>-0.3630239977397147</v>
      </c>
      <c r="DA18">
        <v>0.1002913230989974</v>
      </c>
      <c r="DB18">
        <v>0.01856327963394313</v>
      </c>
      <c r="DC18">
        <v>1</v>
      </c>
      <c r="DD18">
        <v>0.0002093992729376993</v>
      </c>
      <c r="DE18">
        <v>0.0002688586445978907</v>
      </c>
      <c r="DF18">
        <v>1.947676326113097E-05</v>
      </c>
      <c r="DG18">
        <v>1</v>
      </c>
      <c r="DH18">
        <v>0.01211798498385233</v>
      </c>
      <c r="DI18">
        <v>0.01566588693917122</v>
      </c>
      <c r="DJ18">
        <v>0.001134953151061524</v>
      </c>
      <c r="DK18">
        <v>1</v>
      </c>
      <c r="DL18">
        <v>3</v>
      </c>
      <c r="DM18">
        <v>3</v>
      </c>
      <c r="DN18" t="s">
        <v>344</v>
      </c>
      <c r="DO18">
        <v>3.10308</v>
      </c>
      <c r="DP18">
        <v>2.6698</v>
      </c>
      <c r="DQ18">
        <v>0.103144</v>
      </c>
      <c r="DR18">
        <v>0.104042</v>
      </c>
      <c r="DS18">
        <v>0.0682374</v>
      </c>
      <c r="DT18">
        <v>0.0690016</v>
      </c>
      <c r="DU18">
        <v>26509.9</v>
      </c>
      <c r="DV18">
        <v>28835.5</v>
      </c>
      <c r="DW18">
        <v>27959.4</v>
      </c>
      <c r="DX18">
        <v>30231.2</v>
      </c>
      <c r="DY18">
        <v>32666.7</v>
      </c>
      <c r="DZ18">
        <v>34761.9</v>
      </c>
      <c r="EA18">
        <v>38394.7</v>
      </c>
      <c r="EB18">
        <v>41487.7</v>
      </c>
      <c r="EC18">
        <v>2.26108</v>
      </c>
      <c r="ED18">
        <v>2.34765</v>
      </c>
      <c r="EE18">
        <v>0</v>
      </c>
      <c r="EF18">
        <v>0</v>
      </c>
      <c r="EG18">
        <v>18.2521</v>
      </c>
      <c r="EH18">
        <v>999.9</v>
      </c>
      <c r="EI18">
        <v>70.09999999999999</v>
      </c>
      <c r="EJ18">
        <v>20.9</v>
      </c>
      <c r="EK18">
        <v>17.1417</v>
      </c>
      <c r="EL18">
        <v>64.2099</v>
      </c>
      <c r="EM18">
        <v>7.47596</v>
      </c>
      <c r="EN18">
        <v>1</v>
      </c>
      <c r="EO18">
        <v>-0.692401</v>
      </c>
      <c r="EP18">
        <v>-1.07165</v>
      </c>
      <c r="EQ18">
        <v>20.1998</v>
      </c>
      <c r="ER18">
        <v>5.25652</v>
      </c>
      <c r="ES18">
        <v>12.0519</v>
      </c>
      <c r="ET18">
        <v>4.9731</v>
      </c>
      <c r="EU18">
        <v>3.29225</v>
      </c>
      <c r="EV18">
        <v>9999</v>
      </c>
      <c r="EW18">
        <v>9999</v>
      </c>
      <c r="EX18">
        <v>9999</v>
      </c>
      <c r="EY18">
        <v>217.3</v>
      </c>
      <c r="EZ18">
        <v>4.97181</v>
      </c>
      <c r="FA18">
        <v>1.87013</v>
      </c>
      <c r="FB18">
        <v>1.87637</v>
      </c>
      <c r="FC18">
        <v>1.86946</v>
      </c>
      <c r="FD18">
        <v>1.87266</v>
      </c>
      <c r="FE18">
        <v>1.87431</v>
      </c>
      <c r="FF18">
        <v>1.87363</v>
      </c>
      <c r="FG18">
        <v>1.87515</v>
      </c>
      <c r="FH18">
        <v>0</v>
      </c>
      <c r="FI18">
        <v>0</v>
      </c>
      <c r="FJ18">
        <v>0</v>
      </c>
      <c r="FK18">
        <v>0</v>
      </c>
      <c r="FL18" t="s">
        <v>345</v>
      </c>
      <c r="FM18" t="s">
        <v>346</v>
      </c>
      <c r="FN18" t="s">
        <v>347</v>
      </c>
      <c r="FO18" t="s">
        <v>347</v>
      </c>
      <c r="FP18" t="s">
        <v>347</v>
      </c>
      <c r="FQ18" t="s">
        <v>347</v>
      </c>
      <c r="FR18">
        <v>0</v>
      </c>
      <c r="FS18">
        <v>100</v>
      </c>
      <c r="FT18">
        <v>100</v>
      </c>
      <c r="FU18">
        <v>1.03</v>
      </c>
      <c r="FV18">
        <v>0.0515</v>
      </c>
      <c r="FW18">
        <v>0.01200326255803408</v>
      </c>
      <c r="FX18">
        <v>0.002616612134532941</v>
      </c>
      <c r="FY18">
        <v>-4.519413631873513E-07</v>
      </c>
      <c r="FZ18">
        <v>9.831233035137328E-12</v>
      </c>
      <c r="GA18">
        <v>-0.03986255909936497</v>
      </c>
      <c r="GB18">
        <v>0.01128715920374445</v>
      </c>
      <c r="GC18">
        <v>-0.0004913425133041084</v>
      </c>
      <c r="GD18">
        <v>1.320148971478439E-05</v>
      </c>
      <c r="GE18">
        <v>-1</v>
      </c>
      <c r="GF18">
        <v>2093</v>
      </c>
      <c r="GG18">
        <v>1</v>
      </c>
      <c r="GH18">
        <v>22</v>
      </c>
      <c r="GI18">
        <v>5.9</v>
      </c>
      <c r="GJ18">
        <v>6</v>
      </c>
      <c r="GK18">
        <v>1.05591</v>
      </c>
      <c r="GL18">
        <v>2.45605</v>
      </c>
      <c r="GM18">
        <v>1.39893</v>
      </c>
      <c r="GN18">
        <v>2.31445</v>
      </c>
      <c r="GO18">
        <v>1.44897</v>
      </c>
      <c r="GP18">
        <v>2.45239</v>
      </c>
      <c r="GQ18">
        <v>24.2867</v>
      </c>
      <c r="GR18">
        <v>15.9708</v>
      </c>
      <c r="GS18">
        <v>18</v>
      </c>
      <c r="GT18">
        <v>460.254</v>
      </c>
      <c r="GU18">
        <v>589.59</v>
      </c>
      <c r="GV18">
        <v>19.9995</v>
      </c>
      <c r="GW18">
        <v>17.8424</v>
      </c>
      <c r="GX18">
        <v>30.0001</v>
      </c>
      <c r="GY18">
        <v>17.8703</v>
      </c>
      <c r="GZ18">
        <v>17.8423</v>
      </c>
      <c r="HA18">
        <v>21.1095</v>
      </c>
      <c r="HB18">
        <v>29.9684</v>
      </c>
      <c r="HC18">
        <v>84.9195</v>
      </c>
      <c r="HD18">
        <v>20</v>
      </c>
      <c r="HE18">
        <v>420</v>
      </c>
      <c r="HF18">
        <v>12.5744</v>
      </c>
      <c r="HG18">
        <v>103.527</v>
      </c>
      <c r="HH18">
        <v>103.65</v>
      </c>
    </row>
    <row r="19" spans="1:216">
      <c r="A19">
        <v>3</v>
      </c>
      <c r="B19">
        <v>1697551639.5</v>
      </c>
      <c r="C19">
        <v>300.4000000953674</v>
      </c>
      <c r="D19" t="s">
        <v>351</v>
      </c>
      <c r="E19" t="s">
        <v>352</v>
      </c>
      <c r="F19" t="s">
        <v>340</v>
      </c>
      <c r="G19" t="s">
        <v>353</v>
      </c>
      <c r="H19">
        <v>1697551639.5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(AK19*AN19)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7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$B$11*BI19+$C$11*BJ19+$F$11*BU19*(1-BX19)</f>
        <v>0</v>
      </c>
      <c r="AL19">
        <f>AK19*AM19</f>
        <v>0</v>
      </c>
      <c r="AM19">
        <f>($B$11*$D$9+$C$11*$D$9+$F$11*((CH19+BZ19)/MAX(CH19+BZ19+CI19, 0.1)*$I$9+CI19/MAX(CH19+BZ19+CI19, 0.1)*$J$9))/($B$11+$C$11+$F$11)</f>
        <v>0</v>
      </c>
      <c r="AN19">
        <f>($B$11*$K$9+$C$11*$K$9+$F$11*((CH19+BZ19)/MAX(CH19+BZ19+CI19, 0.1)*$P$9+CI19/MAX(CH19+BZ19+CI19, 0.1)*$Q$9))/($B$11+$C$11+$F$11)</f>
        <v>0</v>
      </c>
      <c r="AO19">
        <v>6</v>
      </c>
      <c r="AP19">
        <v>0.5</v>
      </c>
      <c r="AQ19" t="s">
        <v>342</v>
      </c>
      <c r="AR19">
        <v>2</v>
      </c>
      <c r="AS19">
        <v>1697551639.5</v>
      </c>
      <c r="AT19">
        <v>414.302</v>
      </c>
      <c r="AU19">
        <v>419.9</v>
      </c>
      <c r="AV19">
        <v>12.8392</v>
      </c>
      <c r="AW19">
        <v>11.029</v>
      </c>
      <c r="AX19">
        <v>413.285</v>
      </c>
      <c r="AY19">
        <v>12.7874</v>
      </c>
      <c r="AZ19">
        <v>500.038</v>
      </c>
      <c r="BA19">
        <v>101.442</v>
      </c>
      <c r="BB19">
        <v>0.034663</v>
      </c>
      <c r="BC19">
        <v>21.7401</v>
      </c>
      <c r="BD19">
        <v>999.9</v>
      </c>
      <c r="BE19">
        <v>999.9</v>
      </c>
      <c r="BF19">
        <v>0</v>
      </c>
      <c r="BG19">
        <v>0</v>
      </c>
      <c r="BH19">
        <v>10031.2</v>
      </c>
      <c r="BI19">
        <v>0</v>
      </c>
      <c r="BJ19">
        <v>26.0737</v>
      </c>
      <c r="BK19">
        <v>-5.59848</v>
      </c>
      <c r="BL19">
        <v>419.69</v>
      </c>
      <c r="BM19">
        <v>424.583</v>
      </c>
      <c r="BN19">
        <v>1.81014</v>
      </c>
      <c r="BO19">
        <v>419.9</v>
      </c>
      <c r="BP19">
        <v>11.029</v>
      </c>
      <c r="BQ19">
        <v>1.30243</v>
      </c>
      <c r="BR19">
        <v>1.11881</v>
      </c>
      <c r="BS19">
        <v>10.827</v>
      </c>
      <c r="BT19">
        <v>8.56291</v>
      </c>
      <c r="BU19">
        <v>2499.97</v>
      </c>
      <c r="BV19">
        <v>0.899998</v>
      </c>
      <c r="BW19">
        <v>0.100002</v>
      </c>
      <c r="BX19">
        <v>0</v>
      </c>
      <c r="BY19">
        <v>2.0851</v>
      </c>
      <c r="BZ19">
        <v>0</v>
      </c>
      <c r="CA19">
        <v>30482.1</v>
      </c>
      <c r="CB19">
        <v>22323.4</v>
      </c>
      <c r="CC19">
        <v>39.562</v>
      </c>
      <c r="CD19">
        <v>37.937</v>
      </c>
      <c r="CE19">
        <v>39.125</v>
      </c>
      <c r="CF19">
        <v>36.625</v>
      </c>
      <c r="CG19">
        <v>38.125</v>
      </c>
      <c r="CH19">
        <v>2249.97</v>
      </c>
      <c r="CI19">
        <v>250</v>
      </c>
      <c r="CJ19">
        <v>0</v>
      </c>
      <c r="CK19">
        <v>1697551626.3</v>
      </c>
      <c r="CL19">
        <v>0</v>
      </c>
      <c r="CM19">
        <v>1697551132.6</v>
      </c>
      <c r="CN19" t="s">
        <v>343</v>
      </c>
      <c r="CO19">
        <v>1697551132.6</v>
      </c>
      <c r="CP19">
        <v>1697551128.6</v>
      </c>
      <c r="CQ19">
        <v>1</v>
      </c>
      <c r="CR19">
        <v>-0.091</v>
      </c>
      <c r="CS19">
        <v>0.011</v>
      </c>
      <c r="CT19">
        <v>1.027</v>
      </c>
      <c r="CU19">
        <v>0.051</v>
      </c>
      <c r="CV19">
        <v>418</v>
      </c>
      <c r="CW19">
        <v>13</v>
      </c>
      <c r="CX19">
        <v>0.18</v>
      </c>
      <c r="CY19">
        <v>0.25</v>
      </c>
      <c r="CZ19">
        <v>3.970056970388017</v>
      </c>
      <c r="DA19">
        <v>0.07810108853935563</v>
      </c>
      <c r="DB19">
        <v>0.02143084956032584</v>
      </c>
      <c r="DC19">
        <v>1</v>
      </c>
      <c r="DD19">
        <v>0.001534241119584108</v>
      </c>
      <c r="DE19">
        <v>-9.849276638005243E-05</v>
      </c>
      <c r="DF19">
        <v>7.500463590494808E-06</v>
      </c>
      <c r="DG19">
        <v>1</v>
      </c>
      <c r="DH19">
        <v>0.0943649716658722</v>
      </c>
      <c r="DI19">
        <v>-0.009409912081945101</v>
      </c>
      <c r="DJ19">
        <v>0.0007110694488746798</v>
      </c>
      <c r="DK19">
        <v>1</v>
      </c>
      <c r="DL19">
        <v>3</v>
      </c>
      <c r="DM19">
        <v>3</v>
      </c>
      <c r="DN19" t="s">
        <v>344</v>
      </c>
      <c r="DO19">
        <v>3.10284</v>
      </c>
      <c r="DP19">
        <v>2.66857</v>
      </c>
      <c r="DQ19">
        <v>0.102055</v>
      </c>
      <c r="DR19">
        <v>0.104041</v>
      </c>
      <c r="DS19">
        <v>0.0684327</v>
      </c>
      <c r="DT19">
        <v>0.0626816</v>
      </c>
      <c r="DU19">
        <v>26536.5</v>
      </c>
      <c r="DV19">
        <v>28831.7</v>
      </c>
      <c r="DW19">
        <v>27953.6</v>
      </c>
      <c r="DX19">
        <v>30227.2</v>
      </c>
      <c r="DY19">
        <v>32651.9</v>
      </c>
      <c r="DZ19">
        <v>34994</v>
      </c>
      <c r="EA19">
        <v>38385.4</v>
      </c>
      <c r="EB19">
        <v>41483.5</v>
      </c>
      <c r="EC19">
        <v>2.25625</v>
      </c>
      <c r="ED19">
        <v>2.34395</v>
      </c>
      <c r="EE19">
        <v>0</v>
      </c>
      <c r="EF19">
        <v>0</v>
      </c>
      <c r="EG19">
        <v>18.0439</v>
      </c>
      <c r="EH19">
        <v>999.9</v>
      </c>
      <c r="EI19">
        <v>69.8</v>
      </c>
      <c r="EJ19">
        <v>20.9</v>
      </c>
      <c r="EK19">
        <v>17.0698</v>
      </c>
      <c r="EL19">
        <v>64.2698</v>
      </c>
      <c r="EM19">
        <v>7.53205</v>
      </c>
      <c r="EN19">
        <v>1</v>
      </c>
      <c r="EO19">
        <v>-0.691273</v>
      </c>
      <c r="EP19">
        <v>-1.06189</v>
      </c>
      <c r="EQ19">
        <v>20.1985</v>
      </c>
      <c r="ER19">
        <v>5.25712</v>
      </c>
      <c r="ES19">
        <v>12.0519</v>
      </c>
      <c r="ET19">
        <v>4.97345</v>
      </c>
      <c r="EU19">
        <v>3.29262</v>
      </c>
      <c r="EV19">
        <v>9999</v>
      </c>
      <c r="EW19">
        <v>9999</v>
      </c>
      <c r="EX19">
        <v>9999</v>
      </c>
      <c r="EY19">
        <v>217.3</v>
      </c>
      <c r="EZ19">
        <v>4.9718</v>
      </c>
      <c r="FA19">
        <v>1.87013</v>
      </c>
      <c r="FB19">
        <v>1.87637</v>
      </c>
      <c r="FC19">
        <v>1.86948</v>
      </c>
      <c r="FD19">
        <v>1.8727</v>
      </c>
      <c r="FE19">
        <v>1.87429</v>
      </c>
      <c r="FF19">
        <v>1.87363</v>
      </c>
      <c r="FG19">
        <v>1.87515</v>
      </c>
      <c r="FH19">
        <v>0</v>
      </c>
      <c r="FI19">
        <v>0</v>
      </c>
      <c r="FJ19">
        <v>0</v>
      </c>
      <c r="FK19">
        <v>0</v>
      </c>
      <c r="FL19" t="s">
        <v>345</v>
      </c>
      <c r="FM19" t="s">
        <v>346</v>
      </c>
      <c r="FN19" t="s">
        <v>347</v>
      </c>
      <c r="FO19" t="s">
        <v>347</v>
      </c>
      <c r="FP19" t="s">
        <v>347</v>
      </c>
      <c r="FQ19" t="s">
        <v>347</v>
      </c>
      <c r="FR19">
        <v>0</v>
      </c>
      <c r="FS19">
        <v>100</v>
      </c>
      <c r="FT19">
        <v>100</v>
      </c>
      <c r="FU19">
        <v>1.017</v>
      </c>
      <c r="FV19">
        <v>0.0518</v>
      </c>
      <c r="FW19">
        <v>0.01200326255803408</v>
      </c>
      <c r="FX19">
        <v>0.002616612134532941</v>
      </c>
      <c r="FY19">
        <v>-4.519413631873513E-07</v>
      </c>
      <c r="FZ19">
        <v>9.831233035137328E-12</v>
      </c>
      <c r="GA19">
        <v>-0.03986255909936497</v>
      </c>
      <c r="GB19">
        <v>0.01128715920374445</v>
      </c>
      <c r="GC19">
        <v>-0.0004913425133041084</v>
      </c>
      <c r="GD19">
        <v>1.320148971478439E-05</v>
      </c>
      <c r="GE19">
        <v>-1</v>
      </c>
      <c r="GF19">
        <v>2093</v>
      </c>
      <c r="GG19">
        <v>1</v>
      </c>
      <c r="GH19">
        <v>22</v>
      </c>
      <c r="GI19">
        <v>8.4</v>
      </c>
      <c r="GJ19">
        <v>8.5</v>
      </c>
      <c r="GK19">
        <v>1.05957</v>
      </c>
      <c r="GL19">
        <v>2.47681</v>
      </c>
      <c r="GM19">
        <v>1.39893</v>
      </c>
      <c r="GN19">
        <v>2.31445</v>
      </c>
      <c r="GO19">
        <v>1.44897</v>
      </c>
      <c r="GP19">
        <v>2.37427</v>
      </c>
      <c r="GQ19">
        <v>24.3478</v>
      </c>
      <c r="GR19">
        <v>15.9533</v>
      </c>
      <c r="GS19">
        <v>18</v>
      </c>
      <c r="GT19">
        <v>457.38</v>
      </c>
      <c r="GU19">
        <v>586.653</v>
      </c>
      <c r="GV19">
        <v>20.001</v>
      </c>
      <c r="GW19">
        <v>17.8445</v>
      </c>
      <c r="GX19">
        <v>30.0002</v>
      </c>
      <c r="GY19">
        <v>17.8582</v>
      </c>
      <c r="GZ19">
        <v>17.829</v>
      </c>
      <c r="HA19">
        <v>21.1911</v>
      </c>
      <c r="HB19">
        <v>36.8176</v>
      </c>
      <c r="HC19">
        <v>82.25239999999999</v>
      </c>
      <c r="HD19">
        <v>20</v>
      </c>
      <c r="HE19">
        <v>420</v>
      </c>
      <c r="HF19">
        <v>11.072</v>
      </c>
      <c r="HG19">
        <v>103.504</v>
      </c>
      <c r="HH19">
        <v>103.638</v>
      </c>
    </row>
    <row r="20" spans="1:216">
      <c r="A20">
        <v>4</v>
      </c>
      <c r="B20">
        <v>1697551775</v>
      </c>
      <c r="C20">
        <v>435.9000000953674</v>
      </c>
      <c r="D20" t="s">
        <v>354</v>
      </c>
      <c r="E20" t="s">
        <v>355</v>
      </c>
      <c r="F20" t="s">
        <v>340</v>
      </c>
      <c r="G20" t="s">
        <v>356</v>
      </c>
      <c r="H20">
        <v>1697551775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(AK20*AN20)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6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$B$11*BI20+$C$11*BJ20+$F$11*BU20*(1-BX20)</f>
        <v>0</v>
      </c>
      <c r="AL20">
        <f>AK20*AM20</f>
        <v>0</v>
      </c>
      <c r="AM20">
        <f>($B$11*$D$9+$C$11*$D$9+$F$11*((CH20+BZ20)/MAX(CH20+BZ20+CI20, 0.1)*$I$9+CI20/MAX(CH20+BZ20+CI20, 0.1)*$J$9))/($B$11+$C$11+$F$11)</f>
        <v>0</v>
      </c>
      <c r="AN20">
        <f>($B$11*$K$9+$C$11*$K$9+$F$11*((CH20+BZ20)/MAX(CH20+BZ20+CI20, 0.1)*$P$9+CI20/MAX(CH20+BZ20+CI20, 0.1)*$Q$9))/($B$11+$C$11+$F$11)</f>
        <v>0</v>
      </c>
      <c r="AO20">
        <v>6</v>
      </c>
      <c r="AP20">
        <v>0.5</v>
      </c>
      <c r="AQ20" t="s">
        <v>342</v>
      </c>
      <c r="AR20">
        <v>2</v>
      </c>
      <c r="AS20">
        <v>1697551775</v>
      </c>
      <c r="AT20">
        <v>417.699</v>
      </c>
      <c r="AU20">
        <v>419.948</v>
      </c>
      <c r="AV20">
        <v>12.6513</v>
      </c>
      <c r="AW20">
        <v>11.8898</v>
      </c>
      <c r="AX20">
        <v>416.674</v>
      </c>
      <c r="AY20">
        <v>12.6005</v>
      </c>
      <c r="AZ20">
        <v>499.985</v>
      </c>
      <c r="BA20">
        <v>101.452</v>
      </c>
      <c r="BB20">
        <v>0.0348351</v>
      </c>
      <c r="BC20">
        <v>21.6263</v>
      </c>
      <c r="BD20">
        <v>999.9</v>
      </c>
      <c r="BE20">
        <v>999.9</v>
      </c>
      <c r="BF20">
        <v>0</v>
      </c>
      <c r="BG20">
        <v>0</v>
      </c>
      <c r="BH20">
        <v>10000</v>
      </c>
      <c r="BI20">
        <v>0</v>
      </c>
      <c r="BJ20">
        <v>32.7916</v>
      </c>
      <c r="BK20">
        <v>-2.2493</v>
      </c>
      <c r="BL20">
        <v>423.051</v>
      </c>
      <c r="BM20">
        <v>425.001</v>
      </c>
      <c r="BN20">
        <v>0.761482</v>
      </c>
      <c r="BO20">
        <v>419.948</v>
      </c>
      <c r="BP20">
        <v>11.8898</v>
      </c>
      <c r="BQ20">
        <v>1.2835</v>
      </c>
      <c r="BR20">
        <v>1.20625</v>
      </c>
      <c r="BS20">
        <v>10.607</v>
      </c>
      <c r="BT20">
        <v>9.67887</v>
      </c>
      <c r="BU20">
        <v>2499.92</v>
      </c>
      <c r="BV20">
        <v>0.900002</v>
      </c>
      <c r="BW20">
        <v>0.0999984</v>
      </c>
      <c r="BX20">
        <v>0</v>
      </c>
      <c r="BY20">
        <v>2.3767</v>
      </c>
      <c r="BZ20">
        <v>0</v>
      </c>
      <c r="CA20">
        <v>21835.8</v>
      </c>
      <c r="CB20">
        <v>22323</v>
      </c>
      <c r="CC20">
        <v>39.5</v>
      </c>
      <c r="CD20">
        <v>38.562</v>
      </c>
      <c r="CE20">
        <v>38.937</v>
      </c>
      <c r="CF20">
        <v>37.062</v>
      </c>
      <c r="CG20">
        <v>38.125</v>
      </c>
      <c r="CH20">
        <v>2249.93</v>
      </c>
      <c r="CI20">
        <v>249.99</v>
      </c>
      <c r="CJ20">
        <v>0</v>
      </c>
      <c r="CK20">
        <v>1697551761.9</v>
      </c>
      <c r="CL20">
        <v>0</v>
      </c>
      <c r="CM20">
        <v>1697551132.6</v>
      </c>
      <c r="CN20" t="s">
        <v>343</v>
      </c>
      <c r="CO20">
        <v>1697551132.6</v>
      </c>
      <c r="CP20">
        <v>1697551128.6</v>
      </c>
      <c r="CQ20">
        <v>1</v>
      </c>
      <c r="CR20">
        <v>-0.091</v>
      </c>
      <c r="CS20">
        <v>0.011</v>
      </c>
      <c r="CT20">
        <v>1.027</v>
      </c>
      <c r="CU20">
        <v>0.051</v>
      </c>
      <c r="CV20">
        <v>418</v>
      </c>
      <c r="CW20">
        <v>13</v>
      </c>
      <c r="CX20">
        <v>0.18</v>
      </c>
      <c r="CY20">
        <v>0.25</v>
      </c>
      <c r="CZ20">
        <v>1.650211088026346</v>
      </c>
      <c r="DA20">
        <v>-0.1264066860338894</v>
      </c>
      <c r="DB20">
        <v>0.01664153887066395</v>
      </c>
      <c r="DC20">
        <v>1</v>
      </c>
      <c r="DD20">
        <v>0.0006202247823443801</v>
      </c>
      <c r="DE20">
        <v>0.0002158923763738331</v>
      </c>
      <c r="DF20">
        <v>1.590643869126055E-05</v>
      </c>
      <c r="DG20">
        <v>1</v>
      </c>
      <c r="DH20">
        <v>0.03671618447567017</v>
      </c>
      <c r="DI20">
        <v>0.01301924068053812</v>
      </c>
      <c r="DJ20">
        <v>0.0009611763156949617</v>
      </c>
      <c r="DK20">
        <v>1</v>
      </c>
      <c r="DL20">
        <v>3</v>
      </c>
      <c r="DM20">
        <v>3</v>
      </c>
      <c r="DN20" t="s">
        <v>344</v>
      </c>
      <c r="DO20">
        <v>3.10298</v>
      </c>
      <c r="DP20">
        <v>2.66847</v>
      </c>
      <c r="DQ20">
        <v>0.102689</v>
      </c>
      <c r="DR20">
        <v>0.104064</v>
      </c>
      <c r="DS20">
        <v>0.06767330000000001</v>
      </c>
      <c r="DT20">
        <v>0.06640160000000001</v>
      </c>
      <c r="DU20">
        <v>26512.7</v>
      </c>
      <c r="DV20">
        <v>28828.4</v>
      </c>
      <c r="DW20">
        <v>27948.3</v>
      </c>
      <c r="DX20">
        <v>30224.6</v>
      </c>
      <c r="DY20">
        <v>32674.2</v>
      </c>
      <c r="DZ20">
        <v>34853.7</v>
      </c>
      <c r="EA20">
        <v>38380.4</v>
      </c>
      <c r="EB20">
        <v>41481.6</v>
      </c>
      <c r="EC20">
        <v>2.25748</v>
      </c>
      <c r="ED20">
        <v>2.3451</v>
      </c>
      <c r="EE20">
        <v>0</v>
      </c>
      <c r="EF20">
        <v>0</v>
      </c>
      <c r="EG20">
        <v>18.152</v>
      </c>
      <c r="EH20">
        <v>999.9</v>
      </c>
      <c r="EI20">
        <v>69.2</v>
      </c>
      <c r="EJ20">
        <v>20.9</v>
      </c>
      <c r="EK20">
        <v>16.9206</v>
      </c>
      <c r="EL20">
        <v>64.43980000000001</v>
      </c>
      <c r="EM20">
        <v>7.98077</v>
      </c>
      <c r="EN20">
        <v>1</v>
      </c>
      <c r="EO20">
        <v>-0.687998</v>
      </c>
      <c r="EP20">
        <v>-1.09984</v>
      </c>
      <c r="EQ20">
        <v>20.2</v>
      </c>
      <c r="ER20">
        <v>5.25323</v>
      </c>
      <c r="ES20">
        <v>12.0519</v>
      </c>
      <c r="ET20">
        <v>4.9726</v>
      </c>
      <c r="EU20">
        <v>3.2915</v>
      </c>
      <c r="EV20">
        <v>9999</v>
      </c>
      <c r="EW20">
        <v>9999</v>
      </c>
      <c r="EX20">
        <v>9999</v>
      </c>
      <c r="EY20">
        <v>217.4</v>
      </c>
      <c r="EZ20">
        <v>4.9718</v>
      </c>
      <c r="FA20">
        <v>1.87012</v>
      </c>
      <c r="FB20">
        <v>1.87637</v>
      </c>
      <c r="FC20">
        <v>1.86946</v>
      </c>
      <c r="FD20">
        <v>1.87269</v>
      </c>
      <c r="FE20">
        <v>1.87427</v>
      </c>
      <c r="FF20">
        <v>1.87363</v>
      </c>
      <c r="FG20">
        <v>1.87515</v>
      </c>
      <c r="FH20">
        <v>0</v>
      </c>
      <c r="FI20">
        <v>0</v>
      </c>
      <c r="FJ20">
        <v>0</v>
      </c>
      <c r="FK20">
        <v>0</v>
      </c>
      <c r="FL20" t="s">
        <v>345</v>
      </c>
      <c r="FM20" t="s">
        <v>346</v>
      </c>
      <c r="FN20" t="s">
        <v>347</v>
      </c>
      <c r="FO20" t="s">
        <v>347</v>
      </c>
      <c r="FP20" t="s">
        <v>347</v>
      </c>
      <c r="FQ20" t="s">
        <v>347</v>
      </c>
      <c r="FR20">
        <v>0</v>
      </c>
      <c r="FS20">
        <v>100</v>
      </c>
      <c r="FT20">
        <v>100</v>
      </c>
      <c r="FU20">
        <v>1.025</v>
      </c>
      <c r="FV20">
        <v>0.0508</v>
      </c>
      <c r="FW20">
        <v>0.01200326255803408</v>
      </c>
      <c r="FX20">
        <v>0.002616612134532941</v>
      </c>
      <c r="FY20">
        <v>-4.519413631873513E-07</v>
      </c>
      <c r="FZ20">
        <v>9.831233035137328E-12</v>
      </c>
      <c r="GA20">
        <v>-0.03986255909936497</v>
      </c>
      <c r="GB20">
        <v>0.01128715920374445</v>
      </c>
      <c r="GC20">
        <v>-0.0004913425133041084</v>
      </c>
      <c r="GD20">
        <v>1.320148971478439E-05</v>
      </c>
      <c r="GE20">
        <v>-1</v>
      </c>
      <c r="GF20">
        <v>2093</v>
      </c>
      <c r="GG20">
        <v>1</v>
      </c>
      <c r="GH20">
        <v>22</v>
      </c>
      <c r="GI20">
        <v>10.7</v>
      </c>
      <c r="GJ20">
        <v>10.8</v>
      </c>
      <c r="GK20">
        <v>1.06689</v>
      </c>
      <c r="GL20">
        <v>2.46948</v>
      </c>
      <c r="GM20">
        <v>1.39893</v>
      </c>
      <c r="GN20">
        <v>2.31323</v>
      </c>
      <c r="GO20">
        <v>1.44897</v>
      </c>
      <c r="GP20">
        <v>2.51221</v>
      </c>
      <c r="GQ20">
        <v>24.4291</v>
      </c>
      <c r="GR20">
        <v>15.9445</v>
      </c>
      <c r="GS20">
        <v>18</v>
      </c>
      <c r="GT20">
        <v>458.257</v>
      </c>
      <c r="GU20">
        <v>587.725</v>
      </c>
      <c r="GV20">
        <v>20</v>
      </c>
      <c r="GW20">
        <v>17.8682</v>
      </c>
      <c r="GX20">
        <v>30.0004</v>
      </c>
      <c r="GY20">
        <v>17.8754</v>
      </c>
      <c r="GZ20">
        <v>17.8449</v>
      </c>
      <c r="HA20">
        <v>21.3332</v>
      </c>
      <c r="HB20">
        <v>32.0053</v>
      </c>
      <c r="HC20">
        <v>80.0059</v>
      </c>
      <c r="HD20">
        <v>20</v>
      </c>
      <c r="HE20">
        <v>420</v>
      </c>
      <c r="HF20">
        <v>11.9771</v>
      </c>
      <c r="HG20">
        <v>103.488</v>
      </c>
      <c r="HH20">
        <v>103.632</v>
      </c>
    </row>
    <row r="21" spans="1:216">
      <c r="A21">
        <v>5</v>
      </c>
      <c r="B21">
        <v>1697551867</v>
      </c>
      <c r="C21">
        <v>527.9000000953674</v>
      </c>
      <c r="D21" t="s">
        <v>357</v>
      </c>
      <c r="E21" t="s">
        <v>358</v>
      </c>
      <c r="F21" t="s">
        <v>340</v>
      </c>
      <c r="G21" t="s">
        <v>359</v>
      </c>
      <c r="H21">
        <v>1697551867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(AK21*AN21)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55</v>
      </c>
      <c r="AG21">
        <v>11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$B$11*BI21+$C$11*BJ21+$F$11*BU21*(1-BX21)</f>
        <v>0</v>
      </c>
      <c r="AL21">
        <f>AK21*AM21</f>
        <v>0</v>
      </c>
      <c r="AM21">
        <f>($B$11*$D$9+$C$11*$D$9+$F$11*((CH21+BZ21)/MAX(CH21+BZ21+CI21, 0.1)*$I$9+CI21/MAX(CH21+BZ21+CI21, 0.1)*$J$9))/($B$11+$C$11+$F$11)</f>
        <v>0</v>
      </c>
      <c r="AN21">
        <f>($B$11*$K$9+$C$11*$K$9+$F$11*((CH21+BZ21)/MAX(CH21+BZ21+CI21, 0.1)*$P$9+CI21/MAX(CH21+BZ21+CI21, 0.1)*$Q$9))/($B$11+$C$11+$F$11)</f>
        <v>0</v>
      </c>
      <c r="AO21">
        <v>6</v>
      </c>
      <c r="AP21">
        <v>0.5</v>
      </c>
      <c r="AQ21" t="s">
        <v>342</v>
      </c>
      <c r="AR21">
        <v>2</v>
      </c>
      <c r="AS21">
        <v>1697551867</v>
      </c>
      <c r="AT21">
        <v>417.685</v>
      </c>
      <c r="AU21">
        <v>419.988</v>
      </c>
      <c r="AV21">
        <v>12.7738</v>
      </c>
      <c r="AW21">
        <v>11.5861</v>
      </c>
      <c r="AX21">
        <v>416.661</v>
      </c>
      <c r="AY21">
        <v>12.7224</v>
      </c>
      <c r="AZ21">
        <v>500.057</v>
      </c>
      <c r="BA21">
        <v>101.459</v>
      </c>
      <c r="BB21">
        <v>0.0337283</v>
      </c>
      <c r="BC21">
        <v>21.7195</v>
      </c>
      <c r="BD21">
        <v>999.9</v>
      </c>
      <c r="BE21">
        <v>999.9</v>
      </c>
      <c r="BF21">
        <v>0</v>
      </c>
      <c r="BG21">
        <v>0</v>
      </c>
      <c r="BH21">
        <v>9986.879999999999</v>
      </c>
      <c r="BI21">
        <v>0</v>
      </c>
      <c r="BJ21">
        <v>34.1145</v>
      </c>
      <c r="BK21">
        <v>-2.30331</v>
      </c>
      <c r="BL21">
        <v>423.09</v>
      </c>
      <c r="BM21">
        <v>424.911</v>
      </c>
      <c r="BN21">
        <v>1.18769</v>
      </c>
      <c r="BO21">
        <v>419.988</v>
      </c>
      <c r="BP21">
        <v>11.5861</v>
      </c>
      <c r="BQ21">
        <v>1.29601</v>
      </c>
      <c r="BR21">
        <v>1.17551</v>
      </c>
      <c r="BS21">
        <v>10.7527</v>
      </c>
      <c r="BT21">
        <v>9.294969999999999</v>
      </c>
      <c r="BU21">
        <v>2499.88</v>
      </c>
      <c r="BV21">
        <v>0.899997</v>
      </c>
      <c r="BW21">
        <v>0.100003</v>
      </c>
      <c r="BX21">
        <v>0</v>
      </c>
      <c r="BY21">
        <v>2.5213</v>
      </c>
      <c r="BZ21">
        <v>0</v>
      </c>
      <c r="CA21">
        <v>19692.9</v>
      </c>
      <c r="CB21">
        <v>22322.6</v>
      </c>
      <c r="CC21">
        <v>41.187</v>
      </c>
      <c r="CD21">
        <v>39.812</v>
      </c>
      <c r="CE21">
        <v>40.312</v>
      </c>
      <c r="CF21">
        <v>38.937</v>
      </c>
      <c r="CG21">
        <v>39.625</v>
      </c>
      <c r="CH21">
        <v>2249.88</v>
      </c>
      <c r="CI21">
        <v>250</v>
      </c>
      <c r="CJ21">
        <v>0</v>
      </c>
      <c r="CK21">
        <v>1697551853.7</v>
      </c>
      <c r="CL21">
        <v>0</v>
      </c>
      <c r="CM21">
        <v>1697551132.6</v>
      </c>
      <c r="CN21" t="s">
        <v>343</v>
      </c>
      <c r="CO21">
        <v>1697551132.6</v>
      </c>
      <c r="CP21">
        <v>1697551128.6</v>
      </c>
      <c r="CQ21">
        <v>1</v>
      </c>
      <c r="CR21">
        <v>-0.091</v>
      </c>
      <c r="CS21">
        <v>0.011</v>
      </c>
      <c r="CT21">
        <v>1.027</v>
      </c>
      <c r="CU21">
        <v>0.051</v>
      </c>
      <c r="CV21">
        <v>418</v>
      </c>
      <c r="CW21">
        <v>13</v>
      </c>
      <c r="CX21">
        <v>0.18</v>
      </c>
      <c r="CY21">
        <v>0.25</v>
      </c>
      <c r="CZ21">
        <v>1.45639343573587</v>
      </c>
      <c r="DA21">
        <v>0.4798875019218374</v>
      </c>
      <c r="DB21">
        <v>0.03991813229804901</v>
      </c>
      <c r="DC21">
        <v>1</v>
      </c>
      <c r="DD21">
        <v>0.001012874089262233</v>
      </c>
      <c r="DE21">
        <v>-4.224255243427445E-05</v>
      </c>
      <c r="DF21">
        <v>3.598794756749683E-06</v>
      </c>
      <c r="DG21">
        <v>1</v>
      </c>
      <c r="DH21">
        <v>0.06086564384568303</v>
      </c>
      <c r="DI21">
        <v>-0.004299245270749979</v>
      </c>
      <c r="DJ21">
        <v>0.0003334212970160837</v>
      </c>
      <c r="DK21">
        <v>1</v>
      </c>
      <c r="DL21">
        <v>3</v>
      </c>
      <c r="DM21">
        <v>3</v>
      </c>
      <c r="DN21" t="s">
        <v>344</v>
      </c>
      <c r="DO21">
        <v>3.10299</v>
      </c>
      <c r="DP21">
        <v>2.66725</v>
      </c>
      <c r="DQ21">
        <v>0.102686</v>
      </c>
      <c r="DR21">
        <v>0.104069</v>
      </c>
      <c r="DS21">
        <v>0.0681702</v>
      </c>
      <c r="DT21">
        <v>0.0651014</v>
      </c>
      <c r="DU21">
        <v>26505.8</v>
      </c>
      <c r="DV21">
        <v>28824.3</v>
      </c>
      <c r="DW21">
        <v>27941.1</v>
      </c>
      <c r="DX21">
        <v>30220.6</v>
      </c>
      <c r="DY21">
        <v>32647.1</v>
      </c>
      <c r="DZ21">
        <v>34897.6</v>
      </c>
      <c r="EA21">
        <v>38369.2</v>
      </c>
      <c r="EB21">
        <v>41476.3</v>
      </c>
      <c r="EC21">
        <v>2.14718</v>
      </c>
      <c r="ED21">
        <v>2.3435</v>
      </c>
      <c r="EE21">
        <v>0</v>
      </c>
      <c r="EF21">
        <v>0</v>
      </c>
      <c r="EG21">
        <v>18.291</v>
      </c>
      <c r="EH21">
        <v>999.9</v>
      </c>
      <c r="EI21">
        <v>69</v>
      </c>
      <c r="EJ21">
        <v>20.9</v>
      </c>
      <c r="EK21">
        <v>16.872</v>
      </c>
      <c r="EL21">
        <v>64.6598</v>
      </c>
      <c r="EM21">
        <v>7.73237</v>
      </c>
      <c r="EN21">
        <v>1</v>
      </c>
      <c r="EO21">
        <v>-0.684715</v>
      </c>
      <c r="EP21">
        <v>-1.05341</v>
      </c>
      <c r="EQ21">
        <v>20.2011</v>
      </c>
      <c r="ER21">
        <v>5.25892</v>
      </c>
      <c r="ES21">
        <v>12.0519</v>
      </c>
      <c r="ET21">
        <v>4.9737</v>
      </c>
      <c r="EU21">
        <v>3.293</v>
      </c>
      <c r="EV21">
        <v>9999</v>
      </c>
      <c r="EW21">
        <v>9999</v>
      </c>
      <c r="EX21">
        <v>9999</v>
      </c>
      <c r="EY21">
        <v>217.4</v>
      </c>
      <c r="EZ21">
        <v>4.97178</v>
      </c>
      <c r="FA21">
        <v>1.87012</v>
      </c>
      <c r="FB21">
        <v>1.87637</v>
      </c>
      <c r="FC21">
        <v>1.86948</v>
      </c>
      <c r="FD21">
        <v>1.8727</v>
      </c>
      <c r="FE21">
        <v>1.87429</v>
      </c>
      <c r="FF21">
        <v>1.87363</v>
      </c>
      <c r="FG21">
        <v>1.87515</v>
      </c>
      <c r="FH21">
        <v>0</v>
      </c>
      <c r="FI21">
        <v>0</v>
      </c>
      <c r="FJ21">
        <v>0</v>
      </c>
      <c r="FK21">
        <v>0</v>
      </c>
      <c r="FL21" t="s">
        <v>345</v>
      </c>
      <c r="FM21" t="s">
        <v>346</v>
      </c>
      <c r="FN21" t="s">
        <v>347</v>
      </c>
      <c r="FO21" t="s">
        <v>347</v>
      </c>
      <c r="FP21" t="s">
        <v>347</v>
      </c>
      <c r="FQ21" t="s">
        <v>347</v>
      </c>
      <c r="FR21">
        <v>0</v>
      </c>
      <c r="FS21">
        <v>100</v>
      </c>
      <c r="FT21">
        <v>100</v>
      </c>
      <c r="FU21">
        <v>1.024</v>
      </c>
      <c r="FV21">
        <v>0.0514</v>
      </c>
      <c r="FW21">
        <v>0.01200326255803408</v>
      </c>
      <c r="FX21">
        <v>0.002616612134532941</v>
      </c>
      <c r="FY21">
        <v>-4.519413631873513E-07</v>
      </c>
      <c r="FZ21">
        <v>9.831233035137328E-12</v>
      </c>
      <c r="GA21">
        <v>-0.03986255909936497</v>
      </c>
      <c r="GB21">
        <v>0.01128715920374445</v>
      </c>
      <c r="GC21">
        <v>-0.0004913425133041084</v>
      </c>
      <c r="GD21">
        <v>1.320148971478439E-05</v>
      </c>
      <c r="GE21">
        <v>-1</v>
      </c>
      <c r="GF21">
        <v>2093</v>
      </c>
      <c r="GG21">
        <v>1</v>
      </c>
      <c r="GH21">
        <v>22</v>
      </c>
      <c r="GI21">
        <v>12.2</v>
      </c>
      <c r="GJ21">
        <v>12.3</v>
      </c>
      <c r="GK21">
        <v>1.06934</v>
      </c>
      <c r="GL21">
        <v>2.47559</v>
      </c>
      <c r="GM21">
        <v>1.39893</v>
      </c>
      <c r="GN21">
        <v>2.31323</v>
      </c>
      <c r="GO21">
        <v>1.44897</v>
      </c>
      <c r="GP21">
        <v>2.50732</v>
      </c>
      <c r="GQ21">
        <v>24.4495</v>
      </c>
      <c r="GR21">
        <v>15.9358</v>
      </c>
      <c r="GS21">
        <v>18</v>
      </c>
      <c r="GT21">
        <v>399.279</v>
      </c>
      <c r="GU21">
        <v>586.874</v>
      </c>
      <c r="GV21">
        <v>20.0004</v>
      </c>
      <c r="GW21">
        <v>17.9056</v>
      </c>
      <c r="GX21">
        <v>30.0003</v>
      </c>
      <c r="GY21">
        <v>17.9051</v>
      </c>
      <c r="GZ21">
        <v>17.8697</v>
      </c>
      <c r="HA21">
        <v>21.3618</v>
      </c>
      <c r="HB21">
        <v>33.1177</v>
      </c>
      <c r="HC21">
        <v>78.52030000000001</v>
      </c>
      <c r="HD21">
        <v>20</v>
      </c>
      <c r="HE21">
        <v>420</v>
      </c>
      <c r="HF21">
        <v>11.6261</v>
      </c>
      <c r="HG21">
        <v>103.459</v>
      </c>
      <c r="HH21">
        <v>103.618</v>
      </c>
    </row>
    <row r="22" spans="1:216">
      <c r="A22">
        <v>6</v>
      </c>
      <c r="B22">
        <v>1697552150.5</v>
      </c>
      <c r="C22">
        <v>811.4000000953674</v>
      </c>
      <c r="D22" t="s">
        <v>360</v>
      </c>
      <c r="E22" t="s">
        <v>361</v>
      </c>
      <c r="F22" t="s">
        <v>340</v>
      </c>
      <c r="G22" t="s">
        <v>362</v>
      </c>
      <c r="H22">
        <v>1697552150.5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(AK22*AN22)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19</v>
      </c>
      <c r="AG22">
        <v>4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$B$11*BI22+$C$11*BJ22+$F$11*BU22*(1-BX22)</f>
        <v>0</v>
      </c>
      <c r="AL22">
        <f>AK22*AM22</f>
        <v>0</v>
      </c>
      <c r="AM22">
        <f>($B$11*$D$9+$C$11*$D$9+$F$11*((CH22+BZ22)/MAX(CH22+BZ22+CI22, 0.1)*$I$9+CI22/MAX(CH22+BZ22+CI22, 0.1)*$J$9))/($B$11+$C$11+$F$11)</f>
        <v>0</v>
      </c>
      <c r="AN22">
        <f>($B$11*$K$9+$C$11*$K$9+$F$11*((CH22+BZ22)/MAX(CH22+BZ22+CI22, 0.1)*$P$9+CI22/MAX(CH22+BZ22+CI22, 0.1)*$Q$9))/($B$11+$C$11+$F$11)</f>
        <v>0</v>
      </c>
      <c r="AO22">
        <v>6</v>
      </c>
      <c r="AP22">
        <v>0.5</v>
      </c>
      <c r="AQ22" t="s">
        <v>342</v>
      </c>
      <c r="AR22">
        <v>2</v>
      </c>
      <c r="AS22">
        <v>1697552150.5</v>
      </c>
      <c r="AT22">
        <v>404.566</v>
      </c>
      <c r="AU22">
        <v>419.944</v>
      </c>
      <c r="AV22">
        <v>12.9282</v>
      </c>
      <c r="AW22">
        <v>6.06172</v>
      </c>
      <c r="AX22">
        <v>403.571</v>
      </c>
      <c r="AY22">
        <v>12.876</v>
      </c>
      <c r="AZ22">
        <v>499.78</v>
      </c>
      <c r="BA22">
        <v>101.458</v>
      </c>
      <c r="BB22">
        <v>0.0358434</v>
      </c>
      <c r="BC22">
        <v>21.7208</v>
      </c>
      <c r="BD22">
        <v>999.9</v>
      </c>
      <c r="BE22">
        <v>999.9</v>
      </c>
      <c r="BF22">
        <v>0</v>
      </c>
      <c r="BG22">
        <v>0</v>
      </c>
      <c r="BH22">
        <v>9979.379999999999</v>
      </c>
      <c r="BI22">
        <v>0</v>
      </c>
      <c r="BJ22">
        <v>28.0691</v>
      </c>
      <c r="BK22">
        <v>-15.3786</v>
      </c>
      <c r="BL22">
        <v>409.864</v>
      </c>
      <c r="BM22">
        <v>422.505</v>
      </c>
      <c r="BN22">
        <v>6.86644</v>
      </c>
      <c r="BO22">
        <v>419.944</v>
      </c>
      <c r="BP22">
        <v>6.06172</v>
      </c>
      <c r="BQ22">
        <v>1.31167</v>
      </c>
      <c r="BR22">
        <v>0.615011</v>
      </c>
      <c r="BS22">
        <v>10.9332</v>
      </c>
      <c r="BT22">
        <v>0.0305046</v>
      </c>
      <c r="BU22">
        <v>2499.96</v>
      </c>
      <c r="BV22">
        <v>0.899999</v>
      </c>
      <c r="BW22">
        <v>0.100001</v>
      </c>
      <c r="BX22">
        <v>0</v>
      </c>
      <c r="BY22">
        <v>1.959</v>
      </c>
      <c r="BZ22">
        <v>0</v>
      </c>
      <c r="CA22">
        <v>37848.4</v>
      </c>
      <c r="CB22">
        <v>22323.3</v>
      </c>
      <c r="CC22">
        <v>40.062</v>
      </c>
      <c r="CD22">
        <v>38.937</v>
      </c>
      <c r="CE22">
        <v>39.312</v>
      </c>
      <c r="CF22">
        <v>37.625</v>
      </c>
      <c r="CG22">
        <v>38.625</v>
      </c>
      <c r="CH22">
        <v>2249.96</v>
      </c>
      <c r="CI22">
        <v>250</v>
      </c>
      <c r="CJ22">
        <v>0</v>
      </c>
      <c r="CK22">
        <v>1697552137.5</v>
      </c>
      <c r="CL22">
        <v>0</v>
      </c>
      <c r="CM22">
        <v>1697551132.6</v>
      </c>
      <c r="CN22" t="s">
        <v>343</v>
      </c>
      <c r="CO22">
        <v>1697551132.6</v>
      </c>
      <c r="CP22">
        <v>1697551128.6</v>
      </c>
      <c r="CQ22">
        <v>1</v>
      </c>
      <c r="CR22">
        <v>-0.091</v>
      </c>
      <c r="CS22">
        <v>0.011</v>
      </c>
      <c r="CT22">
        <v>1.027</v>
      </c>
      <c r="CU22">
        <v>0.051</v>
      </c>
      <c r="CV22">
        <v>418</v>
      </c>
      <c r="CW22">
        <v>13</v>
      </c>
      <c r="CX22">
        <v>0.18</v>
      </c>
      <c r="CY22">
        <v>0.25</v>
      </c>
      <c r="CZ22">
        <v>10.49133487311454</v>
      </c>
      <c r="DA22">
        <v>0.2351437630553075</v>
      </c>
      <c r="DB22">
        <v>0.02056234948388569</v>
      </c>
      <c r="DC22">
        <v>1</v>
      </c>
      <c r="DD22">
        <v>0.005805343496979139</v>
      </c>
      <c r="DE22">
        <v>-7.016532235695945E-05</v>
      </c>
      <c r="DF22">
        <v>5.268423261286903E-06</v>
      </c>
      <c r="DG22">
        <v>1</v>
      </c>
      <c r="DH22">
        <v>0.4325966622644946</v>
      </c>
      <c r="DI22">
        <v>-0.01845200797507459</v>
      </c>
      <c r="DJ22">
        <v>0.001338145394039488</v>
      </c>
      <c r="DK22">
        <v>1</v>
      </c>
      <c r="DL22">
        <v>3</v>
      </c>
      <c r="DM22">
        <v>3</v>
      </c>
      <c r="DN22" t="s">
        <v>344</v>
      </c>
      <c r="DO22">
        <v>3.10135</v>
      </c>
      <c r="DP22">
        <v>2.6693</v>
      </c>
      <c r="DQ22">
        <v>0.100218</v>
      </c>
      <c r="DR22">
        <v>0.103984</v>
      </c>
      <c r="DS22">
        <v>0.06878140000000001</v>
      </c>
      <c r="DT22">
        <v>0.0388787</v>
      </c>
      <c r="DU22">
        <v>26562</v>
      </c>
      <c r="DV22">
        <v>28826.6</v>
      </c>
      <c r="DW22">
        <v>27923.9</v>
      </c>
      <c r="DX22">
        <v>30220.6</v>
      </c>
      <c r="DY22">
        <v>32608.6</v>
      </c>
      <c r="DZ22">
        <v>35874.7</v>
      </c>
      <c r="EA22">
        <v>38349.4</v>
      </c>
      <c r="EB22">
        <v>41477.6</v>
      </c>
      <c r="EC22">
        <v>2.2283</v>
      </c>
      <c r="ED22">
        <v>2.32122</v>
      </c>
      <c r="EE22">
        <v>0</v>
      </c>
      <c r="EF22">
        <v>0</v>
      </c>
      <c r="EG22">
        <v>18.3499</v>
      </c>
      <c r="EH22">
        <v>999.9</v>
      </c>
      <c r="EI22">
        <v>67.09999999999999</v>
      </c>
      <c r="EJ22">
        <v>20.9</v>
      </c>
      <c r="EK22">
        <v>16.4061</v>
      </c>
      <c r="EL22">
        <v>64.5898</v>
      </c>
      <c r="EM22">
        <v>8.63782</v>
      </c>
      <c r="EN22">
        <v>1</v>
      </c>
      <c r="EO22">
        <v>-0.67923</v>
      </c>
      <c r="EP22">
        <v>-0.995376</v>
      </c>
      <c r="EQ22">
        <v>20.2014</v>
      </c>
      <c r="ER22">
        <v>5.25907</v>
      </c>
      <c r="ES22">
        <v>12.0519</v>
      </c>
      <c r="ET22">
        <v>4.97325</v>
      </c>
      <c r="EU22">
        <v>3.29233</v>
      </c>
      <c r="EV22">
        <v>9999</v>
      </c>
      <c r="EW22">
        <v>9999</v>
      </c>
      <c r="EX22">
        <v>9999</v>
      </c>
      <c r="EY22">
        <v>217.5</v>
      </c>
      <c r="EZ22">
        <v>4.97183</v>
      </c>
      <c r="FA22">
        <v>1.87012</v>
      </c>
      <c r="FB22">
        <v>1.87637</v>
      </c>
      <c r="FC22">
        <v>1.86949</v>
      </c>
      <c r="FD22">
        <v>1.87271</v>
      </c>
      <c r="FE22">
        <v>1.87426</v>
      </c>
      <c r="FF22">
        <v>1.87363</v>
      </c>
      <c r="FG22">
        <v>1.87515</v>
      </c>
      <c r="FH22">
        <v>0</v>
      </c>
      <c r="FI22">
        <v>0</v>
      </c>
      <c r="FJ22">
        <v>0</v>
      </c>
      <c r="FK22">
        <v>0</v>
      </c>
      <c r="FL22" t="s">
        <v>345</v>
      </c>
      <c r="FM22" t="s">
        <v>346</v>
      </c>
      <c r="FN22" t="s">
        <v>347</v>
      </c>
      <c r="FO22" t="s">
        <v>347</v>
      </c>
      <c r="FP22" t="s">
        <v>347</v>
      </c>
      <c r="FQ22" t="s">
        <v>347</v>
      </c>
      <c r="FR22">
        <v>0</v>
      </c>
      <c r="FS22">
        <v>100</v>
      </c>
      <c r="FT22">
        <v>100</v>
      </c>
      <c r="FU22">
        <v>0.995</v>
      </c>
      <c r="FV22">
        <v>0.0522</v>
      </c>
      <c r="FW22">
        <v>0.01200326255803408</v>
      </c>
      <c r="FX22">
        <v>0.002616612134532941</v>
      </c>
      <c r="FY22">
        <v>-4.519413631873513E-07</v>
      </c>
      <c r="FZ22">
        <v>9.831233035137328E-12</v>
      </c>
      <c r="GA22">
        <v>-0.03986255909936497</v>
      </c>
      <c r="GB22">
        <v>0.01128715920374445</v>
      </c>
      <c r="GC22">
        <v>-0.0004913425133041084</v>
      </c>
      <c r="GD22">
        <v>1.320148971478439E-05</v>
      </c>
      <c r="GE22">
        <v>-1</v>
      </c>
      <c r="GF22">
        <v>2093</v>
      </c>
      <c r="GG22">
        <v>1</v>
      </c>
      <c r="GH22">
        <v>22</v>
      </c>
      <c r="GI22">
        <v>17</v>
      </c>
      <c r="GJ22">
        <v>17</v>
      </c>
      <c r="GK22">
        <v>1.06812</v>
      </c>
      <c r="GL22">
        <v>2.48657</v>
      </c>
      <c r="GM22">
        <v>1.39893</v>
      </c>
      <c r="GN22">
        <v>2.31201</v>
      </c>
      <c r="GO22">
        <v>1.44897</v>
      </c>
      <c r="GP22">
        <v>2.32056</v>
      </c>
      <c r="GQ22">
        <v>24.5513</v>
      </c>
      <c r="GR22">
        <v>15.8832</v>
      </c>
      <c r="GS22">
        <v>18</v>
      </c>
      <c r="GT22">
        <v>442.971</v>
      </c>
      <c r="GU22">
        <v>571.371</v>
      </c>
      <c r="GV22">
        <v>19.9996</v>
      </c>
      <c r="GW22">
        <v>17.9951</v>
      </c>
      <c r="GX22">
        <v>30</v>
      </c>
      <c r="GY22">
        <v>17.9787</v>
      </c>
      <c r="GZ22">
        <v>17.9351</v>
      </c>
      <c r="HA22">
        <v>21.3356</v>
      </c>
      <c r="HB22">
        <v>57.6776</v>
      </c>
      <c r="HC22">
        <v>69.73350000000001</v>
      </c>
      <c r="HD22">
        <v>20</v>
      </c>
      <c r="HE22">
        <v>420</v>
      </c>
      <c r="HF22">
        <v>6.04421</v>
      </c>
      <c r="HG22">
        <v>103.401</v>
      </c>
      <c r="HH22">
        <v>103.62</v>
      </c>
    </row>
    <row r="23" spans="1:216">
      <c r="A23">
        <v>7</v>
      </c>
      <c r="B23">
        <v>1697552290</v>
      </c>
      <c r="C23">
        <v>950.9000000953674</v>
      </c>
      <c r="D23" t="s">
        <v>363</v>
      </c>
      <c r="E23" t="s">
        <v>364</v>
      </c>
      <c r="F23" t="s">
        <v>340</v>
      </c>
      <c r="G23" t="s">
        <v>365</v>
      </c>
      <c r="H23">
        <v>1697552290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(AK23*AN23)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39</v>
      </c>
      <c r="AG23">
        <v>8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$B$11*BI23+$C$11*BJ23+$F$11*BU23*(1-BX23)</f>
        <v>0</v>
      </c>
      <c r="AL23">
        <f>AK23*AM23</f>
        <v>0</v>
      </c>
      <c r="AM23">
        <f>($B$11*$D$9+$C$11*$D$9+$F$11*((CH23+BZ23)/MAX(CH23+BZ23+CI23, 0.1)*$I$9+CI23/MAX(CH23+BZ23+CI23, 0.1)*$J$9))/($B$11+$C$11+$F$11)</f>
        <v>0</v>
      </c>
      <c r="AN23">
        <f>($B$11*$K$9+$C$11*$K$9+$F$11*((CH23+BZ23)/MAX(CH23+BZ23+CI23, 0.1)*$P$9+CI23/MAX(CH23+BZ23+CI23, 0.1)*$Q$9))/($B$11+$C$11+$F$11)</f>
        <v>0</v>
      </c>
      <c r="AO23">
        <v>6</v>
      </c>
      <c r="AP23">
        <v>0.5</v>
      </c>
      <c r="AQ23" t="s">
        <v>342</v>
      </c>
      <c r="AR23">
        <v>2</v>
      </c>
      <c r="AS23">
        <v>1697552290</v>
      </c>
      <c r="AT23">
        <v>411.224</v>
      </c>
      <c r="AU23">
        <v>419.92</v>
      </c>
      <c r="AV23">
        <v>12.4777</v>
      </c>
      <c r="AW23">
        <v>8.590999999999999</v>
      </c>
      <c r="AX23">
        <v>410.214</v>
      </c>
      <c r="AY23">
        <v>12.4278</v>
      </c>
      <c r="AZ23">
        <v>500.182</v>
      </c>
      <c r="BA23">
        <v>101.46</v>
      </c>
      <c r="BB23">
        <v>0.0339708</v>
      </c>
      <c r="BC23">
        <v>21.733</v>
      </c>
      <c r="BD23">
        <v>999.9</v>
      </c>
      <c r="BE23">
        <v>999.9</v>
      </c>
      <c r="BF23">
        <v>0</v>
      </c>
      <c r="BG23">
        <v>0</v>
      </c>
      <c r="BH23">
        <v>10001.2</v>
      </c>
      <c r="BI23">
        <v>0</v>
      </c>
      <c r="BJ23">
        <v>24.433</v>
      </c>
      <c r="BK23">
        <v>-8.696109999999999</v>
      </c>
      <c r="BL23">
        <v>416.42</v>
      </c>
      <c r="BM23">
        <v>423.559</v>
      </c>
      <c r="BN23">
        <v>3.88669</v>
      </c>
      <c r="BO23">
        <v>419.92</v>
      </c>
      <c r="BP23">
        <v>8.590999999999999</v>
      </c>
      <c r="BQ23">
        <v>1.26599</v>
      </c>
      <c r="BR23">
        <v>0.871645</v>
      </c>
      <c r="BS23">
        <v>10.401</v>
      </c>
      <c r="BT23">
        <v>4.9309</v>
      </c>
      <c r="BU23">
        <v>2500.04</v>
      </c>
      <c r="BV23">
        <v>0.899995</v>
      </c>
      <c r="BW23">
        <v>0.100005</v>
      </c>
      <c r="BX23">
        <v>0</v>
      </c>
      <c r="BY23">
        <v>2.9862</v>
      </c>
      <c r="BZ23">
        <v>0</v>
      </c>
      <c r="CA23">
        <v>44173.8</v>
      </c>
      <c r="CB23">
        <v>22324</v>
      </c>
      <c r="CC23">
        <v>41.062</v>
      </c>
      <c r="CD23">
        <v>39.187</v>
      </c>
      <c r="CE23">
        <v>40.312</v>
      </c>
      <c r="CF23">
        <v>38.25</v>
      </c>
      <c r="CG23">
        <v>39.375</v>
      </c>
      <c r="CH23">
        <v>2250.02</v>
      </c>
      <c r="CI23">
        <v>250.02</v>
      </c>
      <c r="CJ23">
        <v>0</v>
      </c>
      <c r="CK23">
        <v>1697552276.7</v>
      </c>
      <c r="CL23">
        <v>0</v>
      </c>
      <c r="CM23">
        <v>1697551132.6</v>
      </c>
      <c r="CN23" t="s">
        <v>343</v>
      </c>
      <c r="CO23">
        <v>1697551132.6</v>
      </c>
      <c r="CP23">
        <v>1697551128.6</v>
      </c>
      <c r="CQ23">
        <v>1</v>
      </c>
      <c r="CR23">
        <v>-0.091</v>
      </c>
      <c r="CS23">
        <v>0.011</v>
      </c>
      <c r="CT23">
        <v>1.027</v>
      </c>
      <c r="CU23">
        <v>0.051</v>
      </c>
      <c r="CV23">
        <v>418</v>
      </c>
      <c r="CW23">
        <v>13</v>
      </c>
      <c r="CX23">
        <v>0.18</v>
      </c>
      <c r="CY23">
        <v>0.25</v>
      </c>
      <c r="CZ23">
        <v>5.906095034608311</v>
      </c>
      <c r="DA23">
        <v>0.1714206108213604</v>
      </c>
      <c r="DB23">
        <v>0.02682706852235943</v>
      </c>
      <c r="DC23">
        <v>1</v>
      </c>
      <c r="DD23">
        <v>0.003239584482150083</v>
      </c>
      <c r="DE23">
        <v>0.0005576916746757541</v>
      </c>
      <c r="DF23">
        <v>4.232730150005846E-05</v>
      </c>
      <c r="DG23">
        <v>1</v>
      </c>
      <c r="DH23">
        <v>0.2063980630766133</v>
      </c>
      <c r="DI23">
        <v>0.05377489877686669</v>
      </c>
      <c r="DJ23">
        <v>0.004008528594648585</v>
      </c>
      <c r="DK23">
        <v>1</v>
      </c>
      <c r="DL23">
        <v>3</v>
      </c>
      <c r="DM23">
        <v>3</v>
      </c>
      <c r="DN23" t="s">
        <v>344</v>
      </c>
      <c r="DO23">
        <v>3.1024</v>
      </c>
      <c r="DP23">
        <v>2.66762</v>
      </c>
      <c r="DQ23">
        <v>0.101463</v>
      </c>
      <c r="DR23">
        <v>0.104006</v>
      </c>
      <c r="DS23">
        <v>0.06695180000000001</v>
      </c>
      <c r="DT23">
        <v>0.0515579</v>
      </c>
      <c r="DU23">
        <v>26523.4</v>
      </c>
      <c r="DV23">
        <v>28822.8</v>
      </c>
      <c r="DW23">
        <v>27921.9</v>
      </c>
      <c r="DX23">
        <v>30217.3</v>
      </c>
      <c r="DY23">
        <v>32671.2</v>
      </c>
      <c r="DZ23">
        <v>35399.6</v>
      </c>
      <c r="EA23">
        <v>38347.7</v>
      </c>
      <c r="EB23">
        <v>41473.7</v>
      </c>
      <c r="EC23">
        <v>2.1832</v>
      </c>
      <c r="ED23">
        <v>2.32647</v>
      </c>
      <c r="EE23">
        <v>0</v>
      </c>
      <c r="EF23">
        <v>0</v>
      </c>
      <c r="EG23">
        <v>18.1603</v>
      </c>
      <c r="EH23">
        <v>999.9</v>
      </c>
      <c r="EI23">
        <v>65.3</v>
      </c>
      <c r="EJ23">
        <v>20.9</v>
      </c>
      <c r="EK23">
        <v>15.9652</v>
      </c>
      <c r="EL23">
        <v>64.3297</v>
      </c>
      <c r="EM23">
        <v>7.91266</v>
      </c>
      <c r="EN23">
        <v>1</v>
      </c>
      <c r="EO23">
        <v>-0.682213</v>
      </c>
      <c r="EP23">
        <v>-1.04423</v>
      </c>
      <c r="EQ23">
        <v>20.1997</v>
      </c>
      <c r="ER23">
        <v>5.25862</v>
      </c>
      <c r="ES23">
        <v>12.0519</v>
      </c>
      <c r="ET23">
        <v>4.9731</v>
      </c>
      <c r="EU23">
        <v>3.29233</v>
      </c>
      <c r="EV23">
        <v>9999</v>
      </c>
      <c r="EW23">
        <v>9999</v>
      </c>
      <c r="EX23">
        <v>9999</v>
      </c>
      <c r="EY23">
        <v>217.5</v>
      </c>
      <c r="EZ23">
        <v>4.97183</v>
      </c>
      <c r="FA23">
        <v>1.87012</v>
      </c>
      <c r="FB23">
        <v>1.87637</v>
      </c>
      <c r="FC23">
        <v>1.86949</v>
      </c>
      <c r="FD23">
        <v>1.87271</v>
      </c>
      <c r="FE23">
        <v>1.87426</v>
      </c>
      <c r="FF23">
        <v>1.87363</v>
      </c>
      <c r="FG23">
        <v>1.87515</v>
      </c>
      <c r="FH23">
        <v>0</v>
      </c>
      <c r="FI23">
        <v>0</v>
      </c>
      <c r="FJ23">
        <v>0</v>
      </c>
      <c r="FK23">
        <v>0</v>
      </c>
      <c r="FL23" t="s">
        <v>345</v>
      </c>
      <c r="FM23" t="s">
        <v>346</v>
      </c>
      <c r="FN23" t="s">
        <v>347</v>
      </c>
      <c r="FO23" t="s">
        <v>347</v>
      </c>
      <c r="FP23" t="s">
        <v>347</v>
      </c>
      <c r="FQ23" t="s">
        <v>347</v>
      </c>
      <c r="FR23">
        <v>0</v>
      </c>
      <c r="FS23">
        <v>100</v>
      </c>
      <c r="FT23">
        <v>100</v>
      </c>
      <c r="FU23">
        <v>1.01</v>
      </c>
      <c r="FV23">
        <v>0.0499</v>
      </c>
      <c r="FW23">
        <v>0.01200326255803408</v>
      </c>
      <c r="FX23">
        <v>0.002616612134532941</v>
      </c>
      <c r="FY23">
        <v>-4.519413631873513E-07</v>
      </c>
      <c r="FZ23">
        <v>9.831233035137328E-12</v>
      </c>
      <c r="GA23">
        <v>-0.03986255909936497</v>
      </c>
      <c r="GB23">
        <v>0.01128715920374445</v>
      </c>
      <c r="GC23">
        <v>-0.0004913425133041084</v>
      </c>
      <c r="GD23">
        <v>1.320148971478439E-05</v>
      </c>
      <c r="GE23">
        <v>-1</v>
      </c>
      <c r="GF23">
        <v>2093</v>
      </c>
      <c r="GG23">
        <v>1</v>
      </c>
      <c r="GH23">
        <v>22</v>
      </c>
      <c r="GI23">
        <v>19.3</v>
      </c>
      <c r="GJ23">
        <v>19.4</v>
      </c>
      <c r="GK23">
        <v>1.07056</v>
      </c>
      <c r="GL23">
        <v>2.47803</v>
      </c>
      <c r="GM23">
        <v>1.39893</v>
      </c>
      <c r="GN23">
        <v>2.31323</v>
      </c>
      <c r="GO23">
        <v>1.44897</v>
      </c>
      <c r="GP23">
        <v>2.4939</v>
      </c>
      <c r="GQ23">
        <v>24.5717</v>
      </c>
      <c r="GR23">
        <v>15.8745</v>
      </c>
      <c r="GS23">
        <v>18</v>
      </c>
      <c r="GT23">
        <v>418.636</v>
      </c>
      <c r="GU23">
        <v>575.324</v>
      </c>
      <c r="GV23">
        <v>19.9994</v>
      </c>
      <c r="GW23">
        <v>17.981</v>
      </c>
      <c r="GX23">
        <v>30</v>
      </c>
      <c r="GY23">
        <v>17.9818</v>
      </c>
      <c r="GZ23">
        <v>17.9444</v>
      </c>
      <c r="HA23">
        <v>21.4026</v>
      </c>
      <c r="HB23">
        <v>43.6664</v>
      </c>
      <c r="HC23">
        <v>63.1598</v>
      </c>
      <c r="HD23">
        <v>20</v>
      </c>
      <c r="HE23">
        <v>420</v>
      </c>
      <c r="HF23">
        <v>8.68857</v>
      </c>
      <c r="HG23">
        <v>103.395</v>
      </c>
      <c r="HH23">
        <v>103.61</v>
      </c>
    </row>
    <row r="24" spans="1:216">
      <c r="A24">
        <v>8</v>
      </c>
      <c r="B24">
        <v>1697552423.5</v>
      </c>
      <c r="C24">
        <v>1084.400000095367</v>
      </c>
      <c r="D24" t="s">
        <v>366</v>
      </c>
      <c r="E24" t="s">
        <v>367</v>
      </c>
      <c r="F24" t="s">
        <v>340</v>
      </c>
      <c r="G24" t="s">
        <v>368</v>
      </c>
      <c r="H24">
        <v>1697552423.5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(AK24*AN24)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3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$B$11*BI24+$C$11*BJ24+$F$11*BU24*(1-BX24)</f>
        <v>0</v>
      </c>
      <c r="AL24">
        <f>AK24*AM24</f>
        <v>0</v>
      </c>
      <c r="AM24">
        <f>($B$11*$D$9+$C$11*$D$9+$F$11*((CH24+BZ24)/MAX(CH24+BZ24+CI24, 0.1)*$I$9+CI24/MAX(CH24+BZ24+CI24, 0.1)*$J$9))/($B$11+$C$11+$F$11)</f>
        <v>0</v>
      </c>
      <c r="AN24">
        <f>($B$11*$K$9+$C$11*$K$9+$F$11*((CH24+BZ24)/MAX(CH24+BZ24+CI24, 0.1)*$P$9+CI24/MAX(CH24+BZ24+CI24, 0.1)*$Q$9))/($B$11+$C$11+$F$11)</f>
        <v>0</v>
      </c>
      <c r="AO24">
        <v>6</v>
      </c>
      <c r="AP24">
        <v>0.5</v>
      </c>
      <c r="AQ24" t="s">
        <v>342</v>
      </c>
      <c r="AR24">
        <v>2</v>
      </c>
      <c r="AS24">
        <v>1697552423.5</v>
      </c>
      <c r="AT24">
        <v>401.53</v>
      </c>
      <c r="AU24">
        <v>420.034</v>
      </c>
      <c r="AV24">
        <v>12.9911</v>
      </c>
      <c r="AW24">
        <v>7.42008</v>
      </c>
      <c r="AX24">
        <v>400.541</v>
      </c>
      <c r="AY24">
        <v>12.9386</v>
      </c>
      <c r="AZ24">
        <v>499.721</v>
      </c>
      <c r="BA24">
        <v>101.459</v>
      </c>
      <c r="BB24">
        <v>0.0367116</v>
      </c>
      <c r="BC24">
        <v>21.7262</v>
      </c>
      <c r="BD24">
        <v>999.9</v>
      </c>
      <c r="BE24">
        <v>999.9</v>
      </c>
      <c r="BF24">
        <v>0</v>
      </c>
      <c r="BG24">
        <v>0</v>
      </c>
      <c r="BH24">
        <v>9975</v>
      </c>
      <c r="BI24">
        <v>0</v>
      </c>
      <c r="BJ24">
        <v>24.7449</v>
      </c>
      <c r="BK24">
        <v>-18.5046</v>
      </c>
      <c r="BL24">
        <v>406.814</v>
      </c>
      <c r="BM24">
        <v>423.174</v>
      </c>
      <c r="BN24">
        <v>5.571</v>
      </c>
      <c r="BO24">
        <v>420.034</v>
      </c>
      <c r="BP24">
        <v>7.42008</v>
      </c>
      <c r="BQ24">
        <v>1.31806</v>
      </c>
      <c r="BR24">
        <v>0.75283</v>
      </c>
      <c r="BS24">
        <v>11.0063</v>
      </c>
      <c r="BT24">
        <v>2.84768</v>
      </c>
      <c r="BU24">
        <v>2500.09</v>
      </c>
      <c r="BV24">
        <v>0.899999</v>
      </c>
      <c r="BW24">
        <v>0.100001</v>
      </c>
      <c r="BX24">
        <v>0</v>
      </c>
      <c r="BY24">
        <v>2.9128</v>
      </c>
      <c r="BZ24">
        <v>0</v>
      </c>
      <c r="CA24">
        <v>35239.2</v>
      </c>
      <c r="CB24">
        <v>22324.6</v>
      </c>
      <c r="CC24">
        <v>38.562</v>
      </c>
      <c r="CD24">
        <v>37.687</v>
      </c>
      <c r="CE24">
        <v>38.187</v>
      </c>
      <c r="CF24">
        <v>36.125</v>
      </c>
      <c r="CG24">
        <v>37.437</v>
      </c>
      <c r="CH24">
        <v>2250.08</v>
      </c>
      <c r="CI24">
        <v>250.01</v>
      </c>
      <c r="CJ24">
        <v>0</v>
      </c>
      <c r="CK24">
        <v>1697552410.5</v>
      </c>
      <c r="CL24">
        <v>0</v>
      </c>
      <c r="CM24">
        <v>1697551132.6</v>
      </c>
      <c r="CN24" t="s">
        <v>343</v>
      </c>
      <c r="CO24">
        <v>1697551132.6</v>
      </c>
      <c r="CP24">
        <v>1697551128.6</v>
      </c>
      <c r="CQ24">
        <v>1</v>
      </c>
      <c r="CR24">
        <v>-0.091</v>
      </c>
      <c r="CS24">
        <v>0.011</v>
      </c>
      <c r="CT24">
        <v>1.027</v>
      </c>
      <c r="CU24">
        <v>0.051</v>
      </c>
      <c r="CV24">
        <v>418</v>
      </c>
      <c r="CW24">
        <v>13</v>
      </c>
      <c r="CX24">
        <v>0.18</v>
      </c>
      <c r="CY24">
        <v>0.25</v>
      </c>
      <c r="CZ24">
        <v>13.34618674002304</v>
      </c>
      <c r="DA24">
        <v>1.257350060466991</v>
      </c>
      <c r="DB24">
        <v>0.09630381361429637</v>
      </c>
      <c r="DC24">
        <v>1</v>
      </c>
      <c r="DD24">
        <v>0.004664568826386291</v>
      </c>
      <c r="DE24">
        <v>0.0002883899691201029</v>
      </c>
      <c r="DF24">
        <v>2.202551588541562E-05</v>
      </c>
      <c r="DG24">
        <v>1</v>
      </c>
      <c r="DH24">
        <v>0.3310117679925618</v>
      </c>
      <c r="DI24">
        <v>0.0167345557929478</v>
      </c>
      <c r="DJ24">
        <v>0.001319916472101526</v>
      </c>
      <c r="DK24">
        <v>1</v>
      </c>
      <c r="DL24">
        <v>3</v>
      </c>
      <c r="DM24">
        <v>3</v>
      </c>
      <c r="DN24" t="s">
        <v>344</v>
      </c>
      <c r="DO24">
        <v>3.10161</v>
      </c>
      <c r="DP24">
        <v>2.67013</v>
      </c>
      <c r="DQ24">
        <v>0.09965350000000001</v>
      </c>
      <c r="DR24">
        <v>0.10402</v>
      </c>
      <c r="DS24">
        <v>0.06904</v>
      </c>
      <c r="DT24">
        <v>0.0458573</v>
      </c>
      <c r="DU24">
        <v>26575.7</v>
      </c>
      <c r="DV24">
        <v>28825.1</v>
      </c>
      <c r="DW24">
        <v>27920.6</v>
      </c>
      <c r="DX24">
        <v>30220</v>
      </c>
      <c r="DY24">
        <v>32598.4</v>
      </c>
      <c r="DZ24">
        <v>35616.7</v>
      </c>
      <c r="EA24">
        <v>38348</v>
      </c>
      <c r="EB24">
        <v>41479.4</v>
      </c>
      <c r="EC24">
        <v>2.2618</v>
      </c>
      <c r="ED24">
        <v>2.32505</v>
      </c>
      <c r="EE24">
        <v>0</v>
      </c>
      <c r="EF24">
        <v>0</v>
      </c>
      <c r="EG24">
        <v>18.1834</v>
      </c>
      <c r="EH24">
        <v>999.9</v>
      </c>
      <c r="EI24">
        <v>63.9</v>
      </c>
      <c r="EJ24">
        <v>20.9</v>
      </c>
      <c r="EK24">
        <v>15.6238</v>
      </c>
      <c r="EL24">
        <v>64.4097</v>
      </c>
      <c r="EM24">
        <v>8.08494</v>
      </c>
      <c r="EN24">
        <v>1</v>
      </c>
      <c r="EO24">
        <v>-0.685023</v>
      </c>
      <c r="EP24">
        <v>-1.04406</v>
      </c>
      <c r="EQ24">
        <v>20.2021</v>
      </c>
      <c r="ER24">
        <v>5.26132</v>
      </c>
      <c r="ES24">
        <v>12.0519</v>
      </c>
      <c r="ET24">
        <v>4.97375</v>
      </c>
      <c r="EU24">
        <v>3.293</v>
      </c>
      <c r="EV24">
        <v>9999</v>
      </c>
      <c r="EW24">
        <v>9999</v>
      </c>
      <c r="EX24">
        <v>9999</v>
      </c>
      <c r="EY24">
        <v>217.5</v>
      </c>
      <c r="EZ24">
        <v>4.97181</v>
      </c>
      <c r="FA24">
        <v>1.87015</v>
      </c>
      <c r="FB24">
        <v>1.87638</v>
      </c>
      <c r="FC24">
        <v>1.86949</v>
      </c>
      <c r="FD24">
        <v>1.87271</v>
      </c>
      <c r="FE24">
        <v>1.87431</v>
      </c>
      <c r="FF24">
        <v>1.87363</v>
      </c>
      <c r="FG24">
        <v>1.87515</v>
      </c>
      <c r="FH24">
        <v>0</v>
      </c>
      <c r="FI24">
        <v>0</v>
      </c>
      <c r="FJ24">
        <v>0</v>
      </c>
      <c r="FK24">
        <v>0</v>
      </c>
      <c r="FL24" t="s">
        <v>345</v>
      </c>
      <c r="FM24" t="s">
        <v>346</v>
      </c>
      <c r="FN24" t="s">
        <v>347</v>
      </c>
      <c r="FO24" t="s">
        <v>347</v>
      </c>
      <c r="FP24" t="s">
        <v>347</v>
      </c>
      <c r="FQ24" t="s">
        <v>347</v>
      </c>
      <c r="FR24">
        <v>0</v>
      </c>
      <c r="FS24">
        <v>100</v>
      </c>
      <c r="FT24">
        <v>100</v>
      </c>
      <c r="FU24">
        <v>0.989</v>
      </c>
      <c r="FV24">
        <v>0.0525</v>
      </c>
      <c r="FW24">
        <v>0.01200326255803408</v>
      </c>
      <c r="FX24">
        <v>0.002616612134532941</v>
      </c>
      <c r="FY24">
        <v>-4.519413631873513E-07</v>
      </c>
      <c r="FZ24">
        <v>9.831233035137328E-12</v>
      </c>
      <c r="GA24">
        <v>-0.03986255909936497</v>
      </c>
      <c r="GB24">
        <v>0.01128715920374445</v>
      </c>
      <c r="GC24">
        <v>-0.0004913425133041084</v>
      </c>
      <c r="GD24">
        <v>1.320148971478439E-05</v>
      </c>
      <c r="GE24">
        <v>-1</v>
      </c>
      <c r="GF24">
        <v>2093</v>
      </c>
      <c r="GG24">
        <v>1</v>
      </c>
      <c r="GH24">
        <v>22</v>
      </c>
      <c r="GI24">
        <v>21.5</v>
      </c>
      <c r="GJ24">
        <v>21.6</v>
      </c>
      <c r="GK24">
        <v>1.06934</v>
      </c>
      <c r="GL24">
        <v>2.48535</v>
      </c>
      <c r="GM24">
        <v>1.39893</v>
      </c>
      <c r="GN24">
        <v>2.31323</v>
      </c>
      <c r="GO24">
        <v>1.44897</v>
      </c>
      <c r="GP24">
        <v>2.31934</v>
      </c>
      <c r="GQ24">
        <v>24.5717</v>
      </c>
      <c r="GR24">
        <v>15.8482</v>
      </c>
      <c r="GS24">
        <v>18</v>
      </c>
      <c r="GT24">
        <v>461.566</v>
      </c>
      <c r="GU24">
        <v>573.951</v>
      </c>
      <c r="GV24">
        <v>20.0004</v>
      </c>
      <c r="GW24">
        <v>17.9448</v>
      </c>
      <c r="GX24">
        <v>29.9998</v>
      </c>
      <c r="GY24">
        <v>17.9548</v>
      </c>
      <c r="GZ24">
        <v>17.9196</v>
      </c>
      <c r="HA24">
        <v>21.3817</v>
      </c>
      <c r="HB24">
        <v>49.0844</v>
      </c>
      <c r="HC24">
        <v>58.2096</v>
      </c>
      <c r="HD24">
        <v>20</v>
      </c>
      <c r="HE24">
        <v>420</v>
      </c>
      <c r="HF24">
        <v>7.32501</v>
      </c>
      <c r="HG24">
        <v>103.394</v>
      </c>
      <c r="HH24">
        <v>103.622</v>
      </c>
    </row>
    <row r="25" spans="1:216">
      <c r="A25">
        <v>9</v>
      </c>
      <c r="B25">
        <v>1697552585.5</v>
      </c>
      <c r="C25">
        <v>1246.400000095367</v>
      </c>
      <c r="D25" t="s">
        <v>369</v>
      </c>
      <c r="E25" t="s">
        <v>370</v>
      </c>
      <c r="F25" t="s">
        <v>340</v>
      </c>
      <c r="G25" t="s">
        <v>365</v>
      </c>
      <c r="H25">
        <v>1697552585.5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(AK25*AN25)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49</v>
      </c>
      <c r="AG25">
        <v>10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$B$11*BI25+$C$11*BJ25+$F$11*BU25*(1-BX25)</f>
        <v>0</v>
      </c>
      <c r="AL25">
        <f>AK25*AM25</f>
        <v>0</v>
      </c>
      <c r="AM25">
        <f>($B$11*$D$9+$C$11*$D$9+$F$11*((CH25+BZ25)/MAX(CH25+BZ25+CI25, 0.1)*$I$9+CI25/MAX(CH25+BZ25+CI25, 0.1)*$J$9))/($B$11+$C$11+$F$11)</f>
        <v>0</v>
      </c>
      <c r="AN25">
        <f>($B$11*$K$9+$C$11*$K$9+$F$11*((CH25+BZ25)/MAX(CH25+BZ25+CI25, 0.1)*$P$9+CI25/MAX(CH25+BZ25+CI25, 0.1)*$Q$9))/($B$11+$C$11+$F$11)</f>
        <v>0</v>
      </c>
      <c r="AO25">
        <v>6</v>
      </c>
      <c r="AP25">
        <v>0.5</v>
      </c>
      <c r="AQ25" t="s">
        <v>342</v>
      </c>
      <c r="AR25">
        <v>2</v>
      </c>
      <c r="AS25">
        <v>1697552585.5</v>
      </c>
      <c r="AT25">
        <v>412.183</v>
      </c>
      <c r="AU25">
        <v>419.949</v>
      </c>
      <c r="AV25">
        <v>12.2342</v>
      </c>
      <c r="AW25">
        <v>9.297739999999999</v>
      </c>
      <c r="AX25">
        <v>411.171</v>
      </c>
      <c r="AY25">
        <v>12.1856</v>
      </c>
      <c r="AZ25">
        <v>500.05</v>
      </c>
      <c r="BA25">
        <v>101.461</v>
      </c>
      <c r="BB25">
        <v>0.0335186</v>
      </c>
      <c r="BC25">
        <v>21.5103</v>
      </c>
      <c r="BD25">
        <v>999.9</v>
      </c>
      <c r="BE25">
        <v>999.9</v>
      </c>
      <c r="BF25">
        <v>0</v>
      </c>
      <c r="BG25">
        <v>0</v>
      </c>
      <c r="BH25">
        <v>9982.5</v>
      </c>
      <c r="BI25">
        <v>0</v>
      </c>
      <c r="BJ25">
        <v>29.8561</v>
      </c>
      <c r="BK25">
        <v>-7.76617</v>
      </c>
      <c r="BL25">
        <v>417.288</v>
      </c>
      <c r="BM25">
        <v>423.89</v>
      </c>
      <c r="BN25">
        <v>2.93648</v>
      </c>
      <c r="BO25">
        <v>419.949</v>
      </c>
      <c r="BP25">
        <v>9.297739999999999</v>
      </c>
      <c r="BQ25">
        <v>1.2413</v>
      </c>
      <c r="BR25">
        <v>0.9433589999999999</v>
      </c>
      <c r="BS25">
        <v>10.1063</v>
      </c>
      <c r="BT25">
        <v>6.06974</v>
      </c>
      <c r="BU25">
        <v>2500.04</v>
      </c>
      <c r="BV25">
        <v>0.899999</v>
      </c>
      <c r="BW25">
        <v>0.100001</v>
      </c>
      <c r="BX25">
        <v>0</v>
      </c>
      <c r="BY25">
        <v>2.3519</v>
      </c>
      <c r="BZ25">
        <v>0</v>
      </c>
      <c r="CA25">
        <v>33070.3</v>
      </c>
      <c r="CB25">
        <v>22324.1</v>
      </c>
      <c r="CC25">
        <v>41.75</v>
      </c>
      <c r="CD25">
        <v>40</v>
      </c>
      <c r="CE25">
        <v>40.687</v>
      </c>
      <c r="CF25">
        <v>39.312</v>
      </c>
      <c r="CG25">
        <v>40.062</v>
      </c>
      <c r="CH25">
        <v>2250.03</v>
      </c>
      <c r="CI25">
        <v>250.01</v>
      </c>
      <c r="CJ25">
        <v>0</v>
      </c>
      <c r="CK25">
        <v>1697552572.5</v>
      </c>
      <c r="CL25">
        <v>0</v>
      </c>
      <c r="CM25">
        <v>1697551132.6</v>
      </c>
      <c r="CN25" t="s">
        <v>343</v>
      </c>
      <c r="CO25">
        <v>1697551132.6</v>
      </c>
      <c r="CP25">
        <v>1697551128.6</v>
      </c>
      <c r="CQ25">
        <v>1</v>
      </c>
      <c r="CR25">
        <v>-0.091</v>
      </c>
      <c r="CS25">
        <v>0.011</v>
      </c>
      <c r="CT25">
        <v>1.027</v>
      </c>
      <c r="CU25">
        <v>0.051</v>
      </c>
      <c r="CV25">
        <v>418</v>
      </c>
      <c r="CW25">
        <v>13</v>
      </c>
      <c r="CX25">
        <v>0.18</v>
      </c>
      <c r="CY25">
        <v>0.25</v>
      </c>
      <c r="CZ25">
        <v>5.453710835638423</v>
      </c>
      <c r="DA25">
        <v>0.3799641858282049</v>
      </c>
      <c r="DB25">
        <v>0.03285018899945703</v>
      </c>
      <c r="DC25">
        <v>1</v>
      </c>
      <c r="DD25">
        <v>0.002441027477234591</v>
      </c>
      <c r="DE25">
        <v>0.0002740795793175794</v>
      </c>
      <c r="DF25">
        <v>2.041379582971757E-05</v>
      </c>
      <c r="DG25">
        <v>1</v>
      </c>
      <c r="DH25">
        <v>0.1518543583578773</v>
      </c>
      <c r="DI25">
        <v>0.02897550179022494</v>
      </c>
      <c r="DJ25">
        <v>0.002128636557621196</v>
      </c>
      <c r="DK25">
        <v>1</v>
      </c>
      <c r="DL25">
        <v>3</v>
      </c>
      <c r="DM25">
        <v>3</v>
      </c>
      <c r="DN25" t="s">
        <v>344</v>
      </c>
      <c r="DO25">
        <v>3.10243</v>
      </c>
      <c r="DP25">
        <v>2.667</v>
      </c>
      <c r="DQ25">
        <v>0.101654</v>
      </c>
      <c r="DR25">
        <v>0.104032</v>
      </c>
      <c r="DS25">
        <v>0.0659617</v>
      </c>
      <c r="DT25">
        <v>0.0548851</v>
      </c>
      <c r="DU25">
        <v>26514.5</v>
      </c>
      <c r="DV25">
        <v>28822.5</v>
      </c>
      <c r="DW25">
        <v>27918.2</v>
      </c>
      <c r="DX25">
        <v>30217.5</v>
      </c>
      <c r="DY25">
        <v>32702.5</v>
      </c>
      <c r="DZ25">
        <v>35278.5</v>
      </c>
      <c r="EA25">
        <v>38343.6</v>
      </c>
      <c r="EB25">
        <v>41476.8</v>
      </c>
      <c r="EC25">
        <v>2.16143</v>
      </c>
      <c r="ED25">
        <v>2.3299</v>
      </c>
      <c r="EE25">
        <v>0</v>
      </c>
      <c r="EF25">
        <v>0</v>
      </c>
      <c r="EG25">
        <v>18.0755</v>
      </c>
      <c r="EH25">
        <v>999.9</v>
      </c>
      <c r="EI25">
        <v>62.2</v>
      </c>
      <c r="EJ25">
        <v>21</v>
      </c>
      <c r="EK25">
        <v>15.301</v>
      </c>
      <c r="EL25">
        <v>64.55970000000001</v>
      </c>
      <c r="EM25">
        <v>8.024839999999999</v>
      </c>
      <c r="EN25">
        <v>1</v>
      </c>
      <c r="EO25">
        <v>-0.688486</v>
      </c>
      <c r="EP25">
        <v>-1.05317</v>
      </c>
      <c r="EQ25">
        <v>20.2018</v>
      </c>
      <c r="ER25">
        <v>5.25982</v>
      </c>
      <c r="ES25">
        <v>12.0519</v>
      </c>
      <c r="ET25">
        <v>4.97365</v>
      </c>
      <c r="EU25">
        <v>3.293</v>
      </c>
      <c r="EV25">
        <v>9999</v>
      </c>
      <c r="EW25">
        <v>9999</v>
      </c>
      <c r="EX25">
        <v>9999</v>
      </c>
      <c r="EY25">
        <v>217.6</v>
      </c>
      <c r="EZ25">
        <v>4.97178</v>
      </c>
      <c r="FA25">
        <v>1.87013</v>
      </c>
      <c r="FB25">
        <v>1.87637</v>
      </c>
      <c r="FC25">
        <v>1.86949</v>
      </c>
      <c r="FD25">
        <v>1.87271</v>
      </c>
      <c r="FE25">
        <v>1.87433</v>
      </c>
      <c r="FF25">
        <v>1.87363</v>
      </c>
      <c r="FG25">
        <v>1.87515</v>
      </c>
      <c r="FH25">
        <v>0</v>
      </c>
      <c r="FI25">
        <v>0</v>
      </c>
      <c r="FJ25">
        <v>0</v>
      </c>
      <c r="FK25">
        <v>0</v>
      </c>
      <c r="FL25" t="s">
        <v>345</v>
      </c>
      <c r="FM25" t="s">
        <v>346</v>
      </c>
      <c r="FN25" t="s">
        <v>347</v>
      </c>
      <c r="FO25" t="s">
        <v>347</v>
      </c>
      <c r="FP25" t="s">
        <v>347</v>
      </c>
      <c r="FQ25" t="s">
        <v>347</v>
      </c>
      <c r="FR25">
        <v>0</v>
      </c>
      <c r="FS25">
        <v>100</v>
      </c>
      <c r="FT25">
        <v>100</v>
      </c>
      <c r="FU25">
        <v>1.012</v>
      </c>
      <c r="FV25">
        <v>0.0486</v>
      </c>
      <c r="FW25">
        <v>0.01200326255803408</v>
      </c>
      <c r="FX25">
        <v>0.002616612134532941</v>
      </c>
      <c r="FY25">
        <v>-4.519413631873513E-07</v>
      </c>
      <c r="FZ25">
        <v>9.831233035137328E-12</v>
      </c>
      <c r="GA25">
        <v>-0.03986255909936497</v>
      </c>
      <c r="GB25">
        <v>0.01128715920374445</v>
      </c>
      <c r="GC25">
        <v>-0.0004913425133041084</v>
      </c>
      <c r="GD25">
        <v>1.320148971478439E-05</v>
      </c>
      <c r="GE25">
        <v>-1</v>
      </c>
      <c r="GF25">
        <v>2093</v>
      </c>
      <c r="GG25">
        <v>1</v>
      </c>
      <c r="GH25">
        <v>22</v>
      </c>
      <c r="GI25">
        <v>24.2</v>
      </c>
      <c r="GJ25">
        <v>24.3</v>
      </c>
      <c r="GK25">
        <v>1.07178</v>
      </c>
      <c r="GL25">
        <v>2.47314</v>
      </c>
      <c r="GM25">
        <v>1.39893</v>
      </c>
      <c r="GN25">
        <v>2.31323</v>
      </c>
      <c r="GO25">
        <v>1.44897</v>
      </c>
      <c r="GP25">
        <v>2.49023</v>
      </c>
      <c r="GQ25">
        <v>24.6124</v>
      </c>
      <c r="GR25">
        <v>15.8394</v>
      </c>
      <c r="GS25">
        <v>18</v>
      </c>
      <c r="GT25">
        <v>406.799</v>
      </c>
      <c r="GU25">
        <v>577.229</v>
      </c>
      <c r="GV25">
        <v>20.0016</v>
      </c>
      <c r="GW25">
        <v>17.9165</v>
      </c>
      <c r="GX25">
        <v>30.0001</v>
      </c>
      <c r="GY25">
        <v>17.9301</v>
      </c>
      <c r="GZ25">
        <v>17.8993</v>
      </c>
      <c r="HA25">
        <v>21.4175</v>
      </c>
      <c r="HB25">
        <v>36.9047</v>
      </c>
      <c r="HC25">
        <v>52.8996</v>
      </c>
      <c r="HD25">
        <v>20</v>
      </c>
      <c r="HE25">
        <v>420</v>
      </c>
      <c r="HF25">
        <v>9.418509999999999</v>
      </c>
      <c r="HG25">
        <v>103.383</v>
      </c>
      <c r="HH25">
        <v>103.615</v>
      </c>
    </row>
    <row r="26" spans="1:216">
      <c r="A26">
        <v>10</v>
      </c>
      <c r="B26">
        <v>1697552707.5</v>
      </c>
      <c r="C26">
        <v>1368.400000095367</v>
      </c>
      <c r="D26" t="s">
        <v>371</v>
      </c>
      <c r="E26" t="s">
        <v>372</v>
      </c>
      <c r="F26" t="s">
        <v>340</v>
      </c>
      <c r="G26" t="s">
        <v>373</v>
      </c>
      <c r="H26">
        <v>1697552707.5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(AK26*AN26)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4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$B$11*BI26+$C$11*BJ26+$F$11*BU26*(1-BX26)</f>
        <v>0</v>
      </c>
      <c r="AL26">
        <f>AK26*AM26</f>
        <v>0</v>
      </c>
      <c r="AM26">
        <f>($B$11*$D$9+$C$11*$D$9+$F$11*((CH26+BZ26)/MAX(CH26+BZ26+CI26, 0.1)*$I$9+CI26/MAX(CH26+BZ26+CI26, 0.1)*$J$9))/($B$11+$C$11+$F$11)</f>
        <v>0</v>
      </c>
      <c r="AN26">
        <f>($B$11*$K$9+$C$11*$K$9+$F$11*((CH26+BZ26)/MAX(CH26+BZ26+CI26, 0.1)*$P$9+CI26/MAX(CH26+BZ26+CI26, 0.1)*$Q$9))/($B$11+$C$11+$F$11)</f>
        <v>0</v>
      </c>
      <c r="AO26">
        <v>6</v>
      </c>
      <c r="AP26">
        <v>0.5</v>
      </c>
      <c r="AQ26" t="s">
        <v>342</v>
      </c>
      <c r="AR26">
        <v>2</v>
      </c>
      <c r="AS26">
        <v>1697552707.5</v>
      </c>
      <c r="AT26">
        <v>404.42</v>
      </c>
      <c r="AU26">
        <v>420.032</v>
      </c>
      <c r="AV26">
        <v>13.1818</v>
      </c>
      <c r="AW26">
        <v>6.3783</v>
      </c>
      <c r="AX26">
        <v>403.425</v>
      </c>
      <c r="AY26">
        <v>13.1283</v>
      </c>
      <c r="AZ26">
        <v>500.054</v>
      </c>
      <c r="BA26">
        <v>101.459</v>
      </c>
      <c r="BB26">
        <v>0.0353371</v>
      </c>
      <c r="BC26">
        <v>21.4832</v>
      </c>
      <c r="BD26">
        <v>999.9</v>
      </c>
      <c r="BE26">
        <v>999.9</v>
      </c>
      <c r="BF26">
        <v>0</v>
      </c>
      <c r="BG26">
        <v>0</v>
      </c>
      <c r="BH26">
        <v>10008.8</v>
      </c>
      <c r="BI26">
        <v>0</v>
      </c>
      <c r="BJ26">
        <v>41.5849</v>
      </c>
      <c r="BK26">
        <v>-15.6121</v>
      </c>
      <c r="BL26">
        <v>409.822</v>
      </c>
      <c r="BM26">
        <v>422.728</v>
      </c>
      <c r="BN26">
        <v>6.80351</v>
      </c>
      <c r="BO26">
        <v>420.032</v>
      </c>
      <c r="BP26">
        <v>6.3783</v>
      </c>
      <c r="BQ26">
        <v>1.33741</v>
      </c>
      <c r="BR26">
        <v>0.647135</v>
      </c>
      <c r="BS26">
        <v>11.226</v>
      </c>
      <c r="BT26">
        <v>0.733741</v>
      </c>
      <c r="BU26">
        <v>2500.07</v>
      </c>
      <c r="BV26">
        <v>0.900002</v>
      </c>
      <c r="BW26">
        <v>0.0999975</v>
      </c>
      <c r="BX26">
        <v>0</v>
      </c>
      <c r="BY26">
        <v>2.5783</v>
      </c>
      <c r="BZ26">
        <v>0</v>
      </c>
      <c r="CA26">
        <v>30509</v>
      </c>
      <c r="CB26">
        <v>22324.4</v>
      </c>
      <c r="CC26">
        <v>38.562</v>
      </c>
      <c r="CD26">
        <v>37.437</v>
      </c>
      <c r="CE26">
        <v>38.25</v>
      </c>
      <c r="CF26">
        <v>35.875</v>
      </c>
      <c r="CG26">
        <v>37.25</v>
      </c>
      <c r="CH26">
        <v>2250.07</v>
      </c>
      <c r="CI26">
        <v>250</v>
      </c>
      <c r="CJ26">
        <v>0</v>
      </c>
      <c r="CK26">
        <v>1697552694.3</v>
      </c>
      <c r="CL26">
        <v>0</v>
      </c>
      <c r="CM26">
        <v>1697551132.6</v>
      </c>
      <c r="CN26" t="s">
        <v>343</v>
      </c>
      <c r="CO26">
        <v>1697551132.6</v>
      </c>
      <c r="CP26">
        <v>1697551128.6</v>
      </c>
      <c r="CQ26">
        <v>1</v>
      </c>
      <c r="CR26">
        <v>-0.091</v>
      </c>
      <c r="CS26">
        <v>0.011</v>
      </c>
      <c r="CT26">
        <v>1.027</v>
      </c>
      <c r="CU26">
        <v>0.051</v>
      </c>
      <c r="CV26">
        <v>418</v>
      </c>
      <c r="CW26">
        <v>13</v>
      </c>
      <c r="CX26">
        <v>0.18</v>
      </c>
      <c r="CY26">
        <v>0.25</v>
      </c>
      <c r="CZ26">
        <v>10.636419566501</v>
      </c>
      <c r="DA26">
        <v>0.2520559636618331</v>
      </c>
      <c r="DB26">
        <v>0.02935273223297241</v>
      </c>
      <c r="DC26">
        <v>1</v>
      </c>
      <c r="DD26">
        <v>0.005691635409458039</v>
      </c>
      <c r="DE26">
        <v>0.0004691408022639631</v>
      </c>
      <c r="DF26">
        <v>3.636682933935577E-05</v>
      </c>
      <c r="DG26">
        <v>1</v>
      </c>
      <c r="DH26">
        <v>0.4469794391068588</v>
      </c>
      <c r="DI26">
        <v>0.003713313379420392</v>
      </c>
      <c r="DJ26">
        <v>0.0007386565634263713</v>
      </c>
      <c r="DK26">
        <v>1</v>
      </c>
      <c r="DL26">
        <v>3</v>
      </c>
      <c r="DM26">
        <v>3</v>
      </c>
      <c r="DN26" t="s">
        <v>344</v>
      </c>
      <c r="DO26">
        <v>3.10174</v>
      </c>
      <c r="DP26">
        <v>2.66905</v>
      </c>
      <c r="DQ26">
        <v>0.100204</v>
      </c>
      <c r="DR26">
        <v>0.104013</v>
      </c>
      <c r="DS26">
        <v>0.06981</v>
      </c>
      <c r="DT26">
        <v>0.0405466</v>
      </c>
      <c r="DU26">
        <v>26551.4</v>
      </c>
      <c r="DV26">
        <v>28821.8</v>
      </c>
      <c r="DW26">
        <v>27912.1</v>
      </c>
      <c r="DX26">
        <v>30216.4</v>
      </c>
      <c r="DY26">
        <v>32561</v>
      </c>
      <c r="DZ26">
        <v>35810.9</v>
      </c>
      <c r="EA26">
        <v>38335.6</v>
      </c>
      <c r="EB26">
        <v>41475.4</v>
      </c>
      <c r="EC26">
        <v>2.26057</v>
      </c>
      <c r="ED26">
        <v>2.32272</v>
      </c>
      <c r="EE26">
        <v>0</v>
      </c>
      <c r="EF26">
        <v>0</v>
      </c>
      <c r="EG26">
        <v>17.9054</v>
      </c>
      <c r="EH26">
        <v>999.9</v>
      </c>
      <c r="EI26">
        <v>61.1</v>
      </c>
      <c r="EJ26">
        <v>21</v>
      </c>
      <c r="EK26">
        <v>15.0298</v>
      </c>
      <c r="EL26">
        <v>64.2697</v>
      </c>
      <c r="EM26">
        <v>8.858169999999999</v>
      </c>
      <c r="EN26">
        <v>1</v>
      </c>
      <c r="EO26">
        <v>-0.6865019999999999</v>
      </c>
      <c r="EP26">
        <v>-1.13815</v>
      </c>
      <c r="EQ26">
        <v>20.1998</v>
      </c>
      <c r="ER26">
        <v>5.25997</v>
      </c>
      <c r="ES26">
        <v>12.0519</v>
      </c>
      <c r="ET26">
        <v>4.97375</v>
      </c>
      <c r="EU26">
        <v>3.293</v>
      </c>
      <c r="EV26">
        <v>9999</v>
      </c>
      <c r="EW26">
        <v>9999</v>
      </c>
      <c r="EX26">
        <v>9999</v>
      </c>
      <c r="EY26">
        <v>217.6</v>
      </c>
      <c r="EZ26">
        <v>4.97181</v>
      </c>
      <c r="FA26">
        <v>1.87015</v>
      </c>
      <c r="FB26">
        <v>1.87638</v>
      </c>
      <c r="FC26">
        <v>1.86949</v>
      </c>
      <c r="FD26">
        <v>1.87271</v>
      </c>
      <c r="FE26">
        <v>1.87433</v>
      </c>
      <c r="FF26">
        <v>1.87363</v>
      </c>
      <c r="FG26">
        <v>1.87515</v>
      </c>
      <c r="FH26">
        <v>0</v>
      </c>
      <c r="FI26">
        <v>0</v>
      </c>
      <c r="FJ26">
        <v>0</v>
      </c>
      <c r="FK26">
        <v>0</v>
      </c>
      <c r="FL26" t="s">
        <v>345</v>
      </c>
      <c r="FM26" t="s">
        <v>346</v>
      </c>
      <c r="FN26" t="s">
        <v>347</v>
      </c>
      <c r="FO26" t="s">
        <v>347</v>
      </c>
      <c r="FP26" t="s">
        <v>347</v>
      </c>
      <c r="FQ26" t="s">
        <v>347</v>
      </c>
      <c r="FR26">
        <v>0</v>
      </c>
      <c r="FS26">
        <v>100</v>
      </c>
      <c r="FT26">
        <v>100</v>
      </c>
      <c r="FU26">
        <v>0.995</v>
      </c>
      <c r="FV26">
        <v>0.0535</v>
      </c>
      <c r="FW26">
        <v>0.01200326255803408</v>
      </c>
      <c r="FX26">
        <v>0.002616612134532941</v>
      </c>
      <c r="FY26">
        <v>-4.519413631873513E-07</v>
      </c>
      <c r="FZ26">
        <v>9.831233035137328E-12</v>
      </c>
      <c r="GA26">
        <v>-0.03986255909936497</v>
      </c>
      <c r="GB26">
        <v>0.01128715920374445</v>
      </c>
      <c r="GC26">
        <v>-0.0004913425133041084</v>
      </c>
      <c r="GD26">
        <v>1.320148971478439E-05</v>
      </c>
      <c r="GE26">
        <v>-1</v>
      </c>
      <c r="GF26">
        <v>2093</v>
      </c>
      <c r="GG26">
        <v>1</v>
      </c>
      <c r="GH26">
        <v>22</v>
      </c>
      <c r="GI26">
        <v>26.2</v>
      </c>
      <c r="GJ26">
        <v>26.3</v>
      </c>
      <c r="GK26">
        <v>1.06812</v>
      </c>
      <c r="GL26">
        <v>2.48291</v>
      </c>
      <c r="GM26">
        <v>1.39893</v>
      </c>
      <c r="GN26">
        <v>2.31323</v>
      </c>
      <c r="GO26">
        <v>1.44897</v>
      </c>
      <c r="GP26">
        <v>2.35352</v>
      </c>
      <c r="GQ26">
        <v>24.6328</v>
      </c>
      <c r="GR26">
        <v>15.7957</v>
      </c>
      <c r="GS26">
        <v>18</v>
      </c>
      <c r="GT26">
        <v>460.703</v>
      </c>
      <c r="GU26">
        <v>572.049</v>
      </c>
      <c r="GV26">
        <v>19.9994</v>
      </c>
      <c r="GW26">
        <v>17.9322</v>
      </c>
      <c r="GX26">
        <v>30</v>
      </c>
      <c r="GY26">
        <v>17.9395</v>
      </c>
      <c r="GZ26">
        <v>17.904</v>
      </c>
      <c r="HA26">
        <v>21.3683</v>
      </c>
      <c r="HB26">
        <v>53.5562</v>
      </c>
      <c r="HC26">
        <v>49.0504</v>
      </c>
      <c r="HD26">
        <v>20</v>
      </c>
      <c r="HE26">
        <v>420</v>
      </c>
      <c r="HF26">
        <v>6.21786</v>
      </c>
      <c r="HG26">
        <v>103.361</v>
      </c>
      <c r="HH26">
        <v>103.611</v>
      </c>
    </row>
    <row r="27" spans="1:216">
      <c r="A27">
        <v>11</v>
      </c>
      <c r="B27">
        <v>1697552802.5</v>
      </c>
      <c r="C27">
        <v>1463.400000095367</v>
      </c>
      <c r="D27" t="s">
        <v>374</v>
      </c>
      <c r="E27" t="s">
        <v>375</v>
      </c>
      <c r="F27" t="s">
        <v>340</v>
      </c>
      <c r="G27" t="s">
        <v>376</v>
      </c>
      <c r="H27">
        <v>1697552802.5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(AK27*AN27)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4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$B$11*BI27+$C$11*BJ27+$F$11*BU27*(1-BX27)</f>
        <v>0</v>
      </c>
      <c r="AL27">
        <f>AK27*AM27</f>
        <v>0</v>
      </c>
      <c r="AM27">
        <f>($B$11*$D$9+$C$11*$D$9+$F$11*((CH27+BZ27)/MAX(CH27+BZ27+CI27, 0.1)*$I$9+CI27/MAX(CH27+BZ27+CI27, 0.1)*$J$9))/($B$11+$C$11+$F$11)</f>
        <v>0</v>
      </c>
      <c r="AN27">
        <f>($B$11*$K$9+$C$11*$K$9+$F$11*((CH27+BZ27)/MAX(CH27+BZ27+CI27, 0.1)*$P$9+CI27/MAX(CH27+BZ27+CI27, 0.1)*$Q$9))/($B$11+$C$11+$F$11)</f>
        <v>0</v>
      </c>
      <c r="AO27">
        <v>6</v>
      </c>
      <c r="AP27">
        <v>0.5</v>
      </c>
      <c r="AQ27" t="s">
        <v>342</v>
      </c>
      <c r="AR27">
        <v>2</v>
      </c>
      <c r="AS27">
        <v>1697552802.5</v>
      </c>
      <c r="AT27">
        <v>408.111</v>
      </c>
      <c r="AU27">
        <v>420.005</v>
      </c>
      <c r="AV27">
        <v>12.5198</v>
      </c>
      <c r="AW27">
        <v>7.28793</v>
      </c>
      <c r="AX27">
        <v>407.108</v>
      </c>
      <c r="AY27">
        <v>12.4698</v>
      </c>
      <c r="AZ27">
        <v>500.059</v>
      </c>
      <c r="BA27">
        <v>101.456</v>
      </c>
      <c r="BB27">
        <v>0.0357273</v>
      </c>
      <c r="BC27">
        <v>21.4873</v>
      </c>
      <c r="BD27">
        <v>999.9</v>
      </c>
      <c r="BE27">
        <v>999.9</v>
      </c>
      <c r="BF27">
        <v>0</v>
      </c>
      <c r="BG27">
        <v>0</v>
      </c>
      <c r="BH27">
        <v>9995</v>
      </c>
      <c r="BI27">
        <v>0</v>
      </c>
      <c r="BJ27">
        <v>45.221</v>
      </c>
      <c r="BK27">
        <v>-11.8939</v>
      </c>
      <c r="BL27">
        <v>413.285</v>
      </c>
      <c r="BM27">
        <v>423.088</v>
      </c>
      <c r="BN27">
        <v>5.23191</v>
      </c>
      <c r="BO27">
        <v>420.005</v>
      </c>
      <c r="BP27">
        <v>7.28793</v>
      </c>
      <c r="BQ27">
        <v>1.27021</v>
      </c>
      <c r="BR27">
        <v>0.739401</v>
      </c>
      <c r="BS27">
        <v>10.4509</v>
      </c>
      <c r="BT27">
        <v>2.59423</v>
      </c>
      <c r="BU27">
        <v>2499.85</v>
      </c>
      <c r="BV27">
        <v>0.899999</v>
      </c>
      <c r="BW27">
        <v>0.100001</v>
      </c>
      <c r="BX27">
        <v>0</v>
      </c>
      <c r="BY27">
        <v>2.5389</v>
      </c>
      <c r="BZ27">
        <v>0</v>
      </c>
      <c r="CA27">
        <v>31450.9</v>
      </c>
      <c r="CB27">
        <v>22322.4</v>
      </c>
      <c r="CC27">
        <v>39.562</v>
      </c>
      <c r="CD27">
        <v>38.625</v>
      </c>
      <c r="CE27">
        <v>39</v>
      </c>
      <c r="CF27">
        <v>37.125</v>
      </c>
      <c r="CG27">
        <v>38.187</v>
      </c>
      <c r="CH27">
        <v>2249.86</v>
      </c>
      <c r="CI27">
        <v>249.99</v>
      </c>
      <c r="CJ27">
        <v>0</v>
      </c>
      <c r="CK27">
        <v>1697552789.1</v>
      </c>
      <c r="CL27">
        <v>0</v>
      </c>
      <c r="CM27">
        <v>1697551132.6</v>
      </c>
      <c r="CN27" t="s">
        <v>343</v>
      </c>
      <c r="CO27">
        <v>1697551132.6</v>
      </c>
      <c r="CP27">
        <v>1697551128.6</v>
      </c>
      <c r="CQ27">
        <v>1</v>
      </c>
      <c r="CR27">
        <v>-0.091</v>
      </c>
      <c r="CS27">
        <v>0.011</v>
      </c>
      <c r="CT27">
        <v>1.027</v>
      </c>
      <c r="CU27">
        <v>0.051</v>
      </c>
      <c r="CV27">
        <v>418</v>
      </c>
      <c r="CW27">
        <v>13</v>
      </c>
      <c r="CX27">
        <v>0.18</v>
      </c>
      <c r="CY27">
        <v>0.25</v>
      </c>
      <c r="CZ27">
        <v>8.008636613592452</v>
      </c>
      <c r="DA27">
        <v>0.5565320586826062</v>
      </c>
      <c r="DB27">
        <v>0.04967208661370086</v>
      </c>
      <c r="DC27">
        <v>1</v>
      </c>
      <c r="DD27">
        <v>0.004373171888355351</v>
      </c>
      <c r="DE27">
        <v>0.0003762799578156227</v>
      </c>
      <c r="DF27">
        <v>3.086346108048271E-05</v>
      </c>
      <c r="DG27">
        <v>1</v>
      </c>
      <c r="DH27">
        <v>0.3030090242867975</v>
      </c>
      <c r="DI27">
        <v>0.03964050064845114</v>
      </c>
      <c r="DJ27">
        <v>0.003177369958839619</v>
      </c>
      <c r="DK27">
        <v>1</v>
      </c>
      <c r="DL27">
        <v>3</v>
      </c>
      <c r="DM27">
        <v>3</v>
      </c>
      <c r="DN27" t="s">
        <v>344</v>
      </c>
      <c r="DO27">
        <v>3.10196</v>
      </c>
      <c r="DP27">
        <v>2.66932</v>
      </c>
      <c r="DQ27">
        <v>0.100888</v>
      </c>
      <c r="DR27">
        <v>0.104014</v>
      </c>
      <c r="DS27">
        <v>0.0671283</v>
      </c>
      <c r="DT27">
        <v>0.0451969</v>
      </c>
      <c r="DU27">
        <v>26530</v>
      </c>
      <c r="DV27">
        <v>28820</v>
      </c>
      <c r="DW27">
        <v>27910.8</v>
      </c>
      <c r="DX27">
        <v>30214.4</v>
      </c>
      <c r="DY27">
        <v>32653.7</v>
      </c>
      <c r="DZ27">
        <v>35635.5</v>
      </c>
      <c r="EA27">
        <v>38334.4</v>
      </c>
      <c r="EB27">
        <v>41472.6</v>
      </c>
      <c r="EC27">
        <v>2.26</v>
      </c>
      <c r="ED27">
        <v>2.3223</v>
      </c>
      <c r="EE27">
        <v>0</v>
      </c>
      <c r="EF27">
        <v>0</v>
      </c>
      <c r="EG27">
        <v>17.9294</v>
      </c>
      <c r="EH27">
        <v>999.9</v>
      </c>
      <c r="EI27">
        <v>60</v>
      </c>
      <c r="EJ27">
        <v>21.1</v>
      </c>
      <c r="EK27">
        <v>14.852</v>
      </c>
      <c r="EL27">
        <v>64.30970000000001</v>
      </c>
      <c r="EM27">
        <v>8.537660000000001</v>
      </c>
      <c r="EN27">
        <v>1</v>
      </c>
      <c r="EO27">
        <v>-0.686296</v>
      </c>
      <c r="EP27">
        <v>-1.15889</v>
      </c>
      <c r="EQ27">
        <v>20.2007</v>
      </c>
      <c r="ER27">
        <v>5.25608</v>
      </c>
      <c r="ES27">
        <v>12.0519</v>
      </c>
      <c r="ET27">
        <v>4.97295</v>
      </c>
      <c r="EU27">
        <v>3.29225</v>
      </c>
      <c r="EV27">
        <v>9999</v>
      </c>
      <c r="EW27">
        <v>9999</v>
      </c>
      <c r="EX27">
        <v>9999</v>
      </c>
      <c r="EY27">
        <v>217.6</v>
      </c>
      <c r="EZ27">
        <v>4.97179</v>
      </c>
      <c r="FA27">
        <v>1.87012</v>
      </c>
      <c r="FB27">
        <v>1.87637</v>
      </c>
      <c r="FC27">
        <v>1.86948</v>
      </c>
      <c r="FD27">
        <v>1.8727</v>
      </c>
      <c r="FE27">
        <v>1.87425</v>
      </c>
      <c r="FF27">
        <v>1.87363</v>
      </c>
      <c r="FG27">
        <v>1.87515</v>
      </c>
      <c r="FH27">
        <v>0</v>
      </c>
      <c r="FI27">
        <v>0</v>
      </c>
      <c r="FJ27">
        <v>0</v>
      </c>
      <c r="FK27">
        <v>0</v>
      </c>
      <c r="FL27" t="s">
        <v>345</v>
      </c>
      <c r="FM27" t="s">
        <v>346</v>
      </c>
      <c r="FN27" t="s">
        <v>347</v>
      </c>
      <c r="FO27" t="s">
        <v>347</v>
      </c>
      <c r="FP27" t="s">
        <v>347</v>
      </c>
      <c r="FQ27" t="s">
        <v>347</v>
      </c>
      <c r="FR27">
        <v>0</v>
      </c>
      <c r="FS27">
        <v>100</v>
      </c>
      <c r="FT27">
        <v>100</v>
      </c>
      <c r="FU27">
        <v>1.003</v>
      </c>
      <c r="FV27">
        <v>0.05</v>
      </c>
      <c r="FW27">
        <v>0.01200326255803408</v>
      </c>
      <c r="FX27">
        <v>0.002616612134532941</v>
      </c>
      <c r="FY27">
        <v>-4.519413631873513E-07</v>
      </c>
      <c r="FZ27">
        <v>9.831233035137328E-12</v>
      </c>
      <c r="GA27">
        <v>-0.03986255909936497</v>
      </c>
      <c r="GB27">
        <v>0.01128715920374445</v>
      </c>
      <c r="GC27">
        <v>-0.0004913425133041084</v>
      </c>
      <c r="GD27">
        <v>1.320148971478439E-05</v>
      </c>
      <c r="GE27">
        <v>-1</v>
      </c>
      <c r="GF27">
        <v>2093</v>
      </c>
      <c r="GG27">
        <v>1</v>
      </c>
      <c r="GH27">
        <v>22</v>
      </c>
      <c r="GI27">
        <v>27.8</v>
      </c>
      <c r="GJ27">
        <v>27.9</v>
      </c>
      <c r="GK27">
        <v>1.06934</v>
      </c>
      <c r="GL27">
        <v>2.49512</v>
      </c>
      <c r="GM27">
        <v>1.39893</v>
      </c>
      <c r="GN27">
        <v>2.31201</v>
      </c>
      <c r="GO27">
        <v>1.44897</v>
      </c>
      <c r="GP27">
        <v>2.30713</v>
      </c>
      <c r="GQ27">
        <v>24.6532</v>
      </c>
      <c r="GR27">
        <v>15.7781</v>
      </c>
      <c r="GS27">
        <v>18</v>
      </c>
      <c r="GT27">
        <v>460.379</v>
      </c>
      <c r="GU27">
        <v>571.78</v>
      </c>
      <c r="GV27">
        <v>20.0003</v>
      </c>
      <c r="GW27">
        <v>17.926</v>
      </c>
      <c r="GX27">
        <v>30.0001</v>
      </c>
      <c r="GY27">
        <v>17.9399</v>
      </c>
      <c r="GZ27">
        <v>17.907</v>
      </c>
      <c r="HA27">
        <v>21.3834</v>
      </c>
      <c r="HB27">
        <v>46.8711</v>
      </c>
      <c r="HC27">
        <v>45.1958</v>
      </c>
      <c r="HD27">
        <v>20</v>
      </c>
      <c r="HE27">
        <v>420</v>
      </c>
      <c r="HF27">
        <v>7.32489</v>
      </c>
      <c r="HG27">
        <v>103.357</v>
      </c>
      <c r="HH27">
        <v>103.604</v>
      </c>
    </row>
    <row r="28" spans="1:216">
      <c r="A28">
        <v>12</v>
      </c>
      <c r="B28">
        <v>1697553006.5</v>
      </c>
      <c r="C28">
        <v>1667.400000095367</v>
      </c>
      <c r="D28" t="s">
        <v>377</v>
      </c>
      <c r="E28" t="s">
        <v>378</v>
      </c>
      <c r="F28" t="s">
        <v>340</v>
      </c>
      <c r="G28" t="s">
        <v>379</v>
      </c>
      <c r="H28">
        <v>1697553006.5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(AK28*AN28)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24</v>
      </c>
      <c r="AG28">
        <v>5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$B$11*BI28+$C$11*BJ28+$F$11*BU28*(1-BX28)</f>
        <v>0</v>
      </c>
      <c r="AL28">
        <f>AK28*AM28</f>
        <v>0</v>
      </c>
      <c r="AM28">
        <f>($B$11*$D$9+$C$11*$D$9+$F$11*((CH28+BZ28)/MAX(CH28+BZ28+CI28, 0.1)*$I$9+CI28/MAX(CH28+BZ28+CI28, 0.1)*$J$9))/($B$11+$C$11+$F$11)</f>
        <v>0</v>
      </c>
      <c r="AN28">
        <f>($B$11*$K$9+$C$11*$K$9+$F$11*((CH28+BZ28)/MAX(CH28+BZ28+CI28, 0.1)*$P$9+CI28/MAX(CH28+BZ28+CI28, 0.1)*$Q$9))/($B$11+$C$11+$F$11)</f>
        <v>0</v>
      </c>
      <c r="AO28">
        <v>6</v>
      </c>
      <c r="AP28">
        <v>0.5</v>
      </c>
      <c r="AQ28" t="s">
        <v>342</v>
      </c>
      <c r="AR28">
        <v>2</v>
      </c>
      <c r="AS28">
        <v>1697553006.5</v>
      </c>
      <c r="AT28">
        <v>395.445</v>
      </c>
      <c r="AU28">
        <v>419.985</v>
      </c>
      <c r="AV28">
        <v>12.8447</v>
      </c>
      <c r="AW28">
        <v>4.5088</v>
      </c>
      <c r="AX28">
        <v>394.47</v>
      </c>
      <c r="AY28">
        <v>12.793</v>
      </c>
      <c r="AZ28">
        <v>504.573</v>
      </c>
      <c r="BA28">
        <v>101.46</v>
      </c>
      <c r="BB28">
        <v>0.0341786</v>
      </c>
      <c r="BC28">
        <v>21.7706</v>
      </c>
      <c r="BD28">
        <v>999.9</v>
      </c>
      <c r="BE28">
        <v>999.9</v>
      </c>
      <c r="BF28">
        <v>0</v>
      </c>
      <c r="BG28">
        <v>0</v>
      </c>
      <c r="BH28">
        <v>10009.4</v>
      </c>
      <c r="BI28">
        <v>0</v>
      </c>
      <c r="BJ28">
        <v>52.5627</v>
      </c>
      <c r="BK28">
        <v>-24.54</v>
      </c>
      <c r="BL28">
        <v>400.59</v>
      </c>
      <c r="BM28">
        <v>421.887</v>
      </c>
      <c r="BN28">
        <v>8.335929999999999</v>
      </c>
      <c r="BO28">
        <v>419.985</v>
      </c>
      <c r="BP28">
        <v>4.5088</v>
      </c>
      <c r="BQ28">
        <v>1.30323</v>
      </c>
      <c r="BR28">
        <v>0.457464</v>
      </c>
      <c r="BS28">
        <v>10.8361</v>
      </c>
      <c r="BT28">
        <v>-3.97733</v>
      </c>
      <c r="BU28">
        <v>2500.49</v>
      </c>
      <c r="BV28">
        <v>0.900011</v>
      </c>
      <c r="BW28">
        <v>0.0999891</v>
      </c>
      <c r="BX28">
        <v>0</v>
      </c>
      <c r="BY28">
        <v>2.7081</v>
      </c>
      <c r="BZ28">
        <v>0</v>
      </c>
      <c r="CA28">
        <v>35236.6</v>
      </c>
      <c r="CB28">
        <v>22328.2</v>
      </c>
      <c r="CC28">
        <v>39.812</v>
      </c>
      <c r="CD28">
        <v>38.375</v>
      </c>
      <c r="CE28">
        <v>39.375</v>
      </c>
      <c r="CF28">
        <v>37</v>
      </c>
      <c r="CG28">
        <v>38.375</v>
      </c>
      <c r="CH28">
        <v>2250.47</v>
      </c>
      <c r="CI28">
        <v>250.02</v>
      </c>
      <c r="CJ28">
        <v>0</v>
      </c>
      <c r="CK28">
        <v>1697552993.1</v>
      </c>
      <c r="CL28">
        <v>0</v>
      </c>
      <c r="CM28">
        <v>1697551132.6</v>
      </c>
      <c r="CN28" t="s">
        <v>343</v>
      </c>
      <c r="CO28">
        <v>1697551132.6</v>
      </c>
      <c r="CP28">
        <v>1697551128.6</v>
      </c>
      <c r="CQ28">
        <v>1</v>
      </c>
      <c r="CR28">
        <v>-0.091</v>
      </c>
      <c r="CS28">
        <v>0.011</v>
      </c>
      <c r="CT28">
        <v>1.027</v>
      </c>
      <c r="CU28">
        <v>0.051</v>
      </c>
      <c r="CV28">
        <v>418</v>
      </c>
      <c r="CW28">
        <v>13</v>
      </c>
      <c r="CX28">
        <v>0.18</v>
      </c>
      <c r="CY28">
        <v>0.25</v>
      </c>
      <c r="CZ28">
        <v>17.67437530516104</v>
      </c>
      <c r="DA28">
        <v>0.5554021413688691</v>
      </c>
      <c r="DB28">
        <v>0.04856805945298382</v>
      </c>
      <c r="DC28">
        <v>1</v>
      </c>
      <c r="DD28">
        <v>0.007046981890974731</v>
      </c>
      <c r="DE28">
        <v>-7.10994447550123E-05</v>
      </c>
      <c r="DF28">
        <v>6.717649700470547E-06</v>
      </c>
      <c r="DG28">
        <v>1</v>
      </c>
      <c r="DH28">
        <v>0.548298497548411</v>
      </c>
      <c r="DI28">
        <v>-0.01495566556366669</v>
      </c>
      <c r="DJ28">
        <v>0.00119861160015566</v>
      </c>
      <c r="DK28">
        <v>1</v>
      </c>
      <c r="DL28">
        <v>3</v>
      </c>
      <c r="DM28">
        <v>3</v>
      </c>
      <c r="DN28" t="s">
        <v>344</v>
      </c>
      <c r="DO28">
        <v>3.10638</v>
      </c>
      <c r="DP28">
        <v>2.66795</v>
      </c>
      <c r="DQ28">
        <v>0.0984978</v>
      </c>
      <c r="DR28">
        <v>0.103978</v>
      </c>
      <c r="DS28">
        <v>0.06844749999999999</v>
      </c>
      <c r="DT28">
        <v>0.030331</v>
      </c>
      <c r="DU28">
        <v>26592.3</v>
      </c>
      <c r="DV28">
        <v>28820.3</v>
      </c>
      <c r="DW28">
        <v>27902.3</v>
      </c>
      <c r="DX28">
        <v>30213.8</v>
      </c>
      <c r="DY28">
        <v>32602.4</v>
      </c>
      <c r="DZ28">
        <v>36189.5</v>
      </c>
      <c r="EA28">
        <v>38328.5</v>
      </c>
      <c r="EB28">
        <v>41474.1</v>
      </c>
      <c r="EC28">
        <v>2.2176</v>
      </c>
      <c r="ED28">
        <v>2.29422</v>
      </c>
      <c r="EE28">
        <v>0</v>
      </c>
      <c r="EF28">
        <v>0</v>
      </c>
      <c r="EG28">
        <v>18.1079</v>
      </c>
      <c r="EH28">
        <v>999.9</v>
      </c>
      <c r="EI28">
        <v>57.6</v>
      </c>
      <c r="EJ28">
        <v>21.1</v>
      </c>
      <c r="EK28">
        <v>14.2566</v>
      </c>
      <c r="EL28">
        <v>63.9197</v>
      </c>
      <c r="EM28">
        <v>6.71875</v>
      </c>
      <c r="EN28">
        <v>1</v>
      </c>
      <c r="EO28">
        <v>-0.683488</v>
      </c>
      <c r="EP28">
        <v>-1.00553</v>
      </c>
      <c r="EQ28">
        <v>20.2002</v>
      </c>
      <c r="ER28">
        <v>5.25997</v>
      </c>
      <c r="ES28">
        <v>12.0519</v>
      </c>
      <c r="ET28">
        <v>4.9736</v>
      </c>
      <c r="EU28">
        <v>3.293</v>
      </c>
      <c r="EV28">
        <v>9999</v>
      </c>
      <c r="EW28">
        <v>9999</v>
      </c>
      <c r="EX28">
        <v>9999</v>
      </c>
      <c r="EY28">
        <v>217.7</v>
      </c>
      <c r="EZ28">
        <v>4.97176</v>
      </c>
      <c r="FA28">
        <v>1.87012</v>
      </c>
      <c r="FB28">
        <v>1.87637</v>
      </c>
      <c r="FC28">
        <v>1.86951</v>
      </c>
      <c r="FD28">
        <v>1.87271</v>
      </c>
      <c r="FE28">
        <v>1.87429</v>
      </c>
      <c r="FF28">
        <v>1.87363</v>
      </c>
      <c r="FG28">
        <v>1.87515</v>
      </c>
      <c r="FH28">
        <v>0</v>
      </c>
      <c r="FI28">
        <v>0</v>
      </c>
      <c r="FJ28">
        <v>0</v>
      </c>
      <c r="FK28">
        <v>0</v>
      </c>
      <c r="FL28" t="s">
        <v>345</v>
      </c>
      <c r="FM28" t="s">
        <v>346</v>
      </c>
      <c r="FN28" t="s">
        <v>347</v>
      </c>
      <c r="FO28" t="s">
        <v>347</v>
      </c>
      <c r="FP28" t="s">
        <v>347</v>
      </c>
      <c r="FQ28" t="s">
        <v>347</v>
      </c>
      <c r="FR28">
        <v>0</v>
      </c>
      <c r="FS28">
        <v>100</v>
      </c>
      <c r="FT28">
        <v>100</v>
      </c>
      <c r="FU28">
        <v>0.975</v>
      </c>
      <c r="FV28">
        <v>0.0517</v>
      </c>
      <c r="FW28">
        <v>0.01200326255803408</v>
      </c>
      <c r="FX28">
        <v>0.002616612134532941</v>
      </c>
      <c r="FY28">
        <v>-4.519413631873513E-07</v>
      </c>
      <c r="FZ28">
        <v>9.831233035137328E-12</v>
      </c>
      <c r="GA28">
        <v>-0.03986255909936497</v>
      </c>
      <c r="GB28">
        <v>0.01128715920374445</v>
      </c>
      <c r="GC28">
        <v>-0.0004913425133041084</v>
      </c>
      <c r="GD28">
        <v>1.320148971478439E-05</v>
      </c>
      <c r="GE28">
        <v>-1</v>
      </c>
      <c r="GF28">
        <v>2093</v>
      </c>
      <c r="GG28">
        <v>1</v>
      </c>
      <c r="GH28">
        <v>22</v>
      </c>
      <c r="GI28">
        <v>31.2</v>
      </c>
      <c r="GJ28">
        <v>31.3</v>
      </c>
      <c r="GK28">
        <v>1.06812</v>
      </c>
      <c r="GL28">
        <v>2.49268</v>
      </c>
      <c r="GM28">
        <v>1.39893</v>
      </c>
      <c r="GN28">
        <v>2.31323</v>
      </c>
      <c r="GO28">
        <v>1.44897</v>
      </c>
      <c r="GP28">
        <v>2.36084</v>
      </c>
      <c r="GQ28">
        <v>24.7347</v>
      </c>
      <c r="GR28">
        <v>15.7431</v>
      </c>
      <c r="GS28">
        <v>18</v>
      </c>
      <c r="GT28">
        <v>441.811</v>
      </c>
      <c r="GU28">
        <v>552.355</v>
      </c>
      <c r="GV28">
        <v>20.0006</v>
      </c>
      <c r="GW28">
        <v>17.9704</v>
      </c>
      <c r="GX28">
        <v>30.0003</v>
      </c>
      <c r="GY28">
        <v>17.9677</v>
      </c>
      <c r="GZ28">
        <v>17.9331</v>
      </c>
      <c r="HA28">
        <v>21.336</v>
      </c>
      <c r="HB28">
        <v>60.8297</v>
      </c>
      <c r="HC28">
        <v>35.5838</v>
      </c>
      <c r="HD28">
        <v>20</v>
      </c>
      <c r="HE28">
        <v>420</v>
      </c>
      <c r="HF28">
        <v>4.56327</v>
      </c>
      <c r="HG28">
        <v>103.335</v>
      </c>
      <c r="HH28">
        <v>103.605</v>
      </c>
    </row>
    <row r="29" spans="1:216">
      <c r="A29">
        <v>13</v>
      </c>
      <c r="B29">
        <v>1697553213.5</v>
      </c>
      <c r="C29">
        <v>1874.400000095367</v>
      </c>
      <c r="D29" t="s">
        <v>380</v>
      </c>
      <c r="E29" t="s">
        <v>381</v>
      </c>
      <c r="F29" t="s">
        <v>340</v>
      </c>
      <c r="G29" t="s">
        <v>382</v>
      </c>
      <c r="H29">
        <v>1697553213.5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(AK29*AN29)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5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$B$11*BI29+$C$11*BJ29+$F$11*BU29*(1-BX29)</f>
        <v>0</v>
      </c>
      <c r="AL29">
        <f>AK29*AM29</f>
        <v>0</v>
      </c>
      <c r="AM29">
        <f>($B$11*$D$9+$C$11*$D$9+$F$11*((CH29+BZ29)/MAX(CH29+BZ29+CI29, 0.1)*$I$9+CI29/MAX(CH29+BZ29+CI29, 0.1)*$J$9))/($B$11+$C$11+$F$11)</f>
        <v>0</v>
      </c>
      <c r="AN29">
        <f>($B$11*$K$9+$C$11*$K$9+$F$11*((CH29+BZ29)/MAX(CH29+BZ29+CI29, 0.1)*$P$9+CI29/MAX(CH29+BZ29+CI29, 0.1)*$Q$9))/($B$11+$C$11+$F$11)</f>
        <v>0</v>
      </c>
      <c r="AO29">
        <v>6</v>
      </c>
      <c r="AP29">
        <v>0.5</v>
      </c>
      <c r="AQ29" t="s">
        <v>342</v>
      </c>
      <c r="AR29">
        <v>2</v>
      </c>
      <c r="AS29">
        <v>1697553213.5</v>
      </c>
      <c r="AT29">
        <v>407.211</v>
      </c>
      <c r="AU29">
        <v>420.001</v>
      </c>
      <c r="AV29">
        <v>12.5557</v>
      </c>
      <c r="AW29">
        <v>6.44858</v>
      </c>
      <c r="AX29">
        <v>406.21</v>
      </c>
      <c r="AY29">
        <v>12.5055</v>
      </c>
      <c r="AZ29">
        <v>499.963</v>
      </c>
      <c r="BA29">
        <v>101.47</v>
      </c>
      <c r="BB29">
        <v>0.0356338</v>
      </c>
      <c r="BC29">
        <v>21.7163</v>
      </c>
      <c r="BD29">
        <v>999.9</v>
      </c>
      <c r="BE29">
        <v>999.9</v>
      </c>
      <c r="BF29">
        <v>0</v>
      </c>
      <c r="BG29">
        <v>0</v>
      </c>
      <c r="BH29">
        <v>10022.5</v>
      </c>
      <c r="BI29">
        <v>0</v>
      </c>
      <c r="BJ29">
        <v>58.8313</v>
      </c>
      <c r="BK29">
        <v>-12.7896</v>
      </c>
      <c r="BL29">
        <v>412.389</v>
      </c>
      <c r="BM29">
        <v>422.727</v>
      </c>
      <c r="BN29">
        <v>6.10715</v>
      </c>
      <c r="BO29">
        <v>420.001</v>
      </c>
      <c r="BP29">
        <v>6.44858</v>
      </c>
      <c r="BQ29">
        <v>1.27403</v>
      </c>
      <c r="BR29">
        <v>0.654338</v>
      </c>
      <c r="BS29">
        <v>10.4959</v>
      </c>
      <c r="BT29">
        <v>0.887158</v>
      </c>
      <c r="BU29">
        <v>2499.91</v>
      </c>
      <c r="BV29">
        <v>0.900008</v>
      </c>
      <c r="BW29">
        <v>0.0999916</v>
      </c>
      <c r="BX29">
        <v>0</v>
      </c>
      <c r="BY29">
        <v>2.4935</v>
      </c>
      <c r="BZ29">
        <v>0</v>
      </c>
      <c r="CA29">
        <v>42734.8</v>
      </c>
      <c r="CB29">
        <v>22323</v>
      </c>
      <c r="CC29">
        <v>40.812</v>
      </c>
      <c r="CD29">
        <v>39.625</v>
      </c>
      <c r="CE29">
        <v>39.937</v>
      </c>
      <c r="CF29">
        <v>38.562</v>
      </c>
      <c r="CG29">
        <v>39.25</v>
      </c>
      <c r="CH29">
        <v>2249.94</v>
      </c>
      <c r="CI29">
        <v>249.97</v>
      </c>
      <c r="CJ29">
        <v>0</v>
      </c>
      <c r="CK29">
        <v>1697553200.1</v>
      </c>
      <c r="CL29">
        <v>0</v>
      </c>
      <c r="CM29">
        <v>1697551132.6</v>
      </c>
      <c r="CN29" t="s">
        <v>343</v>
      </c>
      <c r="CO29">
        <v>1697551132.6</v>
      </c>
      <c r="CP29">
        <v>1697551128.6</v>
      </c>
      <c r="CQ29">
        <v>1</v>
      </c>
      <c r="CR29">
        <v>-0.091</v>
      </c>
      <c r="CS29">
        <v>0.011</v>
      </c>
      <c r="CT29">
        <v>1.027</v>
      </c>
      <c r="CU29">
        <v>0.051</v>
      </c>
      <c r="CV29">
        <v>418</v>
      </c>
      <c r="CW29">
        <v>13</v>
      </c>
      <c r="CX29">
        <v>0.18</v>
      </c>
      <c r="CY29">
        <v>0.25</v>
      </c>
      <c r="CZ29">
        <v>8.436665128570564</v>
      </c>
      <c r="DA29">
        <v>0.6063927488547058</v>
      </c>
      <c r="DB29">
        <v>0.05567782554708196</v>
      </c>
      <c r="DC29">
        <v>1</v>
      </c>
      <c r="DD29">
        <v>0.005163428340445479</v>
      </c>
      <c r="DE29">
        <v>4.416767602487615E-05</v>
      </c>
      <c r="DF29">
        <v>9.753457994384764E-06</v>
      </c>
      <c r="DG29">
        <v>1</v>
      </c>
      <c r="DH29">
        <v>0.3615288785164972</v>
      </c>
      <c r="DI29">
        <v>0.01286483200546747</v>
      </c>
      <c r="DJ29">
        <v>0.001319169666139879</v>
      </c>
      <c r="DK29">
        <v>1</v>
      </c>
      <c r="DL29">
        <v>3</v>
      </c>
      <c r="DM29">
        <v>3</v>
      </c>
      <c r="DN29" t="s">
        <v>344</v>
      </c>
      <c r="DO29">
        <v>3.10164</v>
      </c>
      <c r="DP29">
        <v>2.66947</v>
      </c>
      <c r="DQ29">
        <v>0.100703</v>
      </c>
      <c r="DR29">
        <v>0.103988</v>
      </c>
      <c r="DS29">
        <v>0.0672638</v>
      </c>
      <c r="DT29">
        <v>0.0409039</v>
      </c>
      <c r="DU29">
        <v>26486.7</v>
      </c>
      <c r="DV29">
        <v>28820.9</v>
      </c>
      <c r="DW29">
        <v>27860.1</v>
      </c>
      <c r="DX29">
        <v>30214.9</v>
      </c>
      <c r="DY29">
        <v>32589.7</v>
      </c>
      <c r="DZ29">
        <v>35837.7</v>
      </c>
      <c r="EA29">
        <v>38265.1</v>
      </c>
      <c r="EB29">
        <v>41522.2</v>
      </c>
      <c r="EC29">
        <v>2.25703</v>
      </c>
      <c r="ED29">
        <v>2.31435</v>
      </c>
      <c r="EE29">
        <v>0</v>
      </c>
      <c r="EF29">
        <v>0</v>
      </c>
      <c r="EG29">
        <v>18.3277</v>
      </c>
      <c r="EH29">
        <v>999.9</v>
      </c>
      <c r="EI29">
        <v>54.9</v>
      </c>
      <c r="EJ29">
        <v>21.2</v>
      </c>
      <c r="EK29">
        <v>13.6709</v>
      </c>
      <c r="EL29">
        <v>63.7997</v>
      </c>
      <c r="EM29">
        <v>8.461539999999999</v>
      </c>
      <c r="EN29">
        <v>1</v>
      </c>
      <c r="EO29">
        <v>-0.674743</v>
      </c>
      <c r="EP29">
        <v>-0.922315</v>
      </c>
      <c r="EQ29">
        <v>20.2026</v>
      </c>
      <c r="ER29">
        <v>5.25608</v>
      </c>
      <c r="ES29">
        <v>12.0519</v>
      </c>
      <c r="ET29">
        <v>4.973</v>
      </c>
      <c r="EU29">
        <v>3.29223</v>
      </c>
      <c r="EV29">
        <v>9999</v>
      </c>
      <c r="EW29">
        <v>9999</v>
      </c>
      <c r="EX29">
        <v>9999</v>
      </c>
      <c r="EY29">
        <v>217.8</v>
      </c>
      <c r="EZ29">
        <v>4.97179</v>
      </c>
      <c r="FA29">
        <v>1.87013</v>
      </c>
      <c r="FB29">
        <v>1.87638</v>
      </c>
      <c r="FC29">
        <v>1.86951</v>
      </c>
      <c r="FD29">
        <v>1.87271</v>
      </c>
      <c r="FE29">
        <v>1.87426</v>
      </c>
      <c r="FF29">
        <v>1.87363</v>
      </c>
      <c r="FG29">
        <v>1.87515</v>
      </c>
      <c r="FH29">
        <v>0</v>
      </c>
      <c r="FI29">
        <v>0</v>
      </c>
      <c r="FJ29">
        <v>0</v>
      </c>
      <c r="FK29">
        <v>0</v>
      </c>
      <c r="FL29" t="s">
        <v>345</v>
      </c>
      <c r="FM29" t="s">
        <v>346</v>
      </c>
      <c r="FN29" t="s">
        <v>347</v>
      </c>
      <c r="FO29" t="s">
        <v>347</v>
      </c>
      <c r="FP29" t="s">
        <v>347</v>
      </c>
      <c r="FQ29" t="s">
        <v>347</v>
      </c>
      <c r="FR29">
        <v>0</v>
      </c>
      <c r="FS29">
        <v>100</v>
      </c>
      <c r="FT29">
        <v>100</v>
      </c>
      <c r="FU29">
        <v>1.001</v>
      </c>
      <c r="FV29">
        <v>0.0502</v>
      </c>
      <c r="FW29">
        <v>0.01200326255803408</v>
      </c>
      <c r="FX29">
        <v>0.002616612134532941</v>
      </c>
      <c r="FY29">
        <v>-4.519413631873513E-07</v>
      </c>
      <c r="FZ29">
        <v>9.831233035137328E-12</v>
      </c>
      <c r="GA29">
        <v>-0.03986255909936497</v>
      </c>
      <c r="GB29">
        <v>0.01128715920374445</v>
      </c>
      <c r="GC29">
        <v>-0.0004913425133041084</v>
      </c>
      <c r="GD29">
        <v>1.320148971478439E-05</v>
      </c>
      <c r="GE29">
        <v>-1</v>
      </c>
      <c r="GF29">
        <v>2093</v>
      </c>
      <c r="GG29">
        <v>1</v>
      </c>
      <c r="GH29">
        <v>22</v>
      </c>
      <c r="GI29">
        <v>34.7</v>
      </c>
      <c r="GJ29">
        <v>34.7</v>
      </c>
      <c r="GK29">
        <v>1.06934</v>
      </c>
      <c r="GL29">
        <v>2.49268</v>
      </c>
      <c r="GM29">
        <v>1.39893</v>
      </c>
      <c r="GN29">
        <v>2.31201</v>
      </c>
      <c r="GO29">
        <v>1.44897</v>
      </c>
      <c r="GP29">
        <v>2.33765</v>
      </c>
      <c r="GQ29">
        <v>24.8163</v>
      </c>
      <c r="GR29">
        <v>15.6993</v>
      </c>
      <c r="GS29">
        <v>18</v>
      </c>
      <c r="GT29">
        <v>459.895</v>
      </c>
      <c r="GU29">
        <v>567.496</v>
      </c>
      <c r="GV29">
        <v>20.0021</v>
      </c>
      <c r="GW29">
        <v>18.0795</v>
      </c>
      <c r="GX29">
        <v>30.0005</v>
      </c>
      <c r="GY29">
        <v>18.0548</v>
      </c>
      <c r="GZ29">
        <v>18.0196</v>
      </c>
      <c r="HA29">
        <v>21.3793</v>
      </c>
      <c r="HB29">
        <v>47.6468</v>
      </c>
      <c r="HC29">
        <v>26.4463</v>
      </c>
      <c r="HD29">
        <v>20</v>
      </c>
      <c r="HE29">
        <v>420</v>
      </c>
      <c r="HF29">
        <v>6.53068</v>
      </c>
      <c r="HG29">
        <v>103.17</v>
      </c>
      <c r="HH29">
        <v>103.677</v>
      </c>
    </row>
    <row r="30" spans="1:216">
      <c r="A30">
        <v>14</v>
      </c>
      <c r="B30">
        <v>1697553338</v>
      </c>
      <c r="C30">
        <v>1998.900000095367</v>
      </c>
      <c r="D30" t="s">
        <v>383</v>
      </c>
      <c r="E30" t="s">
        <v>384</v>
      </c>
      <c r="F30" t="s">
        <v>340</v>
      </c>
      <c r="G30" t="s">
        <v>385</v>
      </c>
      <c r="H30">
        <v>1697553338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(AK30*AN30)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3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$B$11*BI30+$C$11*BJ30+$F$11*BU30*(1-BX30)</f>
        <v>0</v>
      </c>
      <c r="AL30">
        <f>AK30*AM30</f>
        <v>0</v>
      </c>
      <c r="AM30">
        <f>($B$11*$D$9+$C$11*$D$9+$F$11*((CH30+BZ30)/MAX(CH30+BZ30+CI30, 0.1)*$I$9+CI30/MAX(CH30+BZ30+CI30, 0.1)*$J$9))/($B$11+$C$11+$F$11)</f>
        <v>0</v>
      </c>
      <c r="AN30">
        <f>($B$11*$K$9+$C$11*$K$9+$F$11*((CH30+BZ30)/MAX(CH30+BZ30+CI30, 0.1)*$P$9+CI30/MAX(CH30+BZ30+CI30, 0.1)*$Q$9))/($B$11+$C$11+$F$11)</f>
        <v>0</v>
      </c>
      <c r="AO30">
        <v>6</v>
      </c>
      <c r="AP30">
        <v>0.5</v>
      </c>
      <c r="AQ30" t="s">
        <v>342</v>
      </c>
      <c r="AR30">
        <v>2</v>
      </c>
      <c r="AS30">
        <v>1697553338</v>
      </c>
      <c r="AT30">
        <v>411.596</v>
      </c>
      <c r="AU30">
        <v>419.936</v>
      </c>
      <c r="AV30">
        <v>12.919</v>
      </c>
      <c r="AW30">
        <v>7.64804</v>
      </c>
      <c r="AX30">
        <v>410.585</v>
      </c>
      <c r="AY30">
        <v>12.8669</v>
      </c>
      <c r="AZ30">
        <v>500.066</v>
      </c>
      <c r="BA30">
        <v>101.463</v>
      </c>
      <c r="BB30">
        <v>0.0360808</v>
      </c>
      <c r="BC30">
        <v>21.9096</v>
      </c>
      <c r="BD30">
        <v>999.9</v>
      </c>
      <c r="BE30">
        <v>999.9</v>
      </c>
      <c r="BF30">
        <v>0</v>
      </c>
      <c r="BG30">
        <v>0</v>
      </c>
      <c r="BH30">
        <v>9993.75</v>
      </c>
      <c r="BI30">
        <v>0</v>
      </c>
      <c r="BJ30">
        <v>44.0947</v>
      </c>
      <c r="BK30">
        <v>-8.34027</v>
      </c>
      <c r="BL30">
        <v>416.983</v>
      </c>
      <c r="BM30">
        <v>423.173</v>
      </c>
      <c r="BN30">
        <v>5.27098</v>
      </c>
      <c r="BO30">
        <v>419.936</v>
      </c>
      <c r="BP30">
        <v>7.64804</v>
      </c>
      <c r="BQ30">
        <v>1.31081</v>
      </c>
      <c r="BR30">
        <v>0.775997</v>
      </c>
      <c r="BS30">
        <v>10.9234</v>
      </c>
      <c r="BT30">
        <v>3.27564</v>
      </c>
      <c r="BU30">
        <v>2500.22</v>
      </c>
      <c r="BV30">
        <v>0.899997</v>
      </c>
      <c r="BW30">
        <v>0.100003</v>
      </c>
      <c r="BX30">
        <v>0</v>
      </c>
      <c r="BY30">
        <v>2.7623</v>
      </c>
      <c r="BZ30">
        <v>0</v>
      </c>
      <c r="CA30">
        <v>20992.7</v>
      </c>
      <c r="CB30">
        <v>22325.7</v>
      </c>
      <c r="CC30">
        <v>40.375</v>
      </c>
      <c r="CD30">
        <v>38.937</v>
      </c>
      <c r="CE30">
        <v>39.875</v>
      </c>
      <c r="CF30">
        <v>37.687</v>
      </c>
      <c r="CG30">
        <v>38.875</v>
      </c>
      <c r="CH30">
        <v>2250.19</v>
      </c>
      <c r="CI30">
        <v>250.03</v>
      </c>
      <c r="CJ30">
        <v>0</v>
      </c>
      <c r="CK30">
        <v>1697553324.9</v>
      </c>
      <c r="CL30">
        <v>0</v>
      </c>
      <c r="CM30">
        <v>1697551132.6</v>
      </c>
      <c r="CN30" t="s">
        <v>343</v>
      </c>
      <c r="CO30">
        <v>1697551132.6</v>
      </c>
      <c r="CP30">
        <v>1697551128.6</v>
      </c>
      <c r="CQ30">
        <v>1</v>
      </c>
      <c r="CR30">
        <v>-0.091</v>
      </c>
      <c r="CS30">
        <v>0.011</v>
      </c>
      <c r="CT30">
        <v>1.027</v>
      </c>
      <c r="CU30">
        <v>0.051</v>
      </c>
      <c r="CV30">
        <v>418</v>
      </c>
      <c r="CW30">
        <v>13</v>
      </c>
      <c r="CX30">
        <v>0.18</v>
      </c>
      <c r="CY30">
        <v>0.25</v>
      </c>
      <c r="CZ30">
        <v>5.202841286267605</v>
      </c>
      <c r="DA30">
        <v>0.1847658697523375</v>
      </c>
      <c r="DB30">
        <v>0.02547910238255117</v>
      </c>
      <c r="DC30">
        <v>1</v>
      </c>
      <c r="DD30">
        <v>0.004419621837057269</v>
      </c>
      <c r="DE30">
        <v>0.0001502626459078385</v>
      </c>
      <c r="DF30">
        <v>1.28879366604745E-05</v>
      </c>
      <c r="DG30">
        <v>1</v>
      </c>
      <c r="DH30">
        <v>0.300563258259346</v>
      </c>
      <c r="DI30">
        <v>0.01744168792663457</v>
      </c>
      <c r="DJ30">
        <v>0.001403185442129037</v>
      </c>
      <c r="DK30">
        <v>1</v>
      </c>
      <c r="DL30">
        <v>3</v>
      </c>
      <c r="DM30">
        <v>3</v>
      </c>
      <c r="DN30" t="s">
        <v>344</v>
      </c>
      <c r="DO30">
        <v>3.10203</v>
      </c>
      <c r="DP30">
        <v>2.66966</v>
      </c>
      <c r="DQ30">
        <v>0.101493</v>
      </c>
      <c r="DR30">
        <v>0.103956</v>
      </c>
      <c r="DS30">
        <v>0.0687161</v>
      </c>
      <c r="DT30">
        <v>0.0469652</v>
      </c>
      <c r="DU30">
        <v>26456</v>
      </c>
      <c r="DV30">
        <v>28812.7</v>
      </c>
      <c r="DW30">
        <v>27852.7</v>
      </c>
      <c r="DX30">
        <v>30205.6</v>
      </c>
      <c r="DY30">
        <v>32529.1</v>
      </c>
      <c r="DZ30">
        <v>35600.3</v>
      </c>
      <c r="EA30">
        <v>38253.7</v>
      </c>
      <c r="EB30">
        <v>41508.9</v>
      </c>
      <c r="EC30">
        <v>2.25907</v>
      </c>
      <c r="ED30">
        <v>2.3169</v>
      </c>
      <c r="EE30">
        <v>0</v>
      </c>
      <c r="EF30">
        <v>0</v>
      </c>
      <c r="EG30">
        <v>18.6096</v>
      </c>
      <c r="EH30">
        <v>999.9</v>
      </c>
      <c r="EI30">
        <v>53.7</v>
      </c>
      <c r="EJ30">
        <v>21.3</v>
      </c>
      <c r="EK30">
        <v>13.4567</v>
      </c>
      <c r="EL30">
        <v>64.2897</v>
      </c>
      <c r="EM30">
        <v>8.617789999999999</v>
      </c>
      <c r="EN30">
        <v>1</v>
      </c>
      <c r="EO30">
        <v>-0.664055</v>
      </c>
      <c r="EP30">
        <v>-0.76847</v>
      </c>
      <c r="EQ30">
        <v>20.2021</v>
      </c>
      <c r="ER30">
        <v>5.25817</v>
      </c>
      <c r="ES30">
        <v>12.0519</v>
      </c>
      <c r="ET30">
        <v>4.97325</v>
      </c>
      <c r="EU30">
        <v>3.29268</v>
      </c>
      <c r="EV30">
        <v>9999</v>
      </c>
      <c r="EW30">
        <v>9999</v>
      </c>
      <c r="EX30">
        <v>9999</v>
      </c>
      <c r="EY30">
        <v>217.8</v>
      </c>
      <c r="EZ30">
        <v>4.97178</v>
      </c>
      <c r="FA30">
        <v>1.87022</v>
      </c>
      <c r="FB30">
        <v>1.8764</v>
      </c>
      <c r="FC30">
        <v>1.86951</v>
      </c>
      <c r="FD30">
        <v>1.87271</v>
      </c>
      <c r="FE30">
        <v>1.8743</v>
      </c>
      <c r="FF30">
        <v>1.87364</v>
      </c>
      <c r="FG30">
        <v>1.87516</v>
      </c>
      <c r="FH30">
        <v>0</v>
      </c>
      <c r="FI30">
        <v>0</v>
      </c>
      <c r="FJ30">
        <v>0</v>
      </c>
      <c r="FK30">
        <v>0</v>
      </c>
      <c r="FL30" t="s">
        <v>345</v>
      </c>
      <c r="FM30" t="s">
        <v>346</v>
      </c>
      <c r="FN30" t="s">
        <v>347</v>
      </c>
      <c r="FO30" t="s">
        <v>347</v>
      </c>
      <c r="FP30" t="s">
        <v>347</v>
      </c>
      <c r="FQ30" t="s">
        <v>347</v>
      </c>
      <c r="FR30">
        <v>0</v>
      </c>
      <c r="FS30">
        <v>100</v>
      </c>
      <c r="FT30">
        <v>100</v>
      </c>
      <c r="FU30">
        <v>1.011</v>
      </c>
      <c r="FV30">
        <v>0.0521</v>
      </c>
      <c r="FW30">
        <v>0.01200326255803408</v>
      </c>
      <c r="FX30">
        <v>0.002616612134532941</v>
      </c>
      <c r="FY30">
        <v>-4.519413631873513E-07</v>
      </c>
      <c r="FZ30">
        <v>9.831233035137328E-12</v>
      </c>
      <c r="GA30">
        <v>-0.03986255909936497</v>
      </c>
      <c r="GB30">
        <v>0.01128715920374445</v>
      </c>
      <c r="GC30">
        <v>-0.0004913425133041084</v>
      </c>
      <c r="GD30">
        <v>1.320148971478439E-05</v>
      </c>
      <c r="GE30">
        <v>-1</v>
      </c>
      <c r="GF30">
        <v>2093</v>
      </c>
      <c r="GG30">
        <v>1</v>
      </c>
      <c r="GH30">
        <v>22</v>
      </c>
      <c r="GI30">
        <v>36.8</v>
      </c>
      <c r="GJ30">
        <v>36.8</v>
      </c>
      <c r="GK30">
        <v>1.07056</v>
      </c>
      <c r="GL30">
        <v>2.4939</v>
      </c>
      <c r="GM30">
        <v>1.39893</v>
      </c>
      <c r="GN30">
        <v>2.31201</v>
      </c>
      <c r="GO30">
        <v>1.44897</v>
      </c>
      <c r="GP30">
        <v>2.4292</v>
      </c>
      <c r="GQ30">
        <v>24.8571</v>
      </c>
      <c r="GR30">
        <v>15.6731</v>
      </c>
      <c r="GS30">
        <v>18</v>
      </c>
      <c r="GT30">
        <v>462.154</v>
      </c>
      <c r="GU30">
        <v>570.636</v>
      </c>
      <c r="GV30">
        <v>20.0013</v>
      </c>
      <c r="GW30">
        <v>18.2086</v>
      </c>
      <c r="GX30">
        <v>30.0004</v>
      </c>
      <c r="GY30">
        <v>18.1576</v>
      </c>
      <c r="GZ30">
        <v>18.1175</v>
      </c>
      <c r="HA30">
        <v>21.398</v>
      </c>
      <c r="HB30">
        <v>40.2962</v>
      </c>
      <c r="HC30">
        <v>23.4433</v>
      </c>
      <c r="HD30">
        <v>20</v>
      </c>
      <c r="HE30">
        <v>420</v>
      </c>
      <c r="HF30">
        <v>7.63927</v>
      </c>
      <c r="HG30">
        <v>103.141</v>
      </c>
      <c r="HH30">
        <v>103.644</v>
      </c>
    </row>
    <row r="31" spans="1:216">
      <c r="A31">
        <v>15</v>
      </c>
      <c r="B31">
        <v>1697553449.1</v>
      </c>
      <c r="C31">
        <v>2110</v>
      </c>
      <c r="D31" t="s">
        <v>386</v>
      </c>
      <c r="E31" t="s">
        <v>387</v>
      </c>
      <c r="F31" t="s">
        <v>340</v>
      </c>
      <c r="G31" t="s">
        <v>388</v>
      </c>
      <c r="H31">
        <v>1697553449.1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(AK31*AN31)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7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$B$11*BI31+$C$11*BJ31+$F$11*BU31*(1-BX31)</f>
        <v>0</v>
      </c>
      <c r="AL31">
        <f>AK31*AM31</f>
        <v>0</v>
      </c>
      <c r="AM31">
        <f>($B$11*$D$9+$C$11*$D$9+$F$11*((CH31+BZ31)/MAX(CH31+BZ31+CI31, 0.1)*$I$9+CI31/MAX(CH31+BZ31+CI31, 0.1)*$J$9))/($B$11+$C$11+$F$11)</f>
        <v>0</v>
      </c>
      <c r="AN31">
        <f>($B$11*$K$9+$C$11*$K$9+$F$11*((CH31+BZ31)/MAX(CH31+BZ31+CI31, 0.1)*$P$9+CI31/MAX(CH31+BZ31+CI31, 0.1)*$Q$9))/($B$11+$C$11+$F$11)</f>
        <v>0</v>
      </c>
      <c r="AO31">
        <v>6</v>
      </c>
      <c r="AP31">
        <v>0.5</v>
      </c>
      <c r="AQ31" t="s">
        <v>342</v>
      </c>
      <c r="AR31">
        <v>2</v>
      </c>
      <c r="AS31">
        <v>1697553449.1</v>
      </c>
      <c r="AT31">
        <v>400.182</v>
      </c>
      <c r="AU31">
        <v>420.021</v>
      </c>
      <c r="AV31">
        <v>13.0436</v>
      </c>
      <c r="AW31">
        <v>6.90385</v>
      </c>
      <c r="AX31">
        <v>399.197</v>
      </c>
      <c r="AY31">
        <v>12.9908</v>
      </c>
      <c r="AZ31">
        <v>499.87</v>
      </c>
      <c r="BA31">
        <v>101.447</v>
      </c>
      <c r="BB31">
        <v>0.0375958</v>
      </c>
      <c r="BC31">
        <v>21.5997</v>
      </c>
      <c r="BD31">
        <v>999.9</v>
      </c>
      <c r="BE31">
        <v>999.9</v>
      </c>
      <c r="BF31">
        <v>0</v>
      </c>
      <c r="BG31">
        <v>0</v>
      </c>
      <c r="BH31">
        <v>10008.8</v>
      </c>
      <c r="BI31">
        <v>0</v>
      </c>
      <c r="BJ31">
        <v>23.9157</v>
      </c>
      <c r="BK31">
        <v>-19.8396</v>
      </c>
      <c r="BL31">
        <v>405.47</v>
      </c>
      <c r="BM31">
        <v>422.941</v>
      </c>
      <c r="BN31">
        <v>6.13977</v>
      </c>
      <c r="BO31">
        <v>420.021</v>
      </c>
      <c r="BP31">
        <v>6.90385</v>
      </c>
      <c r="BQ31">
        <v>1.32323</v>
      </c>
      <c r="BR31">
        <v>0.700373</v>
      </c>
      <c r="BS31">
        <v>11.0654</v>
      </c>
      <c r="BT31">
        <v>1.83383</v>
      </c>
      <c r="BU31">
        <v>2499.69</v>
      </c>
      <c r="BV31">
        <v>0.899999</v>
      </c>
      <c r="BW31">
        <v>0.100001</v>
      </c>
      <c r="BX31">
        <v>0</v>
      </c>
      <c r="BY31">
        <v>2.5432</v>
      </c>
      <c r="BZ31">
        <v>0</v>
      </c>
      <c r="CA31">
        <v>44250.6</v>
      </c>
      <c r="CB31">
        <v>22320.9</v>
      </c>
      <c r="CC31">
        <v>38.312</v>
      </c>
      <c r="CD31">
        <v>37.687</v>
      </c>
      <c r="CE31">
        <v>38</v>
      </c>
      <c r="CF31">
        <v>36.062</v>
      </c>
      <c r="CG31">
        <v>37.25</v>
      </c>
      <c r="CH31">
        <v>2249.72</v>
      </c>
      <c r="CI31">
        <v>249.97</v>
      </c>
      <c r="CJ31">
        <v>0</v>
      </c>
      <c r="CK31">
        <v>1697553435.9</v>
      </c>
      <c r="CL31">
        <v>0</v>
      </c>
      <c r="CM31">
        <v>1697551132.6</v>
      </c>
      <c r="CN31" t="s">
        <v>343</v>
      </c>
      <c r="CO31">
        <v>1697551132.6</v>
      </c>
      <c r="CP31">
        <v>1697551128.6</v>
      </c>
      <c r="CQ31">
        <v>1</v>
      </c>
      <c r="CR31">
        <v>-0.091</v>
      </c>
      <c r="CS31">
        <v>0.011</v>
      </c>
      <c r="CT31">
        <v>1.027</v>
      </c>
      <c r="CU31">
        <v>0.051</v>
      </c>
      <c r="CV31">
        <v>418</v>
      </c>
      <c r="CW31">
        <v>13</v>
      </c>
      <c r="CX31">
        <v>0.18</v>
      </c>
      <c r="CY31">
        <v>0.25</v>
      </c>
      <c r="CZ31">
        <v>14.38061819855511</v>
      </c>
      <c r="DA31">
        <v>0.5794865483864043</v>
      </c>
      <c r="DB31">
        <v>0.04521786574586952</v>
      </c>
      <c r="DC31">
        <v>1</v>
      </c>
      <c r="DD31">
        <v>0.005045762361732649</v>
      </c>
      <c r="DE31">
        <v>0.0009294573865536514</v>
      </c>
      <c r="DF31">
        <v>6.739863357610547E-05</v>
      </c>
      <c r="DG31">
        <v>1</v>
      </c>
      <c r="DH31">
        <v>0.3715809615350603</v>
      </c>
      <c r="DI31">
        <v>0.07712782309696471</v>
      </c>
      <c r="DJ31">
        <v>0.005602257193206059</v>
      </c>
      <c r="DK31">
        <v>1</v>
      </c>
      <c r="DL31">
        <v>3</v>
      </c>
      <c r="DM31">
        <v>3</v>
      </c>
      <c r="DN31" t="s">
        <v>344</v>
      </c>
      <c r="DO31">
        <v>3.10162</v>
      </c>
      <c r="DP31">
        <v>2.67131</v>
      </c>
      <c r="DQ31">
        <v>0.0993103</v>
      </c>
      <c r="DR31">
        <v>0.103923</v>
      </c>
      <c r="DS31">
        <v>0.06918970000000001</v>
      </c>
      <c r="DT31">
        <v>0.0432152</v>
      </c>
      <c r="DU31">
        <v>26521.1</v>
      </c>
      <c r="DV31">
        <v>28807.1</v>
      </c>
      <c r="DW31">
        <v>27854</v>
      </c>
      <c r="DX31">
        <v>30199</v>
      </c>
      <c r="DY31">
        <v>32514.8</v>
      </c>
      <c r="DZ31">
        <v>35725.5</v>
      </c>
      <c r="EA31">
        <v>38256.8</v>
      </c>
      <c r="EB31">
        <v>41492.3</v>
      </c>
      <c r="EC31">
        <v>2.24855</v>
      </c>
      <c r="ED31">
        <v>2.31203</v>
      </c>
      <c r="EE31">
        <v>0</v>
      </c>
      <c r="EF31">
        <v>0</v>
      </c>
      <c r="EG31">
        <v>18.2123</v>
      </c>
      <c r="EH31">
        <v>999.9</v>
      </c>
      <c r="EI31">
        <v>52.9</v>
      </c>
      <c r="EJ31">
        <v>21.4</v>
      </c>
      <c r="EK31">
        <v>13.3375</v>
      </c>
      <c r="EL31">
        <v>64.09059999999999</v>
      </c>
      <c r="EM31">
        <v>8.557689999999999</v>
      </c>
      <c r="EN31">
        <v>1</v>
      </c>
      <c r="EO31">
        <v>-0.655864</v>
      </c>
      <c r="EP31">
        <v>-0.861133</v>
      </c>
      <c r="EQ31">
        <v>20.2034</v>
      </c>
      <c r="ER31">
        <v>5.25952</v>
      </c>
      <c r="ES31">
        <v>12.0519</v>
      </c>
      <c r="ET31">
        <v>4.9736</v>
      </c>
      <c r="EU31">
        <v>3.293</v>
      </c>
      <c r="EV31">
        <v>9999</v>
      </c>
      <c r="EW31">
        <v>9999</v>
      </c>
      <c r="EX31">
        <v>9999</v>
      </c>
      <c r="EY31">
        <v>217.8</v>
      </c>
      <c r="EZ31">
        <v>4.97182</v>
      </c>
      <c r="FA31">
        <v>1.87014</v>
      </c>
      <c r="FB31">
        <v>1.87638</v>
      </c>
      <c r="FC31">
        <v>1.86951</v>
      </c>
      <c r="FD31">
        <v>1.87271</v>
      </c>
      <c r="FE31">
        <v>1.87426</v>
      </c>
      <c r="FF31">
        <v>1.87363</v>
      </c>
      <c r="FG31">
        <v>1.87515</v>
      </c>
      <c r="FH31">
        <v>0</v>
      </c>
      <c r="FI31">
        <v>0</v>
      </c>
      <c r="FJ31">
        <v>0</v>
      </c>
      <c r="FK31">
        <v>0</v>
      </c>
      <c r="FL31" t="s">
        <v>345</v>
      </c>
      <c r="FM31" t="s">
        <v>346</v>
      </c>
      <c r="FN31" t="s">
        <v>347</v>
      </c>
      <c r="FO31" t="s">
        <v>347</v>
      </c>
      <c r="FP31" t="s">
        <v>347</v>
      </c>
      <c r="FQ31" t="s">
        <v>347</v>
      </c>
      <c r="FR31">
        <v>0</v>
      </c>
      <c r="FS31">
        <v>100</v>
      </c>
      <c r="FT31">
        <v>100</v>
      </c>
      <c r="FU31">
        <v>0.985</v>
      </c>
      <c r="FV31">
        <v>0.0528</v>
      </c>
      <c r="FW31">
        <v>0.01200326255803408</v>
      </c>
      <c r="FX31">
        <v>0.002616612134532941</v>
      </c>
      <c r="FY31">
        <v>-4.519413631873513E-07</v>
      </c>
      <c r="FZ31">
        <v>9.831233035137328E-12</v>
      </c>
      <c r="GA31">
        <v>-0.03986255909936497</v>
      </c>
      <c r="GB31">
        <v>0.01128715920374445</v>
      </c>
      <c r="GC31">
        <v>-0.0004913425133041084</v>
      </c>
      <c r="GD31">
        <v>1.320148971478439E-05</v>
      </c>
      <c r="GE31">
        <v>-1</v>
      </c>
      <c r="GF31">
        <v>2093</v>
      </c>
      <c r="GG31">
        <v>1</v>
      </c>
      <c r="GH31">
        <v>22</v>
      </c>
      <c r="GI31">
        <v>38.6</v>
      </c>
      <c r="GJ31">
        <v>38.7</v>
      </c>
      <c r="GK31">
        <v>1.06934</v>
      </c>
      <c r="GL31">
        <v>2.48413</v>
      </c>
      <c r="GM31">
        <v>1.39893</v>
      </c>
      <c r="GN31">
        <v>2.31445</v>
      </c>
      <c r="GO31">
        <v>1.44897</v>
      </c>
      <c r="GP31">
        <v>2.34131</v>
      </c>
      <c r="GQ31">
        <v>24.8979</v>
      </c>
      <c r="GR31">
        <v>15.6468</v>
      </c>
      <c r="GS31">
        <v>18</v>
      </c>
      <c r="GT31">
        <v>457.167</v>
      </c>
      <c r="GU31">
        <v>568.2859999999999</v>
      </c>
      <c r="GV31">
        <v>20.0001</v>
      </c>
      <c r="GW31">
        <v>18.3117</v>
      </c>
      <c r="GX31">
        <v>30.0005</v>
      </c>
      <c r="GY31">
        <v>18.2546</v>
      </c>
      <c r="GZ31">
        <v>18.2081</v>
      </c>
      <c r="HA31">
        <v>21.3794</v>
      </c>
      <c r="HB31">
        <v>44.8288</v>
      </c>
      <c r="HC31">
        <v>20.7958</v>
      </c>
      <c r="HD31">
        <v>20</v>
      </c>
      <c r="HE31">
        <v>420</v>
      </c>
      <c r="HF31">
        <v>6.77978</v>
      </c>
      <c r="HG31">
        <v>103.148</v>
      </c>
      <c r="HH31">
        <v>103.61</v>
      </c>
    </row>
    <row r="32" spans="1:216">
      <c r="A32">
        <v>16</v>
      </c>
      <c r="B32">
        <v>1697553563.1</v>
      </c>
      <c r="C32">
        <v>2224</v>
      </c>
      <c r="D32" t="s">
        <v>389</v>
      </c>
      <c r="E32" t="s">
        <v>390</v>
      </c>
      <c r="F32" t="s">
        <v>340</v>
      </c>
      <c r="G32" t="s">
        <v>391</v>
      </c>
      <c r="H32">
        <v>1697553563.1</v>
      </c>
      <c r="I32">
        <f>(J32)/1000</f>
        <v>0</v>
      </c>
      <c r="J32">
        <f>1000*AZ32*AH32*(AV32-AW32)/(100*AO32*(1000-AH32*AV32))</f>
        <v>0</v>
      </c>
      <c r="K32">
        <f>AZ32*AH32*(AU32-AT32*(1000-AH32*AW32)/(1000-AH32*AV32))/(100*AO32)</f>
        <v>0</v>
      </c>
      <c r="L32">
        <f>AT32 - IF(AH32&gt;1, K32*AO32*100.0/(AJ32*BH32), 0)</f>
        <v>0</v>
      </c>
      <c r="M32">
        <f>((S32-I32/2)*L32-K32)/(S32+I32/2)</f>
        <v>0</v>
      </c>
      <c r="N32">
        <f>M32*(BA32+BB32)/1000.0</f>
        <v>0</v>
      </c>
      <c r="O32">
        <f>(AT32 - IF(AH32&gt;1, K32*AO32*100.0/(AJ32*BH32), 0))*(BA32+BB32)/1000.0</f>
        <v>0</v>
      </c>
      <c r="P32">
        <f>2.0/((1/R32-1/Q32)+SIGN(R32)*SQRT((1/R32-1/Q32)*(1/R32-1/Q32) + 4*AP32/((AP32+1)*(AP32+1))*(2*1/R32*1/Q32-1/Q32*1/Q32)))</f>
        <v>0</v>
      </c>
      <c r="Q32">
        <f>IF(LEFT(AQ32,1)&lt;&gt;"0",IF(LEFT(AQ32,1)="1",3.0,AR32),$D$5+$E$5*(BH32*BA32/($K$5*1000))+$F$5*(BH32*BA32/($K$5*1000))*MAX(MIN(AO32,$J$5),$I$5)*MAX(MIN(AO32,$J$5),$I$5)+$G$5*MAX(MIN(AO32,$J$5),$I$5)*(BH32*BA32/($K$5*1000))+$H$5*(BH32*BA32/($K$5*1000))*(BH32*BA32/($K$5*1000)))</f>
        <v>0</v>
      </c>
      <c r="R32">
        <f>I32*(1000-(1000*0.61365*exp(17.502*V32/(240.97+V32))/(BA32+BB32)+AV32)/2)/(1000*0.61365*exp(17.502*V32/(240.97+V32))/(BA32+BB32)-AV32)</f>
        <v>0</v>
      </c>
      <c r="S32">
        <f>1/((AP32+1)/(P32/1.6)+1/(Q32/1.37)) + AP32/((AP32+1)/(P32/1.6) + AP32/(Q32/1.37))</f>
        <v>0</v>
      </c>
      <c r="T32">
        <f>(AK32*AN32)</f>
        <v>0</v>
      </c>
      <c r="U32">
        <f>(BC32+(T32+2*0.95*5.67E-8*(((BC32+$B$7)+273)^4-(BC32+273)^4)-44100*I32)/(1.84*29.3*Q32+8*0.95*5.67E-8*(BC32+273)^3))</f>
        <v>0</v>
      </c>
      <c r="V32">
        <f>($C$7*BD32+$D$7*BE32+$E$7*U32)</f>
        <v>0</v>
      </c>
      <c r="W32">
        <f>0.61365*exp(17.502*V32/(240.97+V32))</f>
        <v>0</v>
      </c>
      <c r="X32">
        <f>(Y32/Z32*100)</f>
        <v>0</v>
      </c>
      <c r="Y32">
        <f>AV32*(BA32+BB32)/1000</f>
        <v>0</v>
      </c>
      <c r="Z32">
        <f>0.61365*exp(17.502*BC32/(240.97+BC32))</f>
        <v>0</v>
      </c>
      <c r="AA32">
        <f>(W32-AV32*(BA32+BB32)/1000)</f>
        <v>0</v>
      </c>
      <c r="AB32">
        <f>(-I32*44100)</f>
        <v>0</v>
      </c>
      <c r="AC32">
        <f>2*29.3*Q32*0.92*(BC32-V32)</f>
        <v>0</v>
      </c>
      <c r="AD32">
        <f>2*0.95*5.67E-8*(((BC32+$B$7)+273)^4-(V32+273)^4)</f>
        <v>0</v>
      </c>
      <c r="AE32">
        <f>T32+AD32+AB32+AC32</f>
        <v>0</v>
      </c>
      <c r="AF32">
        <v>3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MAX(0,($B$13+$C$13*BH32)/(1+$D$13*BH32)*BA32/(BC32+273)*$E$13)</f>
        <v>0</v>
      </c>
      <c r="AK32">
        <f>$B$11*BI32+$C$11*BJ32+$F$11*BU32*(1-BX32)</f>
        <v>0</v>
      </c>
      <c r="AL32">
        <f>AK32*AM32</f>
        <v>0</v>
      </c>
      <c r="AM32">
        <f>($B$11*$D$9+$C$11*$D$9+$F$11*((CH32+BZ32)/MAX(CH32+BZ32+CI32, 0.1)*$I$9+CI32/MAX(CH32+BZ32+CI32, 0.1)*$J$9))/($B$11+$C$11+$F$11)</f>
        <v>0</v>
      </c>
      <c r="AN32">
        <f>($B$11*$K$9+$C$11*$K$9+$F$11*((CH32+BZ32)/MAX(CH32+BZ32+CI32, 0.1)*$P$9+CI32/MAX(CH32+BZ32+CI32, 0.1)*$Q$9))/($B$11+$C$11+$F$11)</f>
        <v>0</v>
      </c>
      <c r="AO32">
        <v>6</v>
      </c>
      <c r="AP32">
        <v>0.5</v>
      </c>
      <c r="AQ32" t="s">
        <v>342</v>
      </c>
      <c r="AR32">
        <v>2</v>
      </c>
      <c r="AS32">
        <v>1697553563.1</v>
      </c>
      <c r="AT32">
        <v>394.72</v>
      </c>
      <c r="AU32">
        <v>420.047</v>
      </c>
      <c r="AV32">
        <v>12.8694</v>
      </c>
      <c r="AW32">
        <v>5.83138</v>
      </c>
      <c r="AX32">
        <v>393.747</v>
      </c>
      <c r="AY32">
        <v>12.8175</v>
      </c>
      <c r="AZ32">
        <v>499.906</v>
      </c>
      <c r="BA32">
        <v>101.45</v>
      </c>
      <c r="BB32">
        <v>0.0366057</v>
      </c>
      <c r="BC32">
        <v>21.4568</v>
      </c>
      <c r="BD32">
        <v>999.9</v>
      </c>
      <c r="BE32">
        <v>999.9</v>
      </c>
      <c r="BF32">
        <v>0</v>
      </c>
      <c r="BG32">
        <v>0</v>
      </c>
      <c r="BH32">
        <v>9993.75</v>
      </c>
      <c r="BI32">
        <v>0</v>
      </c>
      <c r="BJ32">
        <v>13.8276</v>
      </c>
      <c r="BK32">
        <v>-25.3272</v>
      </c>
      <c r="BL32">
        <v>399.866</v>
      </c>
      <c r="BM32">
        <v>422.511</v>
      </c>
      <c r="BN32">
        <v>7.038</v>
      </c>
      <c r="BO32">
        <v>420.047</v>
      </c>
      <c r="BP32">
        <v>5.83138</v>
      </c>
      <c r="BQ32">
        <v>1.30559</v>
      </c>
      <c r="BR32">
        <v>0.591591</v>
      </c>
      <c r="BS32">
        <v>10.8634</v>
      </c>
      <c r="BT32">
        <v>-0.502999</v>
      </c>
      <c r="BU32">
        <v>2499.96</v>
      </c>
      <c r="BV32">
        <v>0.899998</v>
      </c>
      <c r="BW32">
        <v>0.100002</v>
      </c>
      <c r="BX32">
        <v>0</v>
      </c>
      <c r="BY32">
        <v>2.6614</v>
      </c>
      <c r="BZ32">
        <v>0</v>
      </c>
      <c r="CA32">
        <v>40929.1</v>
      </c>
      <c r="CB32">
        <v>22323.4</v>
      </c>
      <c r="CC32">
        <v>40.75</v>
      </c>
      <c r="CD32">
        <v>39.562</v>
      </c>
      <c r="CE32">
        <v>39.875</v>
      </c>
      <c r="CF32">
        <v>38.562</v>
      </c>
      <c r="CG32">
        <v>39.187</v>
      </c>
      <c r="CH32">
        <v>2249.96</v>
      </c>
      <c r="CI32">
        <v>250</v>
      </c>
      <c r="CJ32">
        <v>0</v>
      </c>
      <c r="CK32">
        <v>1697553549.9</v>
      </c>
      <c r="CL32">
        <v>0</v>
      </c>
      <c r="CM32">
        <v>1697551132.6</v>
      </c>
      <c r="CN32" t="s">
        <v>343</v>
      </c>
      <c r="CO32">
        <v>1697551132.6</v>
      </c>
      <c r="CP32">
        <v>1697551128.6</v>
      </c>
      <c r="CQ32">
        <v>1</v>
      </c>
      <c r="CR32">
        <v>-0.091</v>
      </c>
      <c r="CS32">
        <v>0.011</v>
      </c>
      <c r="CT32">
        <v>1.027</v>
      </c>
      <c r="CU32">
        <v>0.051</v>
      </c>
      <c r="CV32">
        <v>418</v>
      </c>
      <c r="CW32">
        <v>13</v>
      </c>
      <c r="CX32">
        <v>0.18</v>
      </c>
      <c r="CY32">
        <v>0.25</v>
      </c>
      <c r="CZ32">
        <v>18.59137155248144</v>
      </c>
      <c r="DA32">
        <v>1.157933218949705</v>
      </c>
      <c r="DB32">
        <v>0.08462902355340399</v>
      </c>
      <c r="DC32">
        <v>1</v>
      </c>
      <c r="DD32">
        <v>0.00586040486776283</v>
      </c>
      <c r="DE32">
        <v>0.0005366922130161951</v>
      </c>
      <c r="DF32">
        <v>3.876662545045375E-05</v>
      </c>
      <c r="DG32">
        <v>1</v>
      </c>
      <c r="DH32">
        <v>0.4503049075638541</v>
      </c>
      <c r="DI32">
        <v>0.04574478820658675</v>
      </c>
      <c r="DJ32">
        <v>0.003314175350074758</v>
      </c>
      <c r="DK32">
        <v>1</v>
      </c>
      <c r="DL32">
        <v>3</v>
      </c>
      <c r="DM32">
        <v>3</v>
      </c>
      <c r="DN32" t="s">
        <v>344</v>
      </c>
      <c r="DO32">
        <v>3.1014</v>
      </c>
      <c r="DP32">
        <v>2.67019</v>
      </c>
      <c r="DQ32">
        <v>0.09825390000000001</v>
      </c>
      <c r="DR32">
        <v>0.103896</v>
      </c>
      <c r="DS32">
        <v>0.0684734</v>
      </c>
      <c r="DT32">
        <v>0.0376109</v>
      </c>
      <c r="DU32">
        <v>26545.9</v>
      </c>
      <c r="DV32">
        <v>28801.8</v>
      </c>
      <c r="DW32">
        <v>27847.7</v>
      </c>
      <c r="DX32">
        <v>30192.8</v>
      </c>
      <c r="DY32">
        <v>32533.6</v>
      </c>
      <c r="DZ32">
        <v>35925.9</v>
      </c>
      <c r="EA32">
        <v>38249.8</v>
      </c>
      <c r="EB32">
        <v>41483.1</v>
      </c>
      <c r="EC32">
        <v>2.25557</v>
      </c>
      <c r="ED32">
        <v>2.30722</v>
      </c>
      <c r="EE32">
        <v>0</v>
      </c>
      <c r="EF32">
        <v>0</v>
      </c>
      <c r="EG32">
        <v>17.9371</v>
      </c>
      <c r="EH32">
        <v>999.9</v>
      </c>
      <c r="EI32">
        <v>51.9</v>
      </c>
      <c r="EJ32">
        <v>21.4</v>
      </c>
      <c r="EK32">
        <v>13.086</v>
      </c>
      <c r="EL32">
        <v>64.1506</v>
      </c>
      <c r="EM32">
        <v>8.701919999999999</v>
      </c>
      <c r="EN32">
        <v>1</v>
      </c>
      <c r="EO32">
        <v>-0.649111</v>
      </c>
      <c r="EP32">
        <v>-0.967544</v>
      </c>
      <c r="EQ32">
        <v>20.2031</v>
      </c>
      <c r="ER32">
        <v>5.25922</v>
      </c>
      <c r="ES32">
        <v>12.0519</v>
      </c>
      <c r="ET32">
        <v>4.9733</v>
      </c>
      <c r="EU32">
        <v>3.293</v>
      </c>
      <c r="EV32">
        <v>9999</v>
      </c>
      <c r="EW32">
        <v>9999</v>
      </c>
      <c r="EX32">
        <v>9999</v>
      </c>
      <c r="EY32">
        <v>217.9</v>
      </c>
      <c r="EZ32">
        <v>4.97178</v>
      </c>
      <c r="FA32">
        <v>1.8702</v>
      </c>
      <c r="FB32">
        <v>1.87639</v>
      </c>
      <c r="FC32">
        <v>1.86951</v>
      </c>
      <c r="FD32">
        <v>1.87271</v>
      </c>
      <c r="FE32">
        <v>1.87431</v>
      </c>
      <c r="FF32">
        <v>1.87364</v>
      </c>
      <c r="FG32">
        <v>1.87515</v>
      </c>
      <c r="FH32">
        <v>0</v>
      </c>
      <c r="FI32">
        <v>0</v>
      </c>
      <c r="FJ32">
        <v>0</v>
      </c>
      <c r="FK32">
        <v>0</v>
      </c>
      <c r="FL32" t="s">
        <v>345</v>
      </c>
      <c r="FM32" t="s">
        <v>346</v>
      </c>
      <c r="FN32" t="s">
        <v>347</v>
      </c>
      <c r="FO32" t="s">
        <v>347</v>
      </c>
      <c r="FP32" t="s">
        <v>347</v>
      </c>
      <c r="FQ32" t="s">
        <v>347</v>
      </c>
      <c r="FR32">
        <v>0</v>
      </c>
      <c r="FS32">
        <v>100</v>
      </c>
      <c r="FT32">
        <v>100</v>
      </c>
      <c r="FU32">
        <v>0.973</v>
      </c>
      <c r="FV32">
        <v>0.0519</v>
      </c>
      <c r="FW32">
        <v>0.01200326255803408</v>
      </c>
      <c r="FX32">
        <v>0.002616612134532941</v>
      </c>
      <c r="FY32">
        <v>-4.519413631873513E-07</v>
      </c>
      <c r="FZ32">
        <v>9.831233035137328E-12</v>
      </c>
      <c r="GA32">
        <v>-0.03986255909936497</v>
      </c>
      <c r="GB32">
        <v>0.01128715920374445</v>
      </c>
      <c r="GC32">
        <v>-0.0004913425133041084</v>
      </c>
      <c r="GD32">
        <v>1.320148971478439E-05</v>
      </c>
      <c r="GE32">
        <v>-1</v>
      </c>
      <c r="GF32">
        <v>2093</v>
      </c>
      <c r="GG32">
        <v>1</v>
      </c>
      <c r="GH32">
        <v>22</v>
      </c>
      <c r="GI32">
        <v>40.5</v>
      </c>
      <c r="GJ32">
        <v>40.6</v>
      </c>
      <c r="GK32">
        <v>1.06934</v>
      </c>
      <c r="GL32">
        <v>2.48413</v>
      </c>
      <c r="GM32">
        <v>1.39893</v>
      </c>
      <c r="GN32">
        <v>2.31323</v>
      </c>
      <c r="GO32">
        <v>1.44897</v>
      </c>
      <c r="GP32">
        <v>2.48657</v>
      </c>
      <c r="GQ32">
        <v>24.9387</v>
      </c>
      <c r="GR32">
        <v>15.6381</v>
      </c>
      <c r="GS32">
        <v>18</v>
      </c>
      <c r="GT32">
        <v>462.088</v>
      </c>
      <c r="GU32">
        <v>565.925</v>
      </c>
      <c r="GV32">
        <v>19.9981</v>
      </c>
      <c r="GW32">
        <v>18.3901</v>
      </c>
      <c r="GX32">
        <v>30.0001</v>
      </c>
      <c r="GY32">
        <v>18.3413</v>
      </c>
      <c r="GZ32">
        <v>18.2932</v>
      </c>
      <c r="HA32">
        <v>21.3657</v>
      </c>
      <c r="HB32">
        <v>50.5853</v>
      </c>
      <c r="HC32">
        <v>17.4023</v>
      </c>
      <c r="HD32">
        <v>20</v>
      </c>
      <c r="HE32">
        <v>420</v>
      </c>
      <c r="HF32">
        <v>5.71831</v>
      </c>
      <c r="HG32">
        <v>103.127</v>
      </c>
      <c r="HH32">
        <v>103.588</v>
      </c>
    </row>
    <row r="33" spans="1:216">
      <c r="A33">
        <v>17</v>
      </c>
      <c r="B33">
        <v>1697553777.1</v>
      </c>
      <c r="C33">
        <v>2438</v>
      </c>
      <c r="D33" t="s">
        <v>392</v>
      </c>
      <c r="E33" t="s">
        <v>393</v>
      </c>
      <c r="F33" t="s">
        <v>340</v>
      </c>
      <c r="G33" t="s">
        <v>394</v>
      </c>
      <c r="H33">
        <v>1697553777.1</v>
      </c>
      <c r="I33">
        <f>(J33)/1000</f>
        <v>0</v>
      </c>
      <c r="J33">
        <f>1000*AZ33*AH33*(AV33-AW33)/(100*AO33*(1000-AH33*AV33))</f>
        <v>0</v>
      </c>
      <c r="K33">
        <f>AZ33*AH33*(AU33-AT33*(1000-AH33*AW33)/(1000-AH33*AV33))/(100*AO33)</f>
        <v>0</v>
      </c>
      <c r="L33">
        <f>AT33 - IF(AH33&gt;1, K33*AO33*100.0/(AJ33*BH33), 0)</f>
        <v>0</v>
      </c>
      <c r="M33">
        <f>((S33-I33/2)*L33-K33)/(S33+I33/2)</f>
        <v>0</v>
      </c>
      <c r="N33">
        <f>M33*(BA33+BB33)/1000.0</f>
        <v>0</v>
      </c>
      <c r="O33">
        <f>(AT33 - IF(AH33&gt;1, K33*AO33*100.0/(AJ33*BH33), 0))*(BA33+BB33)/1000.0</f>
        <v>0</v>
      </c>
      <c r="P33">
        <f>2.0/((1/R33-1/Q33)+SIGN(R33)*SQRT((1/R33-1/Q33)*(1/R33-1/Q33) + 4*AP33/((AP33+1)*(AP33+1))*(2*1/R33*1/Q33-1/Q33*1/Q33)))</f>
        <v>0</v>
      </c>
      <c r="Q33">
        <f>IF(LEFT(AQ33,1)&lt;&gt;"0",IF(LEFT(AQ33,1)="1",3.0,AR33),$D$5+$E$5*(BH33*BA33/($K$5*1000))+$F$5*(BH33*BA33/($K$5*1000))*MAX(MIN(AO33,$J$5),$I$5)*MAX(MIN(AO33,$J$5),$I$5)+$G$5*MAX(MIN(AO33,$J$5),$I$5)*(BH33*BA33/($K$5*1000))+$H$5*(BH33*BA33/($K$5*1000))*(BH33*BA33/($K$5*1000)))</f>
        <v>0</v>
      </c>
      <c r="R33">
        <f>I33*(1000-(1000*0.61365*exp(17.502*V33/(240.97+V33))/(BA33+BB33)+AV33)/2)/(1000*0.61365*exp(17.502*V33/(240.97+V33))/(BA33+BB33)-AV33)</f>
        <v>0</v>
      </c>
      <c r="S33">
        <f>1/((AP33+1)/(P33/1.6)+1/(Q33/1.37)) + AP33/((AP33+1)/(P33/1.6) + AP33/(Q33/1.37))</f>
        <v>0</v>
      </c>
      <c r="T33">
        <f>(AK33*AN33)</f>
        <v>0</v>
      </c>
      <c r="U33">
        <f>(BC33+(T33+2*0.95*5.67E-8*(((BC33+$B$7)+273)^4-(BC33+273)^4)-44100*I33)/(1.84*29.3*Q33+8*0.95*5.67E-8*(BC33+273)^3))</f>
        <v>0</v>
      </c>
      <c r="V33">
        <f>($C$7*BD33+$D$7*BE33+$E$7*U33)</f>
        <v>0</v>
      </c>
      <c r="W33">
        <f>0.61365*exp(17.502*V33/(240.97+V33))</f>
        <v>0</v>
      </c>
      <c r="X33">
        <f>(Y33/Z33*100)</f>
        <v>0</v>
      </c>
      <c r="Y33">
        <f>AV33*(BA33+BB33)/1000</f>
        <v>0</v>
      </c>
      <c r="Z33">
        <f>0.61365*exp(17.502*BC33/(240.97+BC33))</f>
        <v>0</v>
      </c>
      <c r="AA33">
        <f>(W33-AV33*(BA33+BB33)/1000)</f>
        <v>0</v>
      </c>
      <c r="AB33">
        <f>(-I33*44100)</f>
        <v>0</v>
      </c>
      <c r="AC33">
        <f>2*29.3*Q33*0.92*(BC33-V33)</f>
        <v>0</v>
      </c>
      <c r="AD33">
        <f>2*0.95*5.67E-8*(((BC33+$B$7)+273)^4-(V33+273)^4)</f>
        <v>0</v>
      </c>
      <c r="AE33">
        <f>T33+AD33+AB33+AC33</f>
        <v>0</v>
      </c>
      <c r="AF33">
        <v>113</v>
      </c>
      <c r="AG33">
        <v>23</v>
      </c>
      <c r="AH33">
        <f>IF(AF33*$H$13&gt;=AJ33,1.0,(AJ33/(AJ33-AF33*$H$13)))</f>
        <v>0</v>
      </c>
      <c r="AI33">
        <f>(AH33-1)*100</f>
        <v>0</v>
      </c>
      <c r="AJ33">
        <f>MAX(0,($B$13+$C$13*BH33)/(1+$D$13*BH33)*BA33/(BC33+273)*$E$13)</f>
        <v>0</v>
      </c>
      <c r="AK33">
        <f>$B$11*BI33+$C$11*BJ33+$F$11*BU33*(1-BX33)</f>
        <v>0</v>
      </c>
      <c r="AL33">
        <f>AK33*AM33</f>
        <v>0</v>
      </c>
      <c r="AM33">
        <f>($B$11*$D$9+$C$11*$D$9+$F$11*((CH33+BZ33)/MAX(CH33+BZ33+CI33, 0.1)*$I$9+CI33/MAX(CH33+BZ33+CI33, 0.1)*$J$9))/($B$11+$C$11+$F$11)</f>
        <v>0</v>
      </c>
      <c r="AN33">
        <f>($B$11*$K$9+$C$11*$K$9+$F$11*((CH33+BZ33)/MAX(CH33+BZ33+CI33, 0.1)*$P$9+CI33/MAX(CH33+BZ33+CI33, 0.1)*$Q$9))/($B$11+$C$11+$F$11)</f>
        <v>0</v>
      </c>
      <c r="AO33">
        <v>6</v>
      </c>
      <c r="AP33">
        <v>0.5</v>
      </c>
      <c r="AQ33" t="s">
        <v>342</v>
      </c>
      <c r="AR33">
        <v>2</v>
      </c>
      <c r="AS33">
        <v>1697553777.1</v>
      </c>
      <c r="AT33">
        <v>412.612</v>
      </c>
      <c r="AU33">
        <v>419.997</v>
      </c>
      <c r="AV33">
        <v>12.634</v>
      </c>
      <c r="AW33">
        <v>10.4379</v>
      </c>
      <c r="AX33">
        <v>411.598</v>
      </c>
      <c r="AY33">
        <v>12.5834</v>
      </c>
      <c r="AZ33">
        <v>499.993</v>
      </c>
      <c r="BA33">
        <v>101.451</v>
      </c>
      <c r="BB33">
        <v>0.031167</v>
      </c>
      <c r="BC33">
        <v>21.4802</v>
      </c>
      <c r="BD33">
        <v>999.9</v>
      </c>
      <c r="BE33">
        <v>999.9</v>
      </c>
      <c r="BF33">
        <v>0</v>
      </c>
      <c r="BG33">
        <v>0</v>
      </c>
      <c r="BH33">
        <v>10001.2</v>
      </c>
      <c r="BI33">
        <v>0</v>
      </c>
      <c r="BJ33">
        <v>9.60026</v>
      </c>
      <c r="BK33">
        <v>-7.3858</v>
      </c>
      <c r="BL33">
        <v>417.891</v>
      </c>
      <c r="BM33">
        <v>424.428</v>
      </c>
      <c r="BN33">
        <v>2.19611</v>
      </c>
      <c r="BO33">
        <v>419.997</v>
      </c>
      <c r="BP33">
        <v>10.4379</v>
      </c>
      <c r="BQ33">
        <v>1.28174</v>
      </c>
      <c r="BR33">
        <v>1.05894</v>
      </c>
      <c r="BS33">
        <v>10.5864</v>
      </c>
      <c r="BT33">
        <v>7.75362</v>
      </c>
      <c r="BU33">
        <v>2499.85</v>
      </c>
      <c r="BV33">
        <v>0.899994</v>
      </c>
      <c r="BW33">
        <v>0.100006</v>
      </c>
      <c r="BX33">
        <v>0</v>
      </c>
      <c r="BY33">
        <v>2.989</v>
      </c>
      <c r="BZ33">
        <v>0</v>
      </c>
      <c r="CA33">
        <v>22511.6</v>
      </c>
      <c r="CB33">
        <v>22322.3</v>
      </c>
      <c r="CC33">
        <v>38.187</v>
      </c>
      <c r="CD33">
        <v>37.312</v>
      </c>
      <c r="CE33">
        <v>37.875</v>
      </c>
      <c r="CF33">
        <v>35.812</v>
      </c>
      <c r="CG33">
        <v>37.125</v>
      </c>
      <c r="CH33">
        <v>2249.85</v>
      </c>
      <c r="CI33">
        <v>250</v>
      </c>
      <c r="CJ33">
        <v>0</v>
      </c>
      <c r="CK33">
        <v>1697553764.1</v>
      </c>
      <c r="CL33">
        <v>0</v>
      </c>
      <c r="CM33">
        <v>1697551132.6</v>
      </c>
      <c r="CN33" t="s">
        <v>343</v>
      </c>
      <c r="CO33">
        <v>1697551132.6</v>
      </c>
      <c r="CP33">
        <v>1697551128.6</v>
      </c>
      <c r="CQ33">
        <v>1</v>
      </c>
      <c r="CR33">
        <v>-0.091</v>
      </c>
      <c r="CS33">
        <v>0.011</v>
      </c>
      <c r="CT33">
        <v>1.027</v>
      </c>
      <c r="CU33">
        <v>0.051</v>
      </c>
      <c r="CV33">
        <v>418</v>
      </c>
      <c r="CW33">
        <v>13</v>
      </c>
      <c r="CX33">
        <v>0.18</v>
      </c>
      <c r="CY33">
        <v>0.25</v>
      </c>
      <c r="CZ33">
        <v>5.350235156791518</v>
      </c>
      <c r="DA33">
        <v>0.2203901317477543</v>
      </c>
      <c r="DB33">
        <v>0.02195117988345517</v>
      </c>
      <c r="DC33">
        <v>1</v>
      </c>
      <c r="DD33">
        <v>0.001828357033919534</v>
      </c>
      <c r="DE33">
        <v>0.0002083387837220432</v>
      </c>
      <c r="DF33">
        <v>1.521533974558193E-05</v>
      </c>
      <c r="DG33">
        <v>1</v>
      </c>
      <c r="DH33">
        <v>0.1148840750847172</v>
      </c>
      <c r="DI33">
        <v>0.01553407560433092</v>
      </c>
      <c r="DJ33">
        <v>0.001133152993542508</v>
      </c>
      <c r="DK33">
        <v>1</v>
      </c>
      <c r="DL33">
        <v>3</v>
      </c>
      <c r="DM33">
        <v>3</v>
      </c>
      <c r="DN33" t="s">
        <v>344</v>
      </c>
      <c r="DO33">
        <v>3.10259</v>
      </c>
      <c r="DP33">
        <v>2.66481</v>
      </c>
      <c r="DQ33">
        <v>0.101621</v>
      </c>
      <c r="DR33">
        <v>0.103936</v>
      </c>
      <c r="DS33">
        <v>0.067521</v>
      </c>
      <c r="DT33">
        <v>0.0600007</v>
      </c>
      <c r="DU33">
        <v>26450.7</v>
      </c>
      <c r="DV33">
        <v>28799.3</v>
      </c>
      <c r="DW33">
        <v>27851.5</v>
      </c>
      <c r="DX33">
        <v>30191.1</v>
      </c>
      <c r="DY33">
        <v>32572.6</v>
      </c>
      <c r="DZ33">
        <v>35093.2</v>
      </c>
      <c r="EA33">
        <v>38256.2</v>
      </c>
      <c r="EB33">
        <v>41483.8</v>
      </c>
      <c r="EC33">
        <v>1.99317</v>
      </c>
      <c r="ED33">
        <v>2.32387</v>
      </c>
      <c r="EE33">
        <v>0</v>
      </c>
      <c r="EF33">
        <v>0</v>
      </c>
      <c r="EG33">
        <v>17.8497</v>
      </c>
      <c r="EH33">
        <v>999.9</v>
      </c>
      <c r="EI33">
        <v>50.5</v>
      </c>
      <c r="EJ33">
        <v>21.5</v>
      </c>
      <c r="EK33">
        <v>12.8109</v>
      </c>
      <c r="EL33">
        <v>64.3806</v>
      </c>
      <c r="EM33">
        <v>7.8766</v>
      </c>
      <c r="EN33">
        <v>1</v>
      </c>
      <c r="EO33">
        <v>-0.65798</v>
      </c>
      <c r="EP33">
        <v>-1.10884</v>
      </c>
      <c r="EQ33">
        <v>20.2023</v>
      </c>
      <c r="ER33">
        <v>5.25922</v>
      </c>
      <c r="ES33">
        <v>12.0519</v>
      </c>
      <c r="ET33">
        <v>4.97365</v>
      </c>
      <c r="EU33">
        <v>3.293</v>
      </c>
      <c r="EV33">
        <v>9999</v>
      </c>
      <c r="EW33">
        <v>9999</v>
      </c>
      <c r="EX33">
        <v>9999</v>
      </c>
      <c r="EY33">
        <v>217.9</v>
      </c>
      <c r="EZ33">
        <v>4.9718</v>
      </c>
      <c r="FA33">
        <v>1.8702</v>
      </c>
      <c r="FB33">
        <v>1.87644</v>
      </c>
      <c r="FC33">
        <v>1.86951</v>
      </c>
      <c r="FD33">
        <v>1.87271</v>
      </c>
      <c r="FE33">
        <v>1.87431</v>
      </c>
      <c r="FF33">
        <v>1.87367</v>
      </c>
      <c r="FG33">
        <v>1.87516</v>
      </c>
      <c r="FH33">
        <v>0</v>
      </c>
      <c r="FI33">
        <v>0</v>
      </c>
      <c r="FJ33">
        <v>0</v>
      </c>
      <c r="FK33">
        <v>0</v>
      </c>
      <c r="FL33" t="s">
        <v>345</v>
      </c>
      <c r="FM33" t="s">
        <v>346</v>
      </c>
      <c r="FN33" t="s">
        <v>347</v>
      </c>
      <c r="FO33" t="s">
        <v>347</v>
      </c>
      <c r="FP33" t="s">
        <v>347</v>
      </c>
      <c r="FQ33" t="s">
        <v>347</v>
      </c>
      <c r="FR33">
        <v>0</v>
      </c>
      <c r="FS33">
        <v>100</v>
      </c>
      <c r="FT33">
        <v>100</v>
      </c>
      <c r="FU33">
        <v>1.014</v>
      </c>
      <c r="FV33">
        <v>0.0506</v>
      </c>
      <c r="FW33">
        <v>0.01200326255803408</v>
      </c>
      <c r="FX33">
        <v>0.002616612134532941</v>
      </c>
      <c r="FY33">
        <v>-4.519413631873513E-07</v>
      </c>
      <c r="FZ33">
        <v>9.831233035137328E-12</v>
      </c>
      <c r="GA33">
        <v>-0.03986255909936497</v>
      </c>
      <c r="GB33">
        <v>0.01128715920374445</v>
      </c>
      <c r="GC33">
        <v>-0.0004913425133041084</v>
      </c>
      <c r="GD33">
        <v>1.320148971478439E-05</v>
      </c>
      <c r="GE33">
        <v>-1</v>
      </c>
      <c r="GF33">
        <v>2093</v>
      </c>
      <c r="GG33">
        <v>1</v>
      </c>
      <c r="GH33">
        <v>22</v>
      </c>
      <c r="GI33">
        <v>44.1</v>
      </c>
      <c r="GJ33">
        <v>44.1</v>
      </c>
      <c r="GK33">
        <v>1.07178</v>
      </c>
      <c r="GL33">
        <v>2.47803</v>
      </c>
      <c r="GM33">
        <v>1.39893</v>
      </c>
      <c r="GN33">
        <v>2.31201</v>
      </c>
      <c r="GO33">
        <v>1.44897</v>
      </c>
      <c r="GP33">
        <v>2.44751</v>
      </c>
      <c r="GQ33">
        <v>24.9183</v>
      </c>
      <c r="GR33">
        <v>15.5855</v>
      </c>
      <c r="GS33">
        <v>18</v>
      </c>
      <c r="GT33">
        <v>330.4</v>
      </c>
      <c r="GU33">
        <v>578.141</v>
      </c>
      <c r="GV33">
        <v>20.0002</v>
      </c>
      <c r="GW33">
        <v>18.3075</v>
      </c>
      <c r="GX33">
        <v>29.9995</v>
      </c>
      <c r="GY33">
        <v>18.3376</v>
      </c>
      <c r="GZ33">
        <v>18.2989</v>
      </c>
      <c r="HA33">
        <v>21.4346</v>
      </c>
      <c r="HB33">
        <v>17.046</v>
      </c>
      <c r="HC33">
        <v>14.7233</v>
      </c>
      <c r="HD33">
        <v>20</v>
      </c>
      <c r="HE33">
        <v>420</v>
      </c>
      <c r="HF33">
        <v>10.3878</v>
      </c>
      <c r="HG33">
        <v>103.143</v>
      </c>
      <c r="HH33">
        <v>103.587</v>
      </c>
    </row>
    <row r="34" spans="1:216">
      <c r="A34">
        <v>18</v>
      </c>
      <c r="B34">
        <v>1697553900.1</v>
      </c>
      <c r="C34">
        <v>2561</v>
      </c>
      <c r="D34" t="s">
        <v>395</v>
      </c>
      <c r="E34" t="s">
        <v>396</v>
      </c>
      <c r="F34" t="s">
        <v>340</v>
      </c>
      <c r="G34" t="s">
        <v>397</v>
      </c>
      <c r="H34">
        <v>1697553900.1</v>
      </c>
      <c r="I34">
        <f>(J34)/1000</f>
        <v>0</v>
      </c>
      <c r="J34">
        <f>1000*AZ34*AH34*(AV34-AW34)/(100*AO34*(1000-AH34*AV34))</f>
        <v>0</v>
      </c>
      <c r="K34">
        <f>AZ34*AH34*(AU34-AT34*(1000-AH34*AW34)/(1000-AH34*AV34))/(100*AO34)</f>
        <v>0</v>
      </c>
      <c r="L34">
        <f>AT34 - IF(AH34&gt;1, K34*AO34*100.0/(AJ34*BH34), 0)</f>
        <v>0</v>
      </c>
      <c r="M34">
        <f>((S34-I34/2)*L34-K34)/(S34+I34/2)</f>
        <v>0</v>
      </c>
      <c r="N34">
        <f>M34*(BA34+BB34)/1000.0</f>
        <v>0</v>
      </c>
      <c r="O34">
        <f>(AT34 - IF(AH34&gt;1, K34*AO34*100.0/(AJ34*BH34), 0))*(BA34+BB34)/1000.0</f>
        <v>0</v>
      </c>
      <c r="P34">
        <f>2.0/((1/R34-1/Q34)+SIGN(R34)*SQRT((1/R34-1/Q34)*(1/R34-1/Q34) + 4*AP34/((AP34+1)*(AP34+1))*(2*1/R34*1/Q34-1/Q34*1/Q34)))</f>
        <v>0</v>
      </c>
      <c r="Q34">
        <f>IF(LEFT(AQ34,1)&lt;&gt;"0",IF(LEFT(AQ34,1)="1",3.0,AR34),$D$5+$E$5*(BH34*BA34/($K$5*1000))+$F$5*(BH34*BA34/($K$5*1000))*MAX(MIN(AO34,$J$5),$I$5)*MAX(MIN(AO34,$J$5),$I$5)+$G$5*MAX(MIN(AO34,$J$5),$I$5)*(BH34*BA34/($K$5*1000))+$H$5*(BH34*BA34/($K$5*1000))*(BH34*BA34/($K$5*1000)))</f>
        <v>0</v>
      </c>
      <c r="R34">
        <f>I34*(1000-(1000*0.61365*exp(17.502*V34/(240.97+V34))/(BA34+BB34)+AV34)/2)/(1000*0.61365*exp(17.502*V34/(240.97+V34))/(BA34+BB34)-AV34)</f>
        <v>0</v>
      </c>
      <c r="S34">
        <f>1/((AP34+1)/(P34/1.6)+1/(Q34/1.37)) + AP34/((AP34+1)/(P34/1.6) + AP34/(Q34/1.37))</f>
        <v>0</v>
      </c>
      <c r="T34">
        <f>(AK34*AN34)</f>
        <v>0</v>
      </c>
      <c r="U34">
        <f>(BC34+(T34+2*0.95*5.67E-8*(((BC34+$B$7)+273)^4-(BC34+273)^4)-44100*I34)/(1.84*29.3*Q34+8*0.95*5.67E-8*(BC34+273)^3))</f>
        <v>0</v>
      </c>
      <c r="V34">
        <f>($C$7*BD34+$D$7*BE34+$E$7*U34)</f>
        <v>0</v>
      </c>
      <c r="W34">
        <f>0.61365*exp(17.502*V34/(240.97+V34))</f>
        <v>0</v>
      </c>
      <c r="X34">
        <f>(Y34/Z34*100)</f>
        <v>0</v>
      </c>
      <c r="Y34">
        <f>AV34*(BA34+BB34)/1000</f>
        <v>0</v>
      </c>
      <c r="Z34">
        <f>0.61365*exp(17.502*BC34/(240.97+BC34))</f>
        <v>0</v>
      </c>
      <c r="AA34">
        <f>(W34-AV34*(BA34+BB34)/1000)</f>
        <v>0</v>
      </c>
      <c r="AB34">
        <f>(-I34*44100)</f>
        <v>0</v>
      </c>
      <c r="AC34">
        <f>2*29.3*Q34*0.92*(BC34-V34)</f>
        <v>0</v>
      </c>
      <c r="AD34">
        <f>2*0.95*5.67E-8*(((BC34+$B$7)+273)^4-(V34+273)^4)</f>
        <v>0</v>
      </c>
      <c r="AE34">
        <f>T34+AD34+AB34+AC34</f>
        <v>0</v>
      </c>
      <c r="AF34">
        <v>2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MAX(0,($B$13+$C$13*BH34)/(1+$D$13*BH34)*BA34/(BC34+273)*$E$13)</f>
        <v>0</v>
      </c>
      <c r="AK34">
        <f>$B$11*BI34+$C$11*BJ34+$F$11*BU34*(1-BX34)</f>
        <v>0</v>
      </c>
      <c r="AL34">
        <f>AK34*AM34</f>
        <v>0</v>
      </c>
      <c r="AM34">
        <f>($B$11*$D$9+$C$11*$D$9+$F$11*((CH34+BZ34)/MAX(CH34+BZ34+CI34, 0.1)*$I$9+CI34/MAX(CH34+BZ34+CI34, 0.1)*$J$9))/($B$11+$C$11+$F$11)</f>
        <v>0</v>
      </c>
      <c r="AN34">
        <f>($B$11*$K$9+$C$11*$K$9+$F$11*((CH34+BZ34)/MAX(CH34+BZ34+CI34, 0.1)*$P$9+CI34/MAX(CH34+BZ34+CI34, 0.1)*$Q$9))/($B$11+$C$11+$F$11)</f>
        <v>0</v>
      </c>
      <c r="AO34">
        <v>6</v>
      </c>
      <c r="AP34">
        <v>0.5</v>
      </c>
      <c r="AQ34" t="s">
        <v>342</v>
      </c>
      <c r="AR34">
        <v>2</v>
      </c>
      <c r="AS34">
        <v>1697553900.1</v>
      </c>
      <c r="AT34">
        <v>413.999</v>
      </c>
      <c r="AU34">
        <v>419.983</v>
      </c>
      <c r="AV34">
        <v>12.7609</v>
      </c>
      <c r="AW34">
        <v>9.457890000000001</v>
      </c>
      <c r="AX34">
        <v>412.983</v>
      </c>
      <c r="AY34">
        <v>12.7095</v>
      </c>
      <c r="AZ34">
        <v>500.089</v>
      </c>
      <c r="BA34">
        <v>101.452</v>
      </c>
      <c r="BB34">
        <v>0.0358189</v>
      </c>
      <c r="BC34">
        <v>21.5595</v>
      </c>
      <c r="BD34">
        <v>999.9</v>
      </c>
      <c r="BE34">
        <v>999.9</v>
      </c>
      <c r="BF34">
        <v>0</v>
      </c>
      <c r="BG34">
        <v>0</v>
      </c>
      <c r="BH34">
        <v>10018.8</v>
      </c>
      <c r="BI34">
        <v>0</v>
      </c>
      <c r="BJ34">
        <v>6.98402</v>
      </c>
      <c r="BK34">
        <v>-5.98361</v>
      </c>
      <c r="BL34">
        <v>419.35</v>
      </c>
      <c r="BM34">
        <v>423.993</v>
      </c>
      <c r="BN34">
        <v>3.30297</v>
      </c>
      <c r="BO34">
        <v>419.983</v>
      </c>
      <c r="BP34">
        <v>9.457890000000001</v>
      </c>
      <c r="BQ34">
        <v>1.29462</v>
      </c>
      <c r="BR34">
        <v>0.959524</v>
      </c>
      <c r="BS34">
        <v>10.7365</v>
      </c>
      <c r="BT34">
        <v>6.31584</v>
      </c>
      <c r="BU34">
        <v>2499.93</v>
      </c>
      <c r="BV34">
        <v>0.900006</v>
      </c>
      <c r="BW34">
        <v>0.0999941</v>
      </c>
      <c r="BX34">
        <v>0</v>
      </c>
      <c r="BY34">
        <v>2.5212</v>
      </c>
      <c r="BZ34">
        <v>0</v>
      </c>
      <c r="CA34">
        <v>26849.2</v>
      </c>
      <c r="CB34">
        <v>22323.2</v>
      </c>
      <c r="CC34">
        <v>40.75</v>
      </c>
      <c r="CD34">
        <v>39.312</v>
      </c>
      <c r="CE34">
        <v>39.75</v>
      </c>
      <c r="CF34">
        <v>38.5</v>
      </c>
      <c r="CG34">
        <v>39.187</v>
      </c>
      <c r="CH34">
        <v>2249.95</v>
      </c>
      <c r="CI34">
        <v>249.98</v>
      </c>
      <c r="CJ34">
        <v>0</v>
      </c>
      <c r="CK34">
        <v>1697553887.1</v>
      </c>
      <c r="CL34">
        <v>0</v>
      </c>
      <c r="CM34">
        <v>1697551132.6</v>
      </c>
      <c r="CN34" t="s">
        <v>343</v>
      </c>
      <c r="CO34">
        <v>1697551132.6</v>
      </c>
      <c r="CP34">
        <v>1697551128.6</v>
      </c>
      <c r="CQ34">
        <v>1</v>
      </c>
      <c r="CR34">
        <v>-0.091</v>
      </c>
      <c r="CS34">
        <v>0.011</v>
      </c>
      <c r="CT34">
        <v>1.027</v>
      </c>
      <c r="CU34">
        <v>0.051</v>
      </c>
      <c r="CV34">
        <v>418</v>
      </c>
      <c r="CW34">
        <v>13</v>
      </c>
      <c r="CX34">
        <v>0.18</v>
      </c>
      <c r="CY34">
        <v>0.25</v>
      </c>
      <c r="CZ34">
        <v>3.813029726761007</v>
      </c>
      <c r="DA34">
        <v>0.2270953909582717</v>
      </c>
      <c r="DB34">
        <v>0.02224173384509497</v>
      </c>
      <c r="DC34">
        <v>1</v>
      </c>
      <c r="DD34">
        <v>0.002786564394960524</v>
      </c>
      <c r="DE34">
        <v>7.246375834349061E-05</v>
      </c>
      <c r="DF34">
        <v>8.517575745843521E-06</v>
      </c>
      <c r="DG34">
        <v>1</v>
      </c>
      <c r="DH34">
        <v>0.1833139852953118</v>
      </c>
      <c r="DI34">
        <v>-0.001686943483582678</v>
      </c>
      <c r="DJ34">
        <v>0.0005229127238105236</v>
      </c>
      <c r="DK34">
        <v>1</v>
      </c>
      <c r="DL34">
        <v>3</v>
      </c>
      <c r="DM34">
        <v>3</v>
      </c>
      <c r="DN34" t="s">
        <v>344</v>
      </c>
      <c r="DO34">
        <v>3.10249</v>
      </c>
      <c r="DP34">
        <v>2.66963</v>
      </c>
      <c r="DQ34">
        <v>0.101906</v>
      </c>
      <c r="DR34">
        <v>0.103944</v>
      </c>
      <c r="DS34">
        <v>0.06805319999999999</v>
      </c>
      <c r="DT34">
        <v>0.0555727</v>
      </c>
      <c r="DU34">
        <v>26443.7</v>
      </c>
      <c r="DV34">
        <v>28802.2</v>
      </c>
      <c r="DW34">
        <v>27852.4</v>
      </c>
      <c r="DX34">
        <v>30194.1</v>
      </c>
      <c r="DY34">
        <v>32553.5</v>
      </c>
      <c r="DZ34">
        <v>35262.4</v>
      </c>
      <c r="EA34">
        <v>38255.1</v>
      </c>
      <c r="EB34">
        <v>41488.5</v>
      </c>
      <c r="EC34">
        <v>2.25887</v>
      </c>
      <c r="ED34">
        <v>2.3232</v>
      </c>
      <c r="EE34">
        <v>0</v>
      </c>
      <c r="EF34">
        <v>0</v>
      </c>
      <c r="EG34">
        <v>17.9623</v>
      </c>
      <c r="EH34">
        <v>999.9</v>
      </c>
      <c r="EI34">
        <v>50.3</v>
      </c>
      <c r="EJ34">
        <v>21.5</v>
      </c>
      <c r="EK34">
        <v>12.7599</v>
      </c>
      <c r="EL34">
        <v>64.2606</v>
      </c>
      <c r="EM34">
        <v>7.94471</v>
      </c>
      <c r="EN34">
        <v>1</v>
      </c>
      <c r="EO34">
        <v>-0.668323</v>
      </c>
      <c r="EP34">
        <v>-1.08992</v>
      </c>
      <c r="EQ34">
        <v>20.2016</v>
      </c>
      <c r="ER34">
        <v>5.25473</v>
      </c>
      <c r="ES34">
        <v>12.0519</v>
      </c>
      <c r="ET34">
        <v>4.97325</v>
      </c>
      <c r="EU34">
        <v>3.29225</v>
      </c>
      <c r="EV34">
        <v>9999</v>
      </c>
      <c r="EW34">
        <v>9999</v>
      </c>
      <c r="EX34">
        <v>9999</v>
      </c>
      <c r="EY34">
        <v>217.9</v>
      </c>
      <c r="EZ34">
        <v>4.97182</v>
      </c>
      <c r="FA34">
        <v>1.87017</v>
      </c>
      <c r="FB34">
        <v>1.87641</v>
      </c>
      <c r="FC34">
        <v>1.86951</v>
      </c>
      <c r="FD34">
        <v>1.87271</v>
      </c>
      <c r="FE34">
        <v>1.87436</v>
      </c>
      <c r="FF34">
        <v>1.87363</v>
      </c>
      <c r="FG34">
        <v>1.87516</v>
      </c>
      <c r="FH34">
        <v>0</v>
      </c>
      <c r="FI34">
        <v>0</v>
      </c>
      <c r="FJ34">
        <v>0</v>
      </c>
      <c r="FK34">
        <v>0</v>
      </c>
      <c r="FL34" t="s">
        <v>345</v>
      </c>
      <c r="FM34" t="s">
        <v>346</v>
      </c>
      <c r="FN34" t="s">
        <v>347</v>
      </c>
      <c r="FO34" t="s">
        <v>347</v>
      </c>
      <c r="FP34" t="s">
        <v>347</v>
      </c>
      <c r="FQ34" t="s">
        <v>347</v>
      </c>
      <c r="FR34">
        <v>0</v>
      </c>
      <c r="FS34">
        <v>100</v>
      </c>
      <c r="FT34">
        <v>100</v>
      </c>
      <c r="FU34">
        <v>1.016</v>
      </c>
      <c r="FV34">
        <v>0.0514</v>
      </c>
      <c r="FW34">
        <v>0.01200326255803408</v>
      </c>
      <c r="FX34">
        <v>0.002616612134532941</v>
      </c>
      <c r="FY34">
        <v>-4.519413631873513E-07</v>
      </c>
      <c r="FZ34">
        <v>9.831233035137328E-12</v>
      </c>
      <c r="GA34">
        <v>-0.03986255909936497</v>
      </c>
      <c r="GB34">
        <v>0.01128715920374445</v>
      </c>
      <c r="GC34">
        <v>-0.0004913425133041084</v>
      </c>
      <c r="GD34">
        <v>1.320148971478439E-05</v>
      </c>
      <c r="GE34">
        <v>-1</v>
      </c>
      <c r="GF34">
        <v>2093</v>
      </c>
      <c r="GG34">
        <v>1</v>
      </c>
      <c r="GH34">
        <v>22</v>
      </c>
      <c r="GI34">
        <v>46.1</v>
      </c>
      <c r="GJ34">
        <v>46.2</v>
      </c>
      <c r="GK34">
        <v>1.07178</v>
      </c>
      <c r="GL34">
        <v>2.49268</v>
      </c>
      <c r="GM34">
        <v>1.39893</v>
      </c>
      <c r="GN34">
        <v>2.31201</v>
      </c>
      <c r="GO34">
        <v>1.44897</v>
      </c>
      <c r="GP34">
        <v>2.48413</v>
      </c>
      <c r="GQ34">
        <v>24.9387</v>
      </c>
      <c r="GR34">
        <v>15.5592</v>
      </c>
      <c r="GS34">
        <v>18</v>
      </c>
      <c r="GT34">
        <v>462.954</v>
      </c>
      <c r="GU34">
        <v>576.6319999999999</v>
      </c>
      <c r="GV34">
        <v>20.0008</v>
      </c>
      <c r="GW34">
        <v>18.1849</v>
      </c>
      <c r="GX34">
        <v>29.9999</v>
      </c>
      <c r="GY34">
        <v>18.2439</v>
      </c>
      <c r="GZ34">
        <v>18.2227</v>
      </c>
      <c r="HA34">
        <v>21.4188</v>
      </c>
      <c r="HB34">
        <v>25.5377</v>
      </c>
      <c r="HC34">
        <v>15.4701</v>
      </c>
      <c r="HD34">
        <v>20</v>
      </c>
      <c r="HE34">
        <v>420</v>
      </c>
      <c r="HF34">
        <v>9.465669999999999</v>
      </c>
      <c r="HG34">
        <v>103.143</v>
      </c>
      <c r="HH34">
        <v>103.598</v>
      </c>
    </row>
    <row r="35" spans="1:216">
      <c r="A35">
        <v>19</v>
      </c>
      <c r="B35">
        <v>1697553984.1</v>
      </c>
      <c r="C35">
        <v>2645</v>
      </c>
      <c r="D35" t="s">
        <v>398</v>
      </c>
      <c r="E35" t="s">
        <v>399</v>
      </c>
      <c r="F35" t="s">
        <v>340</v>
      </c>
      <c r="G35" t="s">
        <v>400</v>
      </c>
      <c r="H35">
        <v>1697553984.1</v>
      </c>
      <c r="I35">
        <f>(J35)/1000</f>
        <v>0</v>
      </c>
      <c r="J35">
        <f>1000*AZ35*AH35*(AV35-AW35)/(100*AO35*(1000-AH35*AV35))</f>
        <v>0</v>
      </c>
      <c r="K35">
        <f>AZ35*AH35*(AU35-AT35*(1000-AH35*AW35)/(1000-AH35*AV35))/(100*AO35)</f>
        <v>0</v>
      </c>
      <c r="L35">
        <f>AT35 - IF(AH35&gt;1, K35*AO35*100.0/(AJ35*BH35), 0)</f>
        <v>0</v>
      </c>
      <c r="M35">
        <f>((S35-I35/2)*L35-K35)/(S35+I35/2)</f>
        <v>0</v>
      </c>
      <c r="N35">
        <f>M35*(BA35+BB35)/1000.0</f>
        <v>0</v>
      </c>
      <c r="O35">
        <f>(AT35 - IF(AH35&gt;1, K35*AO35*100.0/(AJ35*BH35), 0))*(BA35+BB35)/1000.0</f>
        <v>0</v>
      </c>
      <c r="P35">
        <f>2.0/((1/R35-1/Q35)+SIGN(R35)*SQRT((1/R35-1/Q35)*(1/R35-1/Q35) + 4*AP35/((AP35+1)*(AP35+1))*(2*1/R35*1/Q35-1/Q35*1/Q35)))</f>
        <v>0</v>
      </c>
      <c r="Q35">
        <f>IF(LEFT(AQ35,1)&lt;&gt;"0",IF(LEFT(AQ35,1)="1",3.0,AR35),$D$5+$E$5*(BH35*BA35/($K$5*1000))+$F$5*(BH35*BA35/($K$5*1000))*MAX(MIN(AO35,$J$5),$I$5)*MAX(MIN(AO35,$J$5),$I$5)+$G$5*MAX(MIN(AO35,$J$5),$I$5)*(BH35*BA35/($K$5*1000))+$H$5*(BH35*BA35/($K$5*1000))*(BH35*BA35/($K$5*1000)))</f>
        <v>0</v>
      </c>
      <c r="R35">
        <f>I35*(1000-(1000*0.61365*exp(17.502*V35/(240.97+V35))/(BA35+BB35)+AV35)/2)/(1000*0.61365*exp(17.502*V35/(240.97+V35))/(BA35+BB35)-AV35)</f>
        <v>0</v>
      </c>
      <c r="S35">
        <f>1/((AP35+1)/(P35/1.6)+1/(Q35/1.37)) + AP35/((AP35+1)/(P35/1.6) + AP35/(Q35/1.37))</f>
        <v>0</v>
      </c>
      <c r="T35">
        <f>(AK35*AN35)</f>
        <v>0</v>
      </c>
      <c r="U35">
        <f>(BC35+(T35+2*0.95*5.67E-8*(((BC35+$B$7)+273)^4-(BC35+273)^4)-44100*I35)/(1.84*29.3*Q35+8*0.95*5.67E-8*(BC35+273)^3))</f>
        <v>0</v>
      </c>
      <c r="V35">
        <f>($C$7*BD35+$D$7*BE35+$E$7*U35)</f>
        <v>0</v>
      </c>
      <c r="W35">
        <f>0.61365*exp(17.502*V35/(240.97+V35))</f>
        <v>0</v>
      </c>
      <c r="X35">
        <f>(Y35/Z35*100)</f>
        <v>0</v>
      </c>
      <c r="Y35">
        <f>AV35*(BA35+BB35)/1000</f>
        <v>0</v>
      </c>
      <c r="Z35">
        <f>0.61365*exp(17.502*BC35/(240.97+BC35))</f>
        <v>0</v>
      </c>
      <c r="AA35">
        <f>(W35-AV35*(BA35+BB35)/1000)</f>
        <v>0</v>
      </c>
      <c r="AB35">
        <f>(-I35*44100)</f>
        <v>0</v>
      </c>
      <c r="AC35">
        <f>2*29.3*Q35*0.92*(BC35-V35)</f>
        <v>0</v>
      </c>
      <c r="AD35">
        <f>2*0.95*5.67E-8*(((BC35+$B$7)+273)^4-(V35+273)^4)</f>
        <v>0</v>
      </c>
      <c r="AE35">
        <f>T35+AD35+AB35+AC35</f>
        <v>0</v>
      </c>
      <c r="AF35">
        <v>18</v>
      </c>
      <c r="AG35">
        <v>4</v>
      </c>
      <c r="AH35">
        <f>IF(AF35*$H$13&gt;=AJ35,1.0,(AJ35/(AJ35-AF35*$H$13)))</f>
        <v>0</v>
      </c>
      <c r="AI35">
        <f>(AH35-1)*100</f>
        <v>0</v>
      </c>
      <c r="AJ35">
        <f>MAX(0,($B$13+$C$13*BH35)/(1+$D$13*BH35)*BA35/(BC35+273)*$E$13)</f>
        <v>0</v>
      </c>
      <c r="AK35">
        <f>$B$11*BI35+$C$11*BJ35+$F$11*BU35*(1-BX35)</f>
        <v>0</v>
      </c>
      <c r="AL35">
        <f>AK35*AM35</f>
        <v>0</v>
      </c>
      <c r="AM35">
        <f>($B$11*$D$9+$C$11*$D$9+$F$11*((CH35+BZ35)/MAX(CH35+BZ35+CI35, 0.1)*$I$9+CI35/MAX(CH35+BZ35+CI35, 0.1)*$J$9))/($B$11+$C$11+$F$11)</f>
        <v>0</v>
      </c>
      <c r="AN35">
        <f>($B$11*$K$9+$C$11*$K$9+$F$11*((CH35+BZ35)/MAX(CH35+BZ35+CI35, 0.1)*$P$9+CI35/MAX(CH35+BZ35+CI35, 0.1)*$Q$9))/($B$11+$C$11+$F$11)</f>
        <v>0</v>
      </c>
      <c r="AO35">
        <v>6</v>
      </c>
      <c r="AP35">
        <v>0.5</v>
      </c>
      <c r="AQ35" t="s">
        <v>342</v>
      </c>
      <c r="AR35">
        <v>2</v>
      </c>
      <c r="AS35">
        <v>1697553984.1</v>
      </c>
      <c r="AT35">
        <v>413.442</v>
      </c>
      <c r="AU35">
        <v>419.982</v>
      </c>
      <c r="AV35">
        <v>12.5469</v>
      </c>
      <c r="AW35">
        <v>10.5238</v>
      </c>
      <c r="AX35">
        <v>412.427</v>
      </c>
      <c r="AY35">
        <v>12.4967</v>
      </c>
      <c r="AZ35">
        <v>500.052</v>
      </c>
      <c r="BA35">
        <v>101.451</v>
      </c>
      <c r="BB35">
        <v>0.0325545</v>
      </c>
      <c r="BC35">
        <v>21.6629</v>
      </c>
      <c r="BD35">
        <v>999.9</v>
      </c>
      <c r="BE35">
        <v>999.9</v>
      </c>
      <c r="BF35">
        <v>0</v>
      </c>
      <c r="BG35">
        <v>0</v>
      </c>
      <c r="BH35">
        <v>9991.25</v>
      </c>
      <c r="BI35">
        <v>0</v>
      </c>
      <c r="BJ35">
        <v>10.2137</v>
      </c>
      <c r="BK35">
        <v>-6.54001</v>
      </c>
      <c r="BL35">
        <v>418.695</v>
      </c>
      <c r="BM35">
        <v>424.448</v>
      </c>
      <c r="BN35">
        <v>2.02312</v>
      </c>
      <c r="BO35">
        <v>419.982</v>
      </c>
      <c r="BP35">
        <v>10.5238</v>
      </c>
      <c r="BQ35">
        <v>1.2729</v>
      </c>
      <c r="BR35">
        <v>1.06765</v>
      </c>
      <c r="BS35">
        <v>10.4826</v>
      </c>
      <c r="BT35">
        <v>7.87383</v>
      </c>
      <c r="BU35">
        <v>2500.28</v>
      </c>
      <c r="BV35">
        <v>0.900004</v>
      </c>
      <c r="BW35">
        <v>0.0999963</v>
      </c>
      <c r="BX35">
        <v>0</v>
      </c>
      <c r="BY35">
        <v>2.8472</v>
      </c>
      <c r="BZ35">
        <v>0</v>
      </c>
      <c r="CA35">
        <v>28570.7</v>
      </c>
      <c r="CB35">
        <v>22326.3</v>
      </c>
      <c r="CC35">
        <v>41.875</v>
      </c>
      <c r="CD35">
        <v>39.687</v>
      </c>
      <c r="CE35">
        <v>40.75</v>
      </c>
      <c r="CF35">
        <v>39.375</v>
      </c>
      <c r="CG35">
        <v>40.062</v>
      </c>
      <c r="CH35">
        <v>2250.26</v>
      </c>
      <c r="CI35">
        <v>250.02</v>
      </c>
      <c r="CJ35">
        <v>0</v>
      </c>
      <c r="CK35">
        <v>1697553971.1</v>
      </c>
      <c r="CL35">
        <v>0</v>
      </c>
      <c r="CM35">
        <v>1697551132.6</v>
      </c>
      <c r="CN35" t="s">
        <v>343</v>
      </c>
      <c r="CO35">
        <v>1697551132.6</v>
      </c>
      <c r="CP35">
        <v>1697551128.6</v>
      </c>
      <c r="CQ35">
        <v>1</v>
      </c>
      <c r="CR35">
        <v>-0.091</v>
      </c>
      <c r="CS35">
        <v>0.011</v>
      </c>
      <c r="CT35">
        <v>1.027</v>
      </c>
      <c r="CU35">
        <v>0.051</v>
      </c>
      <c r="CV35">
        <v>418</v>
      </c>
      <c r="CW35">
        <v>13</v>
      </c>
      <c r="CX35">
        <v>0.18</v>
      </c>
      <c r="CY35">
        <v>0.25</v>
      </c>
      <c r="CZ35">
        <v>4.681188960889812</v>
      </c>
      <c r="DA35">
        <v>0.9529340250739845</v>
      </c>
      <c r="DB35">
        <v>0.07069521152656061</v>
      </c>
      <c r="DC35">
        <v>1</v>
      </c>
      <c r="DD35">
        <v>0.001656062946636387</v>
      </c>
      <c r="DE35">
        <v>0.0003634021252073329</v>
      </c>
      <c r="DF35">
        <v>2.689414767683496E-05</v>
      </c>
      <c r="DG35">
        <v>1</v>
      </c>
      <c r="DH35">
        <v>0.1005295463422206</v>
      </c>
      <c r="DI35">
        <v>0.02717276701501854</v>
      </c>
      <c r="DJ35">
        <v>0.002001228755155315</v>
      </c>
      <c r="DK35">
        <v>1</v>
      </c>
      <c r="DL35">
        <v>3</v>
      </c>
      <c r="DM35">
        <v>3</v>
      </c>
      <c r="DN35" t="s">
        <v>344</v>
      </c>
      <c r="DO35">
        <v>3.1027</v>
      </c>
      <c r="DP35">
        <v>2.66612</v>
      </c>
      <c r="DQ35">
        <v>0.10181</v>
      </c>
      <c r="DR35">
        <v>0.103964</v>
      </c>
      <c r="DS35">
        <v>0.06719</v>
      </c>
      <c r="DT35">
        <v>0.0604005</v>
      </c>
      <c r="DU35">
        <v>26447.2</v>
      </c>
      <c r="DV35">
        <v>28801.4</v>
      </c>
      <c r="DW35">
        <v>27853</v>
      </c>
      <c r="DX35">
        <v>30193.7</v>
      </c>
      <c r="DY35">
        <v>32584</v>
      </c>
      <c r="DZ35">
        <v>35082.9</v>
      </c>
      <c r="EA35">
        <v>38255.5</v>
      </c>
      <c r="EB35">
        <v>41488.9</v>
      </c>
      <c r="EC35">
        <v>2.2264</v>
      </c>
      <c r="ED35">
        <v>2.3293</v>
      </c>
      <c r="EE35">
        <v>0</v>
      </c>
      <c r="EF35">
        <v>0</v>
      </c>
      <c r="EG35">
        <v>17.9621</v>
      </c>
      <c r="EH35">
        <v>999.9</v>
      </c>
      <c r="EI35">
        <v>50.2</v>
      </c>
      <c r="EJ35">
        <v>21.6</v>
      </c>
      <c r="EK35">
        <v>12.8134</v>
      </c>
      <c r="EL35">
        <v>64.2606</v>
      </c>
      <c r="EM35">
        <v>8.129009999999999</v>
      </c>
      <c r="EN35">
        <v>1</v>
      </c>
      <c r="EO35">
        <v>-0.67186</v>
      </c>
      <c r="EP35">
        <v>-1.0904</v>
      </c>
      <c r="EQ35">
        <v>20.2</v>
      </c>
      <c r="ER35">
        <v>5.25922</v>
      </c>
      <c r="ES35">
        <v>12.0519</v>
      </c>
      <c r="ET35">
        <v>4.9737</v>
      </c>
      <c r="EU35">
        <v>3.293</v>
      </c>
      <c r="EV35">
        <v>9999</v>
      </c>
      <c r="EW35">
        <v>9999</v>
      </c>
      <c r="EX35">
        <v>9999</v>
      </c>
      <c r="EY35">
        <v>218</v>
      </c>
      <c r="EZ35">
        <v>4.97181</v>
      </c>
      <c r="FA35">
        <v>1.87014</v>
      </c>
      <c r="FB35">
        <v>1.87638</v>
      </c>
      <c r="FC35">
        <v>1.86951</v>
      </c>
      <c r="FD35">
        <v>1.87271</v>
      </c>
      <c r="FE35">
        <v>1.87433</v>
      </c>
      <c r="FF35">
        <v>1.87363</v>
      </c>
      <c r="FG35">
        <v>1.87515</v>
      </c>
      <c r="FH35">
        <v>0</v>
      </c>
      <c r="FI35">
        <v>0</v>
      </c>
      <c r="FJ35">
        <v>0</v>
      </c>
      <c r="FK35">
        <v>0</v>
      </c>
      <c r="FL35" t="s">
        <v>345</v>
      </c>
      <c r="FM35" t="s">
        <v>346</v>
      </c>
      <c r="FN35" t="s">
        <v>347</v>
      </c>
      <c r="FO35" t="s">
        <v>347</v>
      </c>
      <c r="FP35" t="s">
        <v>347</v>
      </c>
      <c r="FQ35" t="s">
        <v>347</v>
      </c>
      <c r="FR35">
        <v>0</v>
      </c>
      <c r="FS35">
        <v>100</v>
      </c>
      <c r="FT35">
        <v>100</v>
      </c>
      <c r="FU35">
        <v>1.015</v>
      </c>
      <c r="FV35">
        <v>0.0502</v>
      </c>
      <c r="FW35">
        <v>0.01200326255803408</v>
      </c>
      <c r="FX35">
        <v>0.002616612134532941</v>
      </c>
      <c r="FY35">
        <v>-4.519413631873513E-07</v>
      </c>
      <c r="FZ35">
        <v>9.831233035137328E-12</v>
      </c>
      <c r="GA35">
        <v>-0.03986255909936497</v>
      </c>
      <c r="GB35">
        <v>0.01128715920374445</v>
      </c>
      <c r="GC35">
        <v>-0.0004913425133041084</v>
      </c>
      <c r="GD35">
        <v>1.320148971478439E-05</v>
      </c>
      <c r="GE35">
        <v>-1</v>
      </c>
      <c r="GF35">
        <v>2093</v>
      </c>
      <c r="GG35">
        <v>1</v>
      </c>
      <c r="GH35">
        <v>22</v>
      </c>
      <c r="GI35">
        <v>47.5</v>
      </c>
      <c r="GJ35">
        <v>47.6</v>
      </c>
      <c r="GK35">
        <v>1.07178</v>
      </c>
      <c r="GL35">
        <v>2.49634</v>
      </c>
      <c r="GM35">
        <v>1.39893</v>
      </c>
      <c r="GN35">
        <v>2.31201</v>
      </c>
      <c r="GO35">
        <v>1.44897</v>
      </c>
      <c r="GP35">
        <v>2.32666</v>
      </c>
      <c r="GQ35">
        <v>24.9183</v>
      </c>
      <c r="GR35">
        <v>15.5242</v>
      </c>
      <c r="GS35">
        <v>18</v>
      </c>
      <c r="GT35">
        <v>444.177</v>
      </c>
      <c r="GU35">
        <v>580.651</v>
      </c>
      <c r="GV35">
        <v>20.001</v>
      </c>
      <c r="GW35">
        <v>18.1324</v>
      </c>
      <c r="GX35">
        <v>30</v>
      </c>
      <c r="GY35">
        <v>18.2009</v>
      </c>
      <c r="GZ35">
        <v>18.1875</v>
      </c>
      <c r="HA35">
        <v>21.4331</v>
      </c>
      <c r="HB35">
        <v>16.8742</v>
      </c>
      <c r="HC35">
        <v>16.6359</v>
      </c>
      <c r="HD35">
        <v>20</v>
      </c>
      <c r="HE35">
        <v>420</v>
      </c>
      <c r="HF35">
        <v>10.5992</v>
      </c>
      <c r="HG35">
        <v>103.144</v>
      </c>
      <c r="HH35">
        <v>103.598</v>
      </c>
    </row>
    <row r="36" spans="1:216">
      <c r="A36">
        <v>20</v>
      </c>
      <c r="B36">
        <v>1697554084.1</v>
      </c>
      <c r="C36">
        <v>2745</v>
      </c>
      <c r="D36" t="s">
        <v>401</v>
      </c>
      <c r="E36" t="s">
        <v>402</v>
      </c>
      <c r="F36" t="s">
        <v>340</v>
      </c>
      <c r="G36" t="s">
        <v>403</v>
      </c>
      <c r="H36">
        <v>1697554084.1</v>
      </c>
      <c r="I36">
        <f>(J36)/1000</f>
        <v>0</v>
      </c>
      <c r="J36">
        <f>1000*AZ36*AH36*(AV36-AW36)/(100*AO36*(1000-AH36*AV36))</f>
        <v>0</v>
      </c>
      <c r="K36">
        <f>AZ36*AH36*(AU36-AT36*(1000-AH36*AW36)/(1000-AH36*AV36))/(100*AO36)</f>
        <v>0</v>
      </c>
      <c r="L36">
        <f>AT36 - IF(AH36&gt;1, K36*AO36*100.0/(AJ36*BH36), 0)</f>
        <v>0</v>
      </c>
      <c r="M36">
        <f>((S36-I36/2)*L36-K36)/(S36+I36/2)</f>
        <v>0</v>
      </c>
      <c r="N36">
        <f>M36*(BA36+BB36)/1000.0</f>
        <v>0</v>
      </c>
      <c r="O36">
        <f>(AT36 - IF(AH36&gt;1, K36*AO36*100.0/(AJ36*BH36), 0))*(BA36+BB36)/1000.0</f>
        <v>0</v>
      </c>
      <c r="P36">
        <f>2.0/((1/R36-1/Q36)+SIGN(R36)*SQRT((1/R36-1/Q36)*(1/R36-1/Q36) + 4*AP36/((AP36+1)*(AP36+1))*(2*1/R36*1/Q36-1/Q36*1/Q36)))</f>
        <v>0</v>
      </c>
      <c r="Q36">
        <f>IF(LEFT(AQ36,1)&lt;&gt;"0",IF(LEFT(AQ36,1)="1",3.0,AR36),$D$5+$E$5*(BH36*BA36/($K$5*1000))+$F$5*(BH36*BA36/($K$5*1000))*MAX(MIN(AO36,$J$5),$I$5)*MAX(MIN(AO36,$J$5),$I$5)+$G$5*MAX(MIN(AO36,$J$5),$I$5)*(BH36*BA36/($K$5*1000))+$H$5*(BH36*BA36/($K$5*1000))*(BH36*BA36/($K$5*1000)))</f>
        <v>0</v>
      </c>
      <c r="R36">
        <f>I36*(1000-(1000*0.61365*exp(17.502*V36/(240.97+V36))/(BA36+BB36)+AV36)/2)/(1000*0.61365*exp(17.502*V36/(240.97+V36))/(BA36+BB36)-AV36)</f>
        <v>0</v>
      </c>
      <c r="S36">
        <f>1/((AP36+1)/(P36/1.6)+1/(Q36/1.37)) + AP36/((AP36+1)/(P36/1.6) + AP36/(Q36/1.37))</f>
        <v>0</v>
      </c>
      <c r="T36">
        <f>(AK36*AN36)</f>
        <v>0</v>
      </c>
      <c r="U36">
        <f>(BC36+(T36+2*0.95*5.67E-8*(((BC36+$B$7)+273)^4-(BC36+273)^4)-44100*I36)/(1.84*29.3*Q36+8*0.95*5.67E-8*(BC36+273)^3))</f>
        <v>0</v>
      </c>
      <c r="V36">
        <f>($C$7*BD36+$D$7*BE36+$E$7*U36)</f>
        <v>0</v>
      </c>
      <c r="W36">
        <f>0.61365*exp(17.502*V36/(240.97+V36))</f>
        <v>0</v>
      </c>
      <c r="X36">
        <f>(Y36/Z36*100)</f>
        <v>0</v>
      </c>
      <c r="Y36">
        <f>AV36*(BA36+BB36)/1000</f>
        <v>0</v>
      </c>
      <c r="Z36">
        <f>0.61365*exp(17.502*BC36/(240.97+BC36))</f>
        <v>0</v>
      </c>
      <c r="AA36">
        <f>(W36-AV36*(BA36+BB36)/1000)</f>
        <v>0</v>
      </c>
      <c r="AB36">
        <f>(-I36*44100)</f>
        <v>0</v>
      </c>
      <c r="AC36">
        <f>2*29.3*Q36*0.92*(BC36-V36)</f>
        <v>0</v>
      </c>
      <c r="AD36">
        <f>2*0.95*5.67E-8*(((BC36+$B$7)+273)^4-(V36+273)^4)</f>
        <v>0</v>
      </c>
      <c r="AE36">
        <f>T36+AD36+AB36+AC36</f>
        <v>0</v>
      </c>
      <c r="AF36">
        <v>1</v>
      </c>
      <c r="AG36">
        <v>100</v>
      </c>
      <c r="AH36">
        <f>IF(AF36*$H$13&gt;=AJ36,1.0,(AJ36/(AJ36-AF36*$H$13)))</f>
        <v>0</v>
      </c>
      <c r="AI36">
        <f>(AH36-1)*100</f>
        <v>0</v>
      </c>
      <c r="AJ36">
        <f>MAX(0,($B$13+$C$13*BH36)/(1+$D$13*BH36)*BA36/(BC36+273)*$E$13)</f>
        <v>0</v>
      </c>
      <c r="AK36">
        <f>$B$11*BI36+$C$11*BJ36+$F$11*BU36*(1-BX36)</f>
        <v>0</v>
      </c>
      <c r="AL36">
        <f>AK36*AM36</f>
        <v>0</v>
      </c>
      <c r="AM36">
        <f>($B$11*$D$9+$C$11*$D$9+$F$11*((CH36+BZ36)/MAX(CH36+BZ36+CI36, 0.1)*$I$9+CI36/MAX(CH36+BZ36+CI36, 0.1)*$J$9))/($B$11+$C$11+$F$11)</f>
        <v>0</v>
      </c>
      <c r="AN36">
        <f>($B$11*$K$9+$C$11*$K$9+$F$11*((CH36+BZ36)/MAX(CH36+BZ36+CI36, 0.1)*$P$9+CI36/MAX(CH36+BZ36+CI36, 0.1)*$Q$9))/($B$11+$C$11+$F$11)</f>
        <v>0</v>
      </c>
      <c r="AO36">
        <v>6</v>
      </c>
      <c r="AP36">
        <v>0.5</v>
      </c>
      <c r="AQ36" t="s">
        <v>342</v>
      </c>
      <c r="AR36">
        <v>2</v>
      </c>
      <c r="AS36">
        <v>1697554084.1</v>
      </c>
      <c r="AT36">
        <v>440.679</v>
      </c>
      <c r="AU36">
        <v>420.366</v>
      </c>
      <c r="AV36">
        <v>11.7279</v>
      </c>
      <c r="AW36">
        <v>10.6072</v>
      </c>
      <c r="AX36">
        <v>439.603</v>
      </c>
      <c r="AY36">
        <v>11.6819</v>
      </c>
      <c r="AZ36">
        <v>-2.1315</v>
      </c>
      <c r="BA36">
        <v>101.459</v>
      </c>
      <c r="BB36">
        <v>0.0137133</v>
      </c>
      <c r="BC36">
        <v>21.239</v>
      </c>
      <c r="BD36">
        <v>999.9</v>
      </c>
      <c r="BE36">
        <v>999.9</v>
      </c>
      <c r="BF36">
        <v>0</v>
      </c>
      <c r="BG36">
        <v>0</v>
      </c>
      <c r="BH36">
        <v>9992.5</v>
      </c>
      <c r="BI36">
        <v>0</v>
      </c>
      <c r="BJ36">
        <v>9.829359999999999</v>
      </c>
      <c r="BK36">
        <v>20.3126</v>
      </c>
      <c r="BL36">
        <v>445.908</v>
      </c>
      <c r="BM36">
        <v>424.873</v>
      </c>
      <c r="BN36">
        <v>1.12065</v>
      </c>
      <c r="BO36">
        <v>420.366</v>
      </c>
      <c r="BP36">
        <v>10.6072</v>
      </c>
      <c r="BQ36">
        <v>1.1899</v>
      </c>
      <c r="BR36">
        <v>1.0762</v>
      </c>
      <c r="BS36">
        <v>9.47575</v>
      </c>
      <c r="BT36">
        <v>7.99093</v>
      </c>
      <c r="BU36">
        <v>2499.84</v>
      </c>
      <c r="BV36">
        <v>0.899995</v>
      </c>
      <c r="BW36">
        <v>0.100005</v>
      </c>
      <c r="BX36">
        <v>0</v>
      </c>
      <c r="BY36">
        <v>2.9122</v>
      </c>
      <c r="BZ36">
        <v>0</v>
      </c>
      <c r="CA36">
        <v>40434.4</v>
      </c>
      <c r="CB36">
        <v>22322.2</v>
      </c>
      <c r="CC36">
        <v>38.625</v>
      </c>
      <c r="CD36">
        <v>37.187</v>
      </c>
      <c r="CE36">
        <v>38.125</v>
      </c>
      <c r="CF36">
        <v>35.937</v>
      </c>
      <c r="CG36">
        <v>37.312</v>
      </c>
      <c r="CH36">
        <v>2249.84</v>
      </c>
      <c r="CI36">
        <v>250</v>
      </c>
      <c r="CJ36">
        <v>0</v>
      </c>
      <c r="CK36">
        <v>1697554070.7</v>
      </c>
      <c r="CL36">
        <v>0</v>
      </c>
      <c r="CM36">
        <v>1697551132.6</v>
      </c>
      <c r="CN36" t="s">
        <v>343</v>
      </c>
      <c r="CO36">
        <v>1697551132.6</v>
      </c>
      <c r="CP36">
        <v>1697551128.6</v>
      </c>
      <c r="CQ36">
        <v>1</v>
      </c>
      <c r="CR36">
        <v>-0.091</v>
      </c>
      <c r="CS36">
        <v>0.011</v>
      </c>
      <c r="CT36">
        <v>1.027</v>
      </c>
      <c r="CU36">
        <v>0.051</v>
      </c>
      <c r="CV36">
        <v>418</v>
      </c>
      <c r="CW36">
        <v>13</v>
      </c>
      <c r="CX36">
        <v>0.18</v>
      </c>
      <c r="CY36">
        <v>0.25</v>
      </c>
      <c r="CZ36">
        <v>0.0589670407886325</v>
      </c>
      <c r="DA36">
        <v>0.1632479803041313</v>
      </c>
      <c r="DB36">
        <v>0.01466733528489582</v>
      </c>
      <c r="DC36">
        <v>1</v>
      </c>
      <c r="DD36">
        <v>-3.179744026584219E-06</v>
      </c>
      <c r="DE36">
        <v>-9.043010280419731E-06</v>
      </c>
      <c r="DF36">
        <v>8.027179096463159E-07</v>
      </c>
      <c r="DG36">
        <v>1</v>
      </c>
      <c r="DH36">
        <v>-0.0001834914773165169</v>
      </c>
      <c r="DI36">
        <v>-0.0004977959470271807</v>
      </c>
      <c r="DJ36">
        <v>4.490029393463325E-05</v>
      </c>
      <c r="DK36">
        <v>1</v>
      </c>
      <c r="DL36">
        <v>3</v>
      </c>
      <c r="DM36">
        <v>3</v>
      </c>
      <c r="DN36" t="s">
        <v>344</v>
      </c>
      <c r="DO36">
        <v>2.49147</v>
      </c>
      <c r="DP36">
        <v>2.64216</v>
      </c>
      <c r="DQ36">
        <v>0.106792</v>
      </c>
      <c r="DR36">
        <v>0.104005</v>
      </c>
      <c r="DS36">
        <v>0.0638059</v>
      </c>
      <c r="DT36">
        <v>0.060752</v>
      </c>
      <c r="DU36">
        <v>26300.4</v>
      </c>
      <c r="DV36">
        <v>28801.1</v>
      </c>
      <c r="DW36">
        <v>27852.7</v>
      </c>
      <c r="DX36">
        <v>30194.7</v>
      </c>
      <c r="DY36">
        <v>32702.3</v>
      </c>
      <c r="DZ36">
        <v>35071</v>
      </c>
      <c r="EA36">
        <v>38255.5</v>
      </c>
      <c r="EB36">
        <v>41490.2</v>
      </c>
      <c r="EC36">
        <v>0.3111</v>
      </c>
      <c r="ED36">
        <v>0.373975</v>
      </c>
      <c r="EE36">
        <v>0</v>
      </c>
      <c r="EF36">
        <v>0</v>
      </c>
      <c r="EG36">
        <v>17.5318</v>
      </c>
      <c r="EH36">
        <v>999.9</v>
      </c>
      <c r="EI36">
        <v>49.1</v>
      </c>
      <c r="EJ36">
        <v>21.6</v>
      </c>
      <c r="EK36">
        <v>12.5318</v>
      </c>
      <c r="EL36">
        <v>64.6105</v>
      </c>
      <c r="EM36">
        <v>96.92310000000001</v>
      </c>
      <c r="EN36">
        <v>1</v>
      </c>
      <c r="EO36">
        <v>-0.675567</v>
      </c>
      <c r="EP36">
        <v>-1.17491</v>
      </c>
      <c r="EQ36">
        <v>20.1996</v>
      </c>
      <c r="ER36">
        <v>5.25667</v>
      </c>
      <c r="ES36">
        <v>12.0519</v>
      </c>
      <c r="ET36">
        <v>4.973</v>
      </c>
      <c r="EU36">
        <v>3.29225</v>
      </c>
      <c r="EV36">
        <v>9999</v>
      </c>
      <c r="EW36">
        <v>9999</v>
      </c>
      <c r="EX36">
        <v>9999</v>
      </c>
      <c r="EY36">
        <v>218</v>
      </c>
      <c r="EZ36">
        <v>4.97176</v>
      </c>
      <c r="FA36">
        <v>1.87012</v>
      </c>
      <c r="FB36">
        <v>1.87637</v>
      </c>
      <c r="FC36">
        <v>1.8695</v>
      </c>
      <c r="FD36">
        <v>1.87271</v>
      </c>
      <c r="FE36">
        <v>1.87426</v>
      </c>
      <c r="FF36">
        <v>1.87363</v>
      </c>
      <c r="FG36">
        <v>1.87515</v>
      </c>
      <c r="FH36">
        <v>0</v>
      </c>
      <c r="FI36">
        <v>0</v>
      </c>
      <c r="FJ36">
        <v>0</v>
      </c>
      <c r="FK36">
        <v>0</v>
      </c>
      <c r="FL36" t="s">
        <v>345</v>
      </c>
      <c r="FM36" t="s">
        <v>346</v>
      </c>
      <c r="FN36" t="s">
        <v>347</v>
      </c>
      <c r="FO36" t="s">
        <v>347</v>
      </c>
      <c r="FP36" t="s">
        <v>347</v>
      </c>
      <c r="FQ36" t="s">
        <v>347</v>
      </c>
      <c r="FR36">
        <v>0</v>
      </c>
      <c r="FS36">
        <v>100</v>
      </c>
      <c r="FT36">
        <v>100</v>
      </c>
      <c r="FU36">
        <v>1.076</v>
      </c>
      <c r="FV36">
        <v>0.046</v>
      </c>
      <c r="FW36">
        <v>0.01200326255803408</v>
      </c>
      <c r="FX36">
        <v>0.002616612134532941</v>
      </c>
      <c r="FY36">
        <v>-4.519413631873513E-07</v>
      </c>
      <c r="FZ36">
        <v>9.831233035137328E-12</v>
      </c>
      <c r="GA36">
        <v>-0.03986255909936497</v>
      </c>
      <c r="GB36">
        <v>0.01128715920374445</v>
      </c>
      <c r="GC36">
        <v>-0.0004913425133041084</v>
      </c>
      <c r="GD36">
        <v>1.320148971478439E-05</v>
      </c>
      <c r="GE36">
        <v>-1</v>
      </c>
      <c r="GF36">
        <v>2093</v>
      </c>
      <c r="GG36">
        <v>1</v>
      </c>
      <c r="GH36">
        <v>22</v>
      </c>
      <c r="GI36">
        <v>49.2</v>
      </c>
      <c r="GJ36">
        <v>49.3</v>
      </c>
      <c r="GK36">
        <v>1.06812</v>
      </c>
      <c r="GL36">
        <v>2.48779</v>
      </c>
      <c r="GM36">
        <v>1.39893</v>
      </c>
      <c r="GN36">
        <v>2.24731</v>
      </c>
      <c r="GO36">
        <v>0.240479</v>
      </c>
      <c r="GP36">
        <v>0</v>
      </c>
      <c r="GQ36">
        <v>24.9183</v>
      </c>
      <c r="GR36">
        <v>15.5155</v>
      </c>
      <c r="GS36">
        <v>18</v>
      </c>
      <c r="GT36">
        <v>-4.75192</v>
      </c>
      <c r="GU36">
        <v>2.85393</v>
      </c>
      <c r="GV36">
        <v>20.0024</v>
      </c>
      <c r="GW36">
        <v>18.1071</v>
      </c>
      <c r="GX36">
        <v>29.9998</v>
      </c>
      <c r="GY36">
        <v>18.2435</v>
      </c>
      <c r="GZ36">
        <v>18.3311</v>
      </c>
      <c r="HA36">
        <v>21.3365</v>
      </c>
      <c r="HB36">
        <v>16.8742</v>
      </c>
      <c r="HC36">
        <v>19.7432</v>
      </c>
      <c r="HD36">
        <v>20</v>
      </c>
      <c r="HE36">
        <v>420</v>
      </c>
      <c r="HF36">
        <v>10.5973</v>
      </c>
      <c r="HG36">
        <v>103.143</v>
      </c>
      <c r="HH36">
        <v>103.601</v>
      </c>
    </row>
    <row r="37" spans="1:216">
      <c r="A37">
        <v>21</v>
      </c>
      <c r="B37">
        <v>1697554242.1</v>
      </c>
      <c r="C37">
        <v>2903</v>
      </c>
      <c r="D37" t="s">
        <v>404</v>
      </c>
      <c r="E37" t="s">
        <v>405</v>
      </c>
      <c r="F37" t="s">
        <v>340</v>
      </c>
      <c r="G37" t="s">
        <v>406</v>
      </c>
      <c r="H37">
        <v>1697554242.1</v>
      </c>
      <c r="I37">
        <f>(J37)/1000</f>
        <v>0</v>
      </c>
      <c r="J37">
        <f>1000*AZ37*AH37*(AV37-AW37)/(100*AO37*(1000-AH37*AV37))</f>
        <v>0</v>
      </c>
      <c r="K37">
        <f>AZ37*AH37*(AU37-AT37*(1000-AH37*AW37)/(1000-AH37*AV37))/(100*AO37)</f>
        <v>0</v>
      </c>
      <c r="L37">
        <f>AT37 - IF(AH37&gt;1, K37*AO37*100.0/(AJ37*BH37), 0)</f>
        <v>0</v>
      </c>
      <c r="M37">
        <f>((S37-I37/2)*L37-K37)/(S37+I37/2)</f>
        <v>0</v>
      </c>
      <c r="N37">
        <f>M37*(BA37+BB37)/1000.0</f>
        <v>0</v>
      </c>
      <c r="O37">
        <f>(AT37 - IF(AH37&gt;1, K37*AO37*100.0/(AJ37*BH37), 0))*(BA37+BB37)/1000.0</f>
        <v>0</v>
      </c>
      <c r="P37">
        <f>2.0/((1/R37-1/Q37)+SIGN(R37)*SQRT((1/R37-1/Q37)*(1/R37-1/Q37) + 4*AP37/((AP37+1)*(AP37+1))*(2*1/R37*1/Q37-1/Q37*1/Q37)))</f>
        <v>0</v>
      </c>
      <c r="Q37">
        <f>IF(LEFT(AQ37,1)&lt;&gt;"0",IF(LEFT(AQ37,1)="1",3.0,AR37),$D$5+$E$5*(BH37*BA37/($K$5*1000))+$F$5*(BH37*BA37/($K$5*1000))*MAX(MIN(AO37,$J$5),$I$5)*MAX(MIN(AO37,$J$5),$I$5)+$G$5*MAX(MIN(AO37,$J$5),$I$5)*(BH37*BA37/($K$5*1000))+$H$5*(BH37*BA37/($K$5*1000))*(BH37*BA37/($K$5*1000)))</f>
        <v>0</v>
      </c>
      <c r="R37">
        <f>I37*(1000-(1000*0.61365*exp(17.502*V37/(240.97+V37))/(BA37+BB37)+AV37)/2)/(1000*0.61365*exp(17.502*V37/(240.97+V37))/(BA37+BB37)-AV37)</f>
        <v>0</v>
      </c>
      <c r="S37">
        <f>1/((AP37+1)/(P37/1.6)+1/(Q37/1.37)) + AP37/((AP37+1)/(P37/1.6) + AP37/(Q37/1.37))</f>
        <v>0</v>
      </c>
      <c r="T37">
        <f>(AK37*AN37)</f>
        <v>0</v>
      </c>
      <c r="U37">
        <f>(BC37+(T37+2*0.95*5.67E-8*(((BC37+$B$7)+273)^4-(BC37+273)^4)-44100*I37)/(1.84*29.3*Q37+8*0.95*5.67E-8*(BC37+273)^3))</f>
        <v>0</v>
      </c>
      <c r="V37">
        <f>($C$7*BD37+$D$7*BE37+$E$7*U37)</f>
        <v>0</v>
      </c>
      <c r="W37">
        <f>0.61365*exp(17.502*V37/(240.97+V37))</f>
        <v>0</v>
      </c>
      <c r="X37">
        <f>(Y37/Z37*100)</f>
        <v>0</v>
      </c>
      <c r="Y37">
        <f>AV37*(BA37+BB37)/1000</f>
        <v>0</v>
      </c>
      <c r="Z37">
        <f>0.61365*exp(17.502*BC37/(240.97+BC37))</f>
        <v>0</v>
      </c>
      <c r="AA37">
        <f>(W37-AV37*(BA37+BB37)/1000)</f>
        <v>0</v>
      </c>
      <c r="AB37">
        <f>(-I37*44100)</f>
        <v>0</v>
      </c>
      <c r="AC37">
        <f>2*29.3*Q37*0.92*(BC37-V37)</f>
        <v>0</v>
      </c>
      <c r="AD37">
        <f>2*0.95*5.67E-8*(((BC37+$B$7)+273)^4-(V37+273)^4)</f>
        <v>0</v>
      </c>
      <c r="AE37">
        <f>T37+AD37+AB37+AC37</f>
        <v>0</v>
      </c>
      <c r="AF37">
        <v>1</v>
      </c>
      <c r="AG37">
        <v>100</v>
      </c>
      <c r="AH37">
        <f>IF(AF37*$H$13&gt;=AJ37,1.0,(AJ37/(AJ37-AF37*$H$13)))</f>
        <v>0</v>
      </c>
      <c r="AI37">
        <f>(AH37-1)*100</f>
        <v>0</v>
      </c>
      <c r="AJ37">
        <f>MAX(0,($B$13+$C$13*BH37)/(1+$D$13*BH37)*BA37/(BC37+273)*$E$13)</f>
        <v>0</v>
      </c>
      <c r="AK37">
        <f>$B$11*BI37+$C$11*BJ37+$F$11*BU37*(1-BX37)</f>
        <v>0</v>
      </c>
      <c r="AL37">
        <f>AK37*AM37</f>
        <v>0</v>
      </c>
      <c r="AM37">
        <f>($B$11*$D$9+$C$11*$D$9+$F$11*((CH37+BZ37)/MAX(CH37+BZ37+CI37, 0.1)*$I$9+CI37/MAX(CH37+BZ37+CI37, 0.1)*$J$9))/($B$11+$C$11+$F$11)</f>
        <v>0</v>
      </c>
      <c r="AN37">
        <f>($B$11*$K$9+$C$11*$K$9+$F$11*((CH37+BZ37)/MAX(CH37+BZ37+CI37, 0.1)*$P$9+CI37/MAX(CH37+BZ37+CI37, 0.1)*$Q$9))/($B$11+$C$11+$F$11)</f>
        <v>0</v>
      </c>
      <c r="AO37">
        <v>6</v>
      </c>
      <c r="AP37">
        <v>0.5</v>
      </c>
      <c r="AQ37" t="s">
        <v>342</v>
      </c>
      <c r="AR37">
        <v>2</v>
      </c>
      <c r="AS37">
        <v>1697554242.1</v>
      </c>
      <c r="AT37">
        <v>460.356</v>
      </c>
      <c r="AU37">
        <v>420.788</v>
      </c>
      <c r="AV37">
        <v>11.9545</v>
      </c>
      <c r="AW37">
        <v>10.4173</v>
      </c>
      <c r="AX37">
        <v>459.236</v>
      </c>
      <c r="AY37">
        <v>11.9073</v>
      </c>
      <c r="AZ37">
        <v>-7.25377</v>
      </c>
      <c r="BA37">
        <v>101.458</v>
      </c>
      <c r="BB37">
        <v>0.0119563</v>
      </c>
      <c r="BC37">
        <v>20.8768</v>
      </c>
      <c r="BD37">
        <v>999.9</v>
      </c>
      <c r="BE37">
        <v>999.9</v>
      </c>
      <c r="BF37">
        <v>0</v>
      </c>
      <c r="BG37">
        <v>0</v>
      </c>
      <c r="BH37">
        <v>10019.4</v>
      </c>
      <c r="BI37">
        <v>0</v>
      </c>
      <c r="BJ37">
        <v>10.5315</v>
      </c>
      <c r="BK37">
        <v>39.568</v>
      </c>
      <c r="BL37">
        <v>465.925</v>
      </c>
      <c r="BM37">
        <v>425.217</v>
      </c>
      <c r="BN37">
        <v>1.5372</v>
      </c>
      <c r="BO37">
        <v>420.788</v>
      </c>
      <c r="BP37">
        <v>10.4173</v>
      </c>
      <c r="BQ37">
        <v>1.21288</v>
      </c>
      <c r="BR37">
        <v>1.05692</v>
      </c>
      <c r="BS37">
        <v>9.76061</v>
      </c>
      <c r="BT37">
        <v>7.72558</v>
      </c>
      <c r="BU37">
        <v>2500.11</v>
      </c>
      <c r="BV37">
        <v>0.899999</v>
      </c>
      <c r="BW37">
        <v>0.100001</v>
      </c>
      <c r="BX37">
        <v>0</v>
      </c>
      <c r="BY37">
        <v>2.7321</v>
      </c>
      <c r="BZ37">
        <v>0</v>
      </c>
      <c r="CA37">
        <v>28395.1</v>
      </c>
      <c r="CB37">
        <v>22324.7</v>
      </c>
      <c r="CC37">
        <v>40.625</v>
      </c>
      <c r="CD37">
        <v>39.125</v>
      </c>
      <c r="CE37">
        <v>39.687</v>
      </c>
      <c r="CF37">
        <v>38.312</v>
      </c>
      <c r="CG37">
        <v>39</v>
      </c>
      <c r="CH37">
        <v>2250.1</v>
      </c>
      <c r="CI37">
        <v>250.01</v>
      </c>
      <c r="CJ37">
        <v>0</v>
      </c>
      <c r="CK37">
        <v>1697554229.1</v>
      </c>
      <c r="CL37">
        <v>0</v>
      </c>
      <c r="CM37">
        <v>1697551132.6</v>
      </c>
      <c r="CN37" t="s">
        <v>343</v>
      </c>
      <c r="CO37">
        <v>1697551132.6</v>
      </c>
      <c r="CP37">
        <v>1697551128.6</v>
      </c>
      <c r="CQ37">
        <v>1</v>
      </c>
      <c r="CR37">
        <v>-0.091</v>
      </c>
      <c r="CS37">
        <v>0.011</v>
      </c>
      <c r="CT37">
        <v>1.027</v>
      </c>
      <c r="CU37">
        <v>0.051</v>
      </c>
      <c r="CV37">
        <v>418</v>
      </c>
      <c r="CW37">
        <v>13</v>
      </c>
      <c r="CX37">
        <v>0.18</v>
      </c>
      <c r="CY37">
        <v>0.25</v>
      </c>
      <c r="CZ37">
        <v>0.4230358717836133</v>
      </c>
      <c r="DA37">
        <v>0.5899903962177701</v>
      </c>
      <c r="DB37">
        <v>0.0561905910814333</v>
      </c>
      <c r="DC37">
        <v>1</v>
      </c>
      <c r="DD37">
        <v>-1.632639189162558E-05</v>
      </c>
      <c r="DE37">
        <v>-2.282742306972814E-05</v>
      </c>
      <c r="DF37">
        <v>2.172997171359858E-06</v>
      </c>
      <c r="DG37">
        <v>1</v>
      </c>
      <c r="DH37">
        <v>-0.001006714949039945</v>
      </c>
      <c r="DI37">
        <v>-0.00107454436468451</v>
      </c>
      <c r="DJ37">
        <v>0.0001161343047550595</v>
      </c>
      <c r="DK37">
        <v>1</v>
      </c>
      <c r="DL37">
        <v>3</v>
      </c>
      <c r="DM37">
        <v>3</v>
      </c>
      <c r="DN37" t="s">
        <v>344</v>
      </c>
      <c r="DO37">
        <v>2.48445</v>
      </c>
      <c r="DP37">
        <v>2.64058</v>
      </c>
      <c r="DQ37">
        <v>0.110335</v>
      </c>
      <c r="DR37">
        <v>0.104102</v>
      </c>
      <c r="DS37">
        <v>0.06476270000000001</v>
      </c>
      <c r="DT37">
        <v>0.0599202</v>
      </c>
      <c r="DU37">
        <v>26198.5</v>
      </c>
      <c r="DV37">
        <v>28802.5</v>
      </c>
      <c r="DW37">
        <v>27854.9</v>
      </c>
      <c r="DX37">
        <v>30199.2</v>
      </c>
      <c r="DY37">
        <v>32673.1</v>
      </c>
      <c r="DZ37">
        <v>35108.6</v>
      </c>
      <c r="EA37">
        <v>38259.8</v>
      </c>
      <c r="EB37">
        <v>41497.8</v>
      </c>
      <c r="EC37">
        <v>0.288</v>
      </c>
      <c r="ED37">
        <v>0.372625</v>
      </c>
      <c r="EE37">
        <v>0</v>
      </c>
      <c r="EF37">
        <v>0</v>
      </c>
      <c r="EG37">
        <v>17.1946</v>
      </c>
      <c r="EH37">
        <v>999.9</v>
      </c>
      <c r="EI37">
        <v>48.3</v>
      </c>
      <c r="EJ37">
        <v>21.6</v>
      </c>
      <c r="EK37">
        <v>12.3281</v>
      </c>
      <c r="EL37">
        <v>63.2706</v>
      </c>
      <c r="EM37">
        <v>96.92310000000001</v>
      </c>
      <c r="EN37">
        <v>1</v>
      </c>
      <c r="EO37">
        <v>-0.682934</v>
      </c>
      <c r="EP37">
        <v>-1.33826</v>
      </c>
      <c r="EQ37">
        <v>20.2001</v>
      </c>
      <c r="ER37">
        <v>5.25817</v>
      </c>
      <c r="ES37">
        <v>12.0519</v>
      </c>
      <c r="ET37">
        <v>4.97325</v>
      </c>
      <c r="EU37">
        <v>3.29225</v>
      </c>
      <c r="EV37">
        <v>9999</v>
      </c>
      <c r="EW37">
        <v>9999</v>
      </c>
      <c r="EX37">
        <v>9999</v>
      </c>
      <c r="EY37">
        <v>218</v>
      </c>
      <c r="EZ37">
        <v>4.97174</v>
      </c>
      <c r="FA37">
        <v>1.87013</v>
      </c>
      <c r="FB37">
        <v>1.87637</v>
      </c>
      <c r="FC37">
        <v>1.86947</v>
      </c>
      <c r="FD37">
        <v>1.87271</v>
      </c>
      <c r="FE37">
        <v>1.87425</v>
      </c>
      <c r="FF37">
        <v>1.87363</v>
      </c>
      <c r="FG37">
        <v>1.87515</v>
      </c>
      <c r="FH37">
        <v>0</v>
      </c>
      <c r="FI37">
        <v>0</v>
      </c>
      <c r="FJ37">
        <v>0</v>
      </c>
      <c r="FK37">
        <v>0</v>
      </c>
      <c r="FL37" t="s">
        <v>345</v>
      </c>
      <c r="FM37" t="s">
        <v>346</v>
      </c>
      <c r="FN37" t="s">
        <v>347</v>
      </c>
      <c r="FO37" t="s">
        <v>347</v>
      </c>
      <c r="FP37" t="s">
        <v>347</v>
      </c>
      <c r="FQ37" t="s">
        <v>347</v>
      </c>
      <c r="FR37">
        <v>0</v>
      </c>
      <c r="FS37">
        <v>100</v>
      </c>
      <c r="FT37">
        <v>100</v>
      </c>
      <c r="FU37">
        <v>1.12</v>
      </c>
      <c r="FV37">
        <v>0.0472</v>
      </c>
      <c r="FW37">
        <v>0.01200326255803408</v>
      </c>
      <c r="FX37">
        <v>0.002616612134532941</v>
      </c>
      <c r="FY37">
        <v>-4.519413631873513E-07</v>
      </c>
      <c r="FZ37">
        <v>9.831233035137328E-12</v>
      </c>
      <c r="GA37">
        <v>-0.03986255909936497</v>
      </c>
      <c r="GB37">
        <v>0.01128715920374445</v>
      </c>
      <c r="GC37">
        <v>-0.0004913425133041084</v>
      </c>
      <c r="GD37">
        <v>1.320148971478439E-05</v>
      </c>
      <c r="GE37">
        <v>-1</v>
      </c>
      <c r="GF37">
        <v>2093</v>
      </c>
      <c r="GG37">
        <v>1</v>
      </c>
      <c r="GH37">
        <v>22</v>
      </c>
      <c r="GI37">
        <v>51.8</v>
      </c>
      <c r="GJ37">
        <v>51.9</v>
      </c>
      <c r="GK37">
        <v>1.03027</v>
      </c>
      <c r="GL37">
        <v>2.49146</v>
      </c>
      <c r="GM37">
        <v>1.39893</v>
      </c>
      <c r="GN37">
        <v>2.24731</v>
      </c>
      <c r="GO37">
        <v>0.236816</v>
      </c>
      <c r="GP37">
        <v>0</v>
      </c>
      <c r="GQ37">
        <v>24.7959</v>
      </c>
      <c r="GR37">
        <v>15.4892</v>
      </c>
      <c r="GS37">
        <v>18</v>
      </c>
      <c r="GT37">
        <v>-6.52763</v>
      </c>
      <c r="GU37">
        <v>2.73876</v>
      </c>
      <c r="GV37">
        <v>20.0015</v>
      </c>
      <c r="GW37">
        <v>18.0213</v>
      </c>
      <c r="GX37">
        <v>29.9999</v>
      </c>
      <c r="GY37">
        <v>18.1665</v>
      </c>
      <c r="GZ37">
        <v>18.2533</v>
      </c>
      <c r="HA37">
        <v>20.5887</v>
      </c>
      <c r="HB37">
        <v>5.3174</v>
      </c>
      <c r="HC37">
        <v>26.1916</v>
      </c>
      <c r="HD37">
        <v>20</v>
      </c>
      <c r="HE37">
        <v>420</v>
      </c>
      <c r="HF37">
        <v>10.5973</v>
      </c>
      <c r="HG37">
        <v>103.154</v>
      </c>
      <c r="HH37">
        <v>103.619</v>
      </c>
    </row>
    <row r="38" spans="1:216">
      <c r="A38">
        <v>22</v>
      </c>
      <c r="B38">
        <v>1697554390.6</v>
      </c>
      <c r="C38">
        <v>3051.5</v>
      </c>
      <c r="D38" t="s">
        <v>407</v>
      </c>
      <c r="E38" t="s">
        <v>408</v>
      </c>
      <c r="F38" t="s">
        <v>340</v>
      </c>
      <c r="G38" t="s">
        <v>409</v>
      </c>
      <c r="H38">
        <v>1697554390.6</v>
      </c>
      <c r="I38">
        <f>(J38)/1000</f>
        <v>0</v>
      </c>
      <c r="J38">
        <f>1000*AZ38*AH38*(AV38-AW38)/(100*AO38*(1000-AH38*AV38))</f>
        <v>0</v>
      </c>
      <c r="K38">
        <f>AZ38*AH38*(AU38-AT38*(1000-AH38*AW38)/(1000-AH38*AV38))/(100*AO38)</f>
        <v>0</v>
      </c>
      <c r="L38">
        <f>AT38 - IF(AH38&gt;1, K38*AO38*100.0/(AJ38*BH38), 0)</f>
        <v>0</v>
      </c>
      <c r="M38">
        <f>((S38-I38/2)*L38-K38)/(S38+I38/2)</f>
        <v>0</v>
      </c>
      <c r="N38">
        <f>M38*(BA38+BB38)/1000.0</f>
        <v>0</v>
      </c>
      <c r="O38">
        <f>(AT38 - IF(AH38&gt;1, K38*AO38*100.0/(AJ38*BH38), 0))*(BA38+BB38)/1000.0</f>
        <v>0</v>
      </c>
      <c r="P38">
        <f>2.0/((1/R38-1/Q38)+SIGN(R38)*SQRT((1/R38-1/Q38)*(1/R38-1/Q38) + 4*AP38/((AP38+1)*(AP38+1))*(2*1/R38*1/Q38-1/Q38*1/Q38)))</f>
        <v>0</v>
      </c>
      <c r="Q38">
        <f>IF(LEFT(AQ38,1)&lt;&gt;"0",IF(LEFT(AQ38,1)="1",3.0,AR38),$D$5+$E$5*(BH38*BA38/($K$5*1000))+$F$5*(BH38*BA38/($K$5*1000))*MAX(MIN(AO38,$J$5),$I$5)*MAX(MIN(AO38,$J$5),$I$5)+$G$5*MAX(MIN(AO38,$J$5),$I$5)*(BH38*BA38/($K$5*1000))+$H$5*(BH38*BA38/($K$5*1000))*(BH38*BA38/($K$5*1000)))</f>
        <v>0</v>
      </c>
      <c r="R38">
        <f>I38*(1000-(1000*0.61365*exp(17.502*V38/(240.97+V38))/(BA38+BB38)+AV38)/2)/(1000*0.61365*exp(17.502*V38/(240.97+V38))/(BA38+BB38)-AV38)</f>
        <v>0</v>
      </c>
      <c r="S38">
        <f>1/((AP38+1)/(P38/1.6)+1/(Q38/1.37)) + AP38/((AP38+1)/(P38/1.6) + AP38/(Q38/1.37))</f>
        <v>0</v>
      </c>
      <c r="T38">
        <f>(AK38*AN38)</f>
        <v>0</v>
      </c>
      <c r="U38">
        <f>(BC38+(T38+2*0.95*5.67E-8*(((BC38+$B$7)+273)^4-(BC38+273)^4)-44100*I38)/(1.84*29.3*Q38+8*0.95*5.67E-8*(BC38+273)^3))</f>
        <v>0</v>
      </c>
      <c r="V38">
        <f>($C$7*BD38+$D$7*BE38+$E$7*U38)</f>
        <v>0</v>
      </c>
      <c r="W38">
        <f>0.61365*exp(17.502*V38/(240.97+V38))</f>
        <v>0</v>
      </c>
      <c r="X38">
        <f>(Y38/Z38*100)</f>
        <v>0</v>
      </c>
      <c r="Y38">
        <f>AV38*(BA38+BB38)/1000</f>
        <v>0</v>
      </c>
      <c r="Z38">
        <f>0.61365*exp(17.502*BC38/(240.97+BC38))</f>
        <v>0</v>
      </c>
      <c r="AA38">
        <f>(W38-AV38*(BA38+BB38)/1000)</f>
        <v>0</v>
      </c>
      <c r="AB38">
        <f>(-I38*44100)</f>
        <v>0</v>
      </c>
      <c r="AC38">
        <f>2*29.3*Q38*0.92*(BC38-V38)</f>
        <v>0</v>
      </c>
      <c r="AD38">
        <f>2*0.95*5.67E-8*(((BC38+$B$7)+273)^4-(V38+273)^4)</f>
        <v>0</v>
      </c>
      <c r="AE38">
        <f>T38+AD38+AB38+AC38</f>
        <v>0</v>
      </c>
      <c r="AF38">
        <v>1</v>
      </c>
      <c r="AG38">
        <v>100</v>
      </c>
      <c r="AH38">
        <f>IF(AF38*$H$13&gt;=AJ38,1.0,(AJ38/(AJ38-AF38*$H$13)))</f>
        <v>0</v>
      </c>
      <c r="AI38">
        <f>(AH38-1)*100</f>
        <v>0</v>
      </c>
      <c r="AJ38">
        <f>MAX(0,($B$13+$C$13*BH38)/(1+$D$13*BH38)*BA38/(BC38+273)*$E$13)</f>
        <v>0</v>
      </c>
      <c r="AK38">
        <f>$B$11*BI38+$C$11*BJ38+$F$11*BU38*(1-BX38)</f>
        <v>0</v>
      </c>
      <c r="AL38">
        <f>AK38*AM38</f>
        <v>0</v>
      </c>
      <c r="AM38">
        <f>($B$11*$D$9+$C$11*$D$9+$F$11*((CH38+BZ38)/MAX(CH38+BZ38+CI38, 0.1)*$I$9+CI38/MAX(CH38+BZ38+CI38, 0.1)*$J$9))/($B$11+$C$11+$F$11)</f>
        <v>0</v>
      </c>
      <c r="AN38">
        <f>($B$11*$K$9+$C$11*$K$9+$F$11*((CH38+BZ38)/MAX(CH38+BZ38+CI38, 0.1)*$P$9+CI38/MAX(CH38+BZ38+CI38, 0.1)*$Q$9))/($B$11+$C$11+$F$11)</f>
        <v>0</v>
      </c>
      <c r="AO38">
        <v>6</v>
      </c>
      <c r="AP38">
        <v>0.5</v>
      </c>
      <c r="AQ38" t="s">
        <v>342</v>
      </c>
      <c r="AR38">
        <v>2</v>
      </c>
      <c r="AS38">
        <v>1697554390.6</v>
      </c>
      <c r="AT38">
        <v>449.383</v>
      </c>
      <c r="AU38">
        <v>422.099</v>
      </c>
      <c r="AV38">
        <v>11.7033</v>
      </c>
      <c r="AW38">
        <v>10.286</v>
      </c>
      <c r="AX38">
        <v>448.288</v>
      </c>
      <c r="AY38">
        <v>11.6574</v>
      </c>
      <c r="AZ38">
        <v>-27.4252</v>
      </c>
      <c r="BA38">
        <v>101.459</v>
      </c>
      <c r="BB38">
        <v>0.0110222</v>
      </c>
      <c r="BC38">
        <v>21.445</v>
      </c>
      <c r="BD38">
        <v>999.9</v>
      </c>
      <c r="BE38">
        <v>999.9</v>
      </c>
      <c r="BF38">
        <v>0</v>
      </c>
      <c r="BG38">
        <v>0</v>
      </c>
      <c r="BH38">
        <v>9980.620000000001</v>
      </c>
      <c r="BI38">
        <v>0</v>
      </c>
      <c r="BJ38">
        <v>6.90273</v>
      </c>
      <c r="BK38">
        <v>27.284</v>
      </c>
      <c r="BL38">
        <v>454.705</v>
      </c>
      <c r="BM38">
        <v>426.486</v>
      </c>
      <c r="BN38">
        <v>1.41734</v>
      </c>
      <c r="BO38">
        <v>422.099</v>
      </c>
      <c r="BP38">
        <v>10.286</v>
      </c>
      <c r="BQ38">
        <v>1.18741</v>
      </c>
      <c r="BR38">
        <v>1.04361</v>
      </c>
      <c r="BS38">
        <v>9.444599999999999</v>
      </c>
      <c r="BT38">
        <v>7.53981</v>
      </c>
      <c r="BU38">
        <v>2500.04</v>
      </c>
      <c r="BV38">
        <v>0.900002</v>
      </c>
      <c r="BW38">
        <v>0.099998</v>
      </c>
      <c r="BX38">
        <v>0</v>
      </c>
      <c r="BY38">
        <v>2.9527</v>
      </c>
      <c r="BZ38">
        <v>0</v>
      </c>
      <c r="CA38">
        <v>26397.3</v>
      </c>
      <c r="CB38">
        <v>22324.1</v>
      </c>
      <c r="CC38">
        <v>39.812</v>
      </c>
      <c r="CD38">
        <v>38</v>
      </c>
      <c r="CE38">
        <v>39.25</v>
      </c>
      <c r="CF38">
        <v>36.812</v>
      </c>
      <c r="CG38">
        <v>38.25</v>
      </c>
      <c r="CH38">
        <v>2250.04</v>
      </c>
      <c r="CI38">
        <v>250</v>
      </c>
      <c r="CJ38">
        <v>0</v>
      </c>
      <c r="CK38">
        <v>1697554377.3</v>
      </c>
      <c r="CL38">
        <v>0</v>
      </c>
      <c r="CM38">
        <v>1697551132.6</v>
      </c>
      <c r="CN38" t="s">
        <v>343</v>
      </c>
      <c r="CO38">
        <v>1697551132.6</v>
      </c>
      <c r="CP38">
        <v>1697551128.6</v>
      </c>
      <c r="CQ38">
        <v>1</v>
      </c>
      <c r="CR38">
        <v>-0.091</v>
      </c>
      <c r="CS38">
        <v>0.011</v>
      </c>
      <c r="CT38">
        <v>1.027</v>
      </c>
      <c r="CU38">
        <v>0.051</v>
      </c>
      <c r="CV38">
        <v>418</v>
      </c>
      <c r="CW38">
        <v>13</v>
      </c>
      <c r="CX38">
        <v>0.18</v>
      </c>
      <c r="CY38">
        <v>0.25</v>
      </c>
      <c r="CZ38">
        <v>1.389605978936052</v>
      </c>
      <c r="DA38">
        <v>-1.154975471103668</v>
      </c>
      <c r="DB38">
        <v>0.09135169690679014</v>
      </c>
      <c r="DC38">
        <v>1</v>
      </c>
      <c r="DD38">
        <v>-6.612189866649427E-05</v>
      </c>
      <c r="DE38">
        <v>1.508215311754158E-05</v>
      </c>
      <c r="DF38">
        <v>1.185806027718826E-06</v>
      </c>
      <c r="DG38">
        <v>1</v>
      </c>
      <c r="DH38">
        <v>-0.003711640210879981</v>
      </c>
      <c r="DI38">
        <v>0.001101549439734135</v>
      </c>
      <c r="DJ38">
        <v>8.541542836371935E-05</v>
      </c>
      <c r="DK38">
        <v>1</v>
      </c>
      <c r="DL38">
        <v>3</v>
      </c>
      <c r="DM38">
        <v>3</v>
      </c>
      <c r="DN38" t="s">
        <v>344</v>
      </c>
      <c r="DO38">
        <v>2.4566</v>
      </c>
      <c r="DP38">
        <v>2.63911</v>
      </c>
      <c r="DQ38">
        <v>0.108385</v>
      </c>
      <c r="DR38">
        <v>0.104352</v>
      </c>
      <c r="DS38">
        <v>0.0637205</v>
      </c>
      <c r="DT38">
        <v>0.0593376</v>
      </c>
      <c r="DU38">
        <v>26246.3</v>
      </c>
      <c r="DV38">
        <v>28783.9</v>
      </c>
      <c r="DW38">
        <v>27844.6</v>
      </c>
      <c r="DX38">
        <v>30188.1</v>
      </c>
      <c r="DY38">
        <v>32691.1</v>
      </c>
      <c r="DZ38">
        <v>35113.6</v>
      </c>
      <c r="EA38">
        <v>38238.4</v>
      </c>
      <c r="EB38">
        <v>41478</v>
      </c>
      <c r="EC38">
        <v>0.199225</v>
      </c>
      <c r="ED38">
        <v>0.386675</v>
      </c>
      <c r="EE38">
        <v>0</v>
      </c>
      <c r="EF38">
        <v>0</v>
      </c>
      <c r="EG38">
        <v>17.476</v>
      </c>
      <c r="EH38">
        <v>999.9</v>
      </c>
      <c r="EI38">
        <v>45.3</v>
      </c>
      <c r="EJ38">
        <v>21.6</v>
      </c>
      <c r="EK38">
        <v>11.5612</v>
      </c>
      <c r="EL38">
        <v>64.1005</v>
      </c>
      <c r="EM38">
        <v>96.92310000000001</v>
      </c>
      <c r="EN38">
        <v>1</v>
      </c>
      <c r="EO38">
        <v>-0.683293</v>
      </c>
      <c r="EP38">
        <v>-1.22007</v>
      </c>
      <c r="EQ38">
        <v>20.1997</v>
      </c>
      <c r="ER38">
        <v>5.25922</v>
      </c>
      <c r="ES38">
        <v>12.0519</v>
      </c>
      <c r="ET38">
        <v>4.97355</v>
      </c>
      <c r="EU38">
        <v>3.293</v>
      </c>
      <c r="EV38">
        <v>9999</v>
      </c>
      <c r="EW38">
        <v>9999</v>
      </c>
      <c r="EX38">
        <v>9998.9</v>
      </c>
      <c r="EY38">
        <v>218.1</v>
      </c>
      <c r="EZ38">
        <v>4.97177</v>
      </c>
      <c r="FA38">
        <v>1.87012</v>
      </c>
      <c r="FB38">
        <v>1.87638</v>
      </c>
      <c r="FC38">
        <v>1.86947</v>
      </c>
      <c r="FD38">
        <v>1.87271</v>
      </c>
      <c r="FE38">
        <v>1.87426</v>
      </c>
      <c r="FF38">
        <v>1.87362</v>
      </c>
      <c r="FG38">
        <v>1.87515</v>
      </c>
      <c r="FH38">
        <v>0</v>
      </c>
      <c r="FI38">
        <v>0</v>
      </c>
      <c r="FJ38">
        <v>0</v>
      </c>
      <c r="FK38">
        <v>0</v>
      </c>
      <c r="FL38" t="s">
        <v>345</v>
      </c>
      <c r="FM38" t="s">
        <v>346</v>
      </c>
      <c r="FN38" t="s">
        <v>347</v>
      </c>
      <c r="FO38" t="s">
        <v>347</v>
      </c>
      <c r="FP38" t="s">
        <v>347</v>
      </c>
      <c r="FQ38" t="s">
        <v>347</v>
      </c>
      <c r="FR38">
        <v>0</v>
      </c>
      <c r="FS38">
        <v>100</v>
      </c>
      <c r="FT38">
        <v>100</v>
      </c>
      <c r="FU38">
        <v>1.095</v>
      </c>
      <c r="FV38">
        <v>0.0459</v>
      </c>
      <c r="FW38">
        <v>0.01200326255803408</v>
      </c>
      <c r="FX38">
        <v>0.002616612134532941</v>
      </c>
      <c r="FY38">
        <v>-4.519413631873513E-07</v>
      </c>
      <c r="FZ38">
        <v>9.831233035137328E-12</v>
      </c>
      <c r="GA38">
        <v>-0.03986255909936497</v>
      </c>
      <c r="GB38">
        <v>0.01128715920374445</v>
      </c>
      <c r="GC38">
        <v>-0.0004913425133041084</v>
      </c>
      <c r="GD38">
        <v>1.320148971478439E-05</v>
      </c>
      <c r="GE38">
        <v>-1</v>
      </c>
      <c r="GF38">
        <v>2093</v>
      </c>
      <c r="GG38">
        <v>1</v>
      </c>
      <c r="GH38">
        <v>22</v>
      </c>
      <c r="GI38">
        <v>54.3</v>
      </c>
      <c r="GJ38">
        <v>54.4</v>
      </c>
      <c r="GK38">
        <v>0.950928</v>
      </c>
      <c r="GL38">
        <v>2.4939</v>
      </c>
      <c r="GM38">
        <v>1.39893</v>
      </c>
      <c r="GN38">
        <v>2.24609</v>
      </c>
      <c r="GO38">
        <v>0.228271</v>
      </c>
      <c r="GP38">
        <v>0</v>
      </c>
      <c r="GQ38">
        <v>24.7143</v>
      </c>
      <c r="GR38">
        <v>15.4542</v>
      </c>
      <c r="GS38">
        <v>18</v>
      </c>
      <c r="GT38">
        <v>-13.0583</v>
      </c>
      <c r="GU38">
        <v>3.94103</v>
      </c>
      <c r="GV38">
        <v>20.0018</v>
      </c>
      <c r="GW38">
        <v>17.9948</v>
      </c>
      <c r="GX38">
        <v>30.0002</v>
      </c>
      <c r="GY38">
        <v>18.1423</v>
      </c>
      <c r="GZ38">
        <v>18.2267</v>
      </c>
      <c r="HA38">
        <v>18.9971</v>
      </c>
      <c r="HB38">
        <v>0</v>
      </c>
      <c r="HC38">
        <v>34.3274</v>
      </c>
      <c r="HD38">
        <v>20</v>
      </c>
      <c r="HE38">
        <v>420</v>
      </c>
      <c r="HF38">
        <v>10.5973</v>
      </c>
      <c r="HG38">
        <v>103.104</v>
      </c>
      <c r="HH38">
        <v>103.574</v>
      </c>
    </row>
    <row r="39" spans="1:216">
      <c r="A39">
        <v>23</v>
      </c>
      <c r="B39">
        <v>1697554447.6</v>
      </c>
      <c r="C39">
        <v>3108.5</v>
      </c>
      <c r="D39" t="s">
        <v>410</v>
      </c>
      <c r="E39" t="s">
        <v>411</v>
      </c>
      <c r="F39" t="s">
        <v>340</v>
      </c>
      <c r="G39" t="s">
        <v>412</v>
      </c>
      <c r="H39">
        <v>1697554447.6</v>
      </c>
      <c r="I39">
        <f>(J39)/1000</f>
        <v>0</v>
      </c>
      <c r="J39">
        <f>1000*AZ39*AH39*(AV39-AW39)/(100*AO39*(1000-AH39*AV39))</f>
        <v>0</v>
      </c>
      <c r="K39">
        <f>AZ39*AH39*(AU39-AT39*(1000-AH39*AW39)/(1000-AH39*AV39))/(100*AO39)</f>
        <v>0</v>
      </c>
      <c r="L39">
        <f>AT39 - IF(AH39&gt;1, K39*AO39*100.0/(AJ39*BH39), 0)</f>
        <v>0</v>
      </c>
      <c r="M39">
        <f>((S39-I39/2)*L39-K39)/(S39+I39/2)</f>
        <v>0</v>
      </c>
      <c r="N39">
        <f>M39*(BA39+BB39)/1000.0</f>
        <v>0</v>
      </c>
      <c r="O39">
        <f>(AT39 - IF(AH39&gt;1, K39*AO39*100.0/(AJ39*BH39), 0))*(BA39+BB39)/1000.0</f>
        <v>0</v>
      </c>
      <c r="P39">
        <f>2.0/((1/R39-1/Q39)+SIGN(R39)*SQRT((1/R39-1/Q39)*(1/R39-1/Q39) + 4*AP39/((AP39+1)*(AP39+1))*(2*1/R39*1/Q39-1/Q39*1/Q39)))</f>
        <v>0</v>
      </c>
      <c r="Q39">
        <f>IF(LEFT(AQ39,1)&lt;&gt;"0",IF(LEFT(AQ39,1)="1",3.0,AR39),$D$5+$E$5*(BH39*BA39/($K$5*1000))+$F$5*(BH39*BA39/($K$5*1000))*MAX(MIN(AO39,$J$5),$I$5)*MAX(MIN(AO39,$J$5),$I$5)+$G$5*MAX(MIN(AO39,$J$5),$I$5)*(BH39*BA39/($K$5*1000))+$H$5*(BH39*BA39/($K$5*1000))*(BH39*BA39/($K$5*1000)))</f>
        <v>0</v>
      </c>
      <c r="R39">
        <f>I39*(1000-(1000*0.61365*exp(17.502*V39/(240.97+V39))/(BA39+BB39)+AV39)/2)/(1000*0.61365*exp(17.502*V39/(240.97+V39))/(BA39+BB39)-AV39)</f>
        <v>0</v>
      </c>
      <c r="S39">
        <f>1/((AP39+1)/(P39/1.6)+1/(Q39/1.37)) + AP39/((AP39+1)/(P39/1.6) + AP39/(Q39/1.37))</f>
        <v>0</v>
      </c>
      <c r="T39">
        <f>(AK39*AN39)</f>
        <v>0</v>
      </c>
      <c r="U39">
        <f>(BC39+(T39+2*0.95*5.67E-8*(((BC39+$B$7)+273)^4-(BC39+273)^4)-44100*I39)/(1.84*29.3*Q39+8*0.95*5.67E-8*(BC39+273)^3))</f>
        <v>0</v>
      </c>
      <c r="V39">
        <f>($C$7*BD39+$D$7*BE39+$E$7*U39)</f>
        <v>0</v>
      </c>
      <c r="W39">
        <f>0.61365*exp(17.502*V39/(240.97+V39))</f>
        <v>0</v>
      </c>
      <c r="X39">
        <f>(Y39/Z39*100)</f>
        <v>0</v>
      </c>
      <c r="Y39">
        <f>AV39*(BA39+BB39)/1000</f>
        <v>0</v>
      </c>
      <c r="Z39">
        <f>0.61365*exp(17.502*BC39/(240.97+BC39))</f>
        <v>0</v>
      </c>
      <c r="AA39">
        <f>(W39-AV39*(BA39+BB39)/1000)</f>
        <v>0</v>
      </c>
      <c r="AB39">
        <f>(-I39*44100)</f>
        <v>0</v>
      </c>
      <c r="AC39">
        <f>2*29.3*Q39*0.92*(BC39-V39)</f>
        <v>0</v>
      </c>
      <c r="AD39">
        <f>2*0.95*5.67E-8*(((BC39+$B$7)+273)^4-(V39+273)^4)</f>
        <v>0</v>
      </c>
      <c r="AE39">
        <f>T39+AD39+AB39+AC39</f>
        <v>0</v>
      </c>
      <c r="AF39">
        <v>1</v>
      </c>
      <c r="AG39">
        <v>100</v>
      </c>
      <c r="AH39">
        <f>IF(AF39*$H$13&gt;=AJ39,1.0,(AJ39/(AJ39-AF39*$H$13)))</f>
        <v>0</v>
      </c>
      <c r="AI39">
        <f>(AH39-1)*100</f>
        <v>0</v>
      </c>
      <c r="AJ39">
        <f>MAX(0,($B$13+$C$13*BH39)/(1+$D$13*BH39)*BA39/(BC39+273)*$E$13)</f>
        <v>0</v>
      </c>
      <c r="AK39">
        <f>$B$11*BI39+$C$11*BJ39+$F$11*BU39*(1-BX39)</f>
        <v>0</v>
      </c>
      <c r="AL39">
        <f>AK39*AM39</f>
        <v>0</v>
      </c>
      <c r="AM39">
        <f>($B$11*$D$9+$C$11*$D$9+$F$11*((CH39+BZ39)/MAX(CH39+BZ39+CI39, 0.1)*$I$9+CI39/MAX(CH39+BZ39+CI39, 0.1)*$J$9))/($B$11+$C$11+$F$11)</f>
        <v>0</v>
      </c>
      <c r="AN39">
        <f>($B$11*$K$9+$C$11*$K$9+$F$11*((CH39+BZ39)/MAX(CH39+BZ39+CI39, 0.1)*$P$9+CI39/MAX(CH39+BZ39+CI39, 0.1)*$Q$9))/($B$11+$C$11+$F$11)</f>
        <v>0</v>
      </c>
      <c r="AO39">
        <v>6</v>
      </c>
      <c r="AP39">
        <v>0.5</v>
      </c>
      <c r="AQ39" t="s">
        <v>342</v>
      </c>
      <c r="AR39">
        <v>2</v>
      </c>
      <c r="AS39">
        <v>1697554447.6</v>
      </c>
      <c r="AT39">
        <v>444.572</v>
      </c>
      <c r="AU39">
        <v>423.113</v>
      </c>
      <c r="AV39">
        <v>11.7337</v>
      </c>
      <c r="AW39">
        <v>10.2545</v>
      </c>
      <c r="AX39">
        <v>443.487</v>
      </c>
      <c r="AY39">
        <v>11.6877</v>
      </c>
      <c r="AZ39">
        <v>-30.05</v>
      </c>
      <c r="BA39">
        <v>101.461</v>
      </c>
      <c r="BB39">
        <v>0.0138363</v>
      </c>
      <c r="BC39">
        <v>21.2024</v>
      </c>
      <c r="BD39">
        <v>999.9</v>
      </c>
      <c r="BE39">
        <v>999.9</v>
      </c>
      <c r="BF39">
        <v>0</v>
      </c>
      <c r="BG39">
        <v>0</v>
      </c>
      <c r="BH39">
        <v>10001.2</v>
      </c>
      <c r="BI39">
        <v>0</v>
      </c>
      <c r="BJ39">
        <v>11.3518</v>
      </c>
      <c r="BK39">
        <v>21.4585</v>
      </c>
      <c r="BL39">
        <v>449.85</v>
      </c>
      <c r="BM39">
        <v>427.497</v>
      </c>
      <c r="BN39">
        <v>1.47924</v>
      </c>
      <c r="BO39">
        <v>423.113</v>
      </c>
      <c r="BP39">
        <v>10.2545</v>
      </c>
      <c r="BQ39">
        <v>1.19051</v>
      </c>
      <c r="BR39">
        <v>1.04043</v>
      </c>
      <c r="BS39">
        <v>9.48343</v>
      </c>
      <c r="BT39">
        <v>7.49515</v>
      </c>
      <c r="BU39">
        <v>2499.88</v>
      </c>
      <c r="BV39">
        <v>0.899996</v>
      </c>
      <c r="BW39">
        <v>0.100004</v>
      </c>
      <c r="BX39">
        <v>0</v>
      </c>
      <c r="BY39">
        <v>2.9434</v>
      </c>
      <c r="BZ39">
        <v>0</v>
      </c>
      <c r="CA39">
        <v>38456.4</v>
      </c>
      <c r="CB39">
        <v>22322.6</v>
      </c>
      <c r="CC39">
        <v>38.187</v>
      </c>
      <c r="CD39">
        <v>36.812</v>
      </c>
      <c r="CE39">
        <v>37.812</v>
      </c>
      <c r="CF39">
        <v>35.437</v>
      </c>
      <c r="CG39">
        <v>36.875</v>
      </c>
      <c r="CH39">
        <v>2249.88</v>
      </c>
      <c r="CI39">
        <v>250</v>
      </c>
      <c r="CJ39">
        <v>0</v>
      </c>
      <c r="CK39">
        <v>1697554434.3</v>
      </c>
      <c r="CL39">
        <v>0</v>
      </c>
      <c r="CM39">
        <v>1697551132.6</v>
      </c>
      <c r="CN39" t="s">
        <v>343</v>
      </c>
      <c r="CO39">
        <v>1697551132.6</v>
      </c>
      <c r="CP39">
        <v>1697551128.6</v>
      </c>
      <c r="CQ39">
        <v>1</v>
      </c>
      <c r="CR39">
        <v>-0.091</v>
      </c>
      <c r="CS39">
        <v>0.011</v>
      </c>
      <c r="CT39">
        <v>1.027</v>
      </c>
      <c r="CU39">
        <v>0.051</v>
      </c>
      <c r="CV39">
        <v>418</v>
      </c>
      <c r="CW39">
        <v>13</v>
      </c>
      <c r="CX39">
        <v>0.18</v>
      </c>
      <c r="CY39">
        <v>0.25</v>
      </c>
      <c r="CZ39">
        <v>1.06941783448368</v>
      </c>
      <c r="DA39">
        <v>0.2296089790278451</v>
      </c>
      <c r="DB39">
        <v>0.0167677517007405</v>
      </c>
      <c r="DC39">
        <v>1</v>
      </c>
      <c r="DD39">
        <v>-7.280884528694053E-05</v>
      </c>
      <c r="DE39">
        <v>-1.803946605943339E-05</v>
      </c>
      <c r="DF39">
        <v>1.30697700148179E-06</v>
      </c>
      <c r="DG39">
        <v>1</v>
      </c>
      <c r="DH39">
        <v>-0.004248406095160431</v>
      </c>
      <c r="DI39">
        <v>0.0001786086079961575</v>
      </c>
      <c r="DJ39">
        <v>5.662272348565528E-05</v>
      </c>
      <c r="DK39">
        <v>1</v>
      </c>
      <c r="DL39">
        <v>3</v>
      </c>
      <c r="DM39">
        <v>3</v>
      </c>
      <c r="DN39" t="s">
        <v>344</v>
      </c>
      <c r="DO39">
        <v>2.45295</v>
      </c>
      <c r="DP39">
        <v>2.64207</v>
      </c>
      <c r="DQ39">
        <v>0.107517</v>
      </c>
      <c r="DR39">
        <v>0.104536</v>
      </c>
      <c r="DS39">
        <v>0.0638445</v>
      </c>
      <c r="DT39">
        <v>0.0591939</v>
      </c>
      <c r="DU39">
        <v>26273.8</v>
      </c>
      <c r="DV39">
        <v>28780.2</v>
      </c>
      <c r="DW39">
        <v>27846.8</v>
      </c>
      <c r="DX39">
        <v>30190.4</v>
      </c>
      <c r="DY39">
        <v>32694.9</v>
      </c>
      <c r="DZ39">
        <v>35123.2</v>
      </c>
      <c r="EA39">
        <v>38248.1</v>
      </c>
      <c r="EB39">
        <v>41483</v>
      </c>
      <c r="EC39">
        <v>0.2057</v>
      </c>
      <c r="ED39">
        <v>0.356575</v>
      </c>
      <c r="EE39">
        <v>0</v>
      </c>
      <c r="EF39">
        <v>0</v>
      </c>
      <c r="EG39">
        <v>17.3759</v>
      </c>
      <c r="EH39">
        <v>999.9</v>
      </c>
      <c r="EI39">
        <v>44.1</v>
      </c>
      <c r="EJ39">
        <v>21.6</v>
      </c>
      <c r="EK39">
        <v>11.255</v>
      </c>
      <c r="EL39">
        <v>64.0406</v>
      </c>
      <c r="EM39">
        <v>96.92310000000001</v>
      </c>
      <c r="EN39">
        <v>1</v>
      </c>
      <c r="EO39">
        <v>-0.680279</v>
      </c>
      <c r="EP39">
        <v>-1.26907</v>
      </c>
      <c r="EQ39">
        <v>20.1993</v>
      </c>
      <c r="ER39">
        <v>5.25697</v>
      </c>
      <c r="ES39">
        <v>12.0519</v>
      </c>
      <c r="ET39">
        <v>4.97325</v>
      </c>
      <c r="EU39">
        <v>3.29255</v>
      </c>
      <c r="EV39">
        <v>9999</v>
      </c>
      <c r="EW39">
        <v>9999</v>
      </c>
      <c r="EX39">
        <v>9998.700000000001</v>
      </c>
      <c r="EY39">
        <v>218.1</v>
      </c>
      <c r="EZ39">
        <v>4.97174</v>
      </c>
      <c r="FA39">
        <v>1.87014</v>
      </c>
      <c r="FB39">
        <v>1.87637</v>
      </c>
      <c r="FC39">
        <v>1.86948</v>
      </c>
      <c r="FD39">
        <v>1.87271</v>
      </c>
      <c r="FE39">
        <v>1.87426</v>
      </c>
      <c r="FF39">
        <v>1.87363</v>
      </c>
      <c r="FG39">
        <v>1.87515</v>
      </c>
      <c r="FH39">
        <v>0</v>
      </c>
      <c r="FI39">
        <v>0</v>
      </c>
      <c r="FJ39">
        <v>0</v>
      </c>
      <c r="FK39">
        <v>0</v>
      </c>
      <c r="FL39" t="s">
        <v>345</v>
      </c>
      <c r="FM39" t="s">
        <v>346</v>
      </c>
      <c r="FN39" t="s">
        <v>347</v>
      </c>
      <c r="FO39" t="s">
        <v>347</v>
      </c>
      <c r="FP39" t="s">
        <v>347</v>
      </c>
      <c r="FQ39" t="s">
        <v>347</v>
      </c>
      <c r="FR39">
        <v>0</v>
      </c>
      <c r="FS39">
        <v>100</v>
      </c>
      <c r="FT39">
        <v>100</v>
      </c>
      <c r="FU39">
        <v>1.085</v>
      </c>
      <c r="FV39">
        <v>0.046</v>
      </c>
      <c r="FW39">
        <v>0.01200326255803408</v>
      </c>
      <c r="FX39">
        <v>0.002616612134532941</v>
      </c>
      <c r="FY39">
        <v>-4.519413631873513E-07</v>
      </c>
      <c r="FZ39">
        <v>9.831233035137328E-12</v>
      </c>
      <c r="GA39">
        <v>-0.03986255909936497</v>
      </c>
      <c r="GB39">
        <v>0.01128715920374445</v>
      </c>
      <c r="GC39">
        <v>-0.0004913425133041084</v>
      </c>
      <c r="GD39">
        <v>1.320148971478439E-05</v>
      </c>
      <c r="GE39">
        <v>-1</v>
      </c>
      <c r="GF39">
        <v>2093</v>
      </c>
      <c r="GG39">
        <v>1</v>
      </c>
      <c r="GH39">
        <v>22</v>
      </c>
      <c r="GI39">
        <v>55.2</v>
      </c>
      <c r="GJ39">
        <v>55.3</v>
      </c>
      <c r="GK39">
        <v>0.891113</v>
      </c>
      <c r="GL39">
        <v>2.50854</v>
      </c>
      <c r="GM39">
        <v>1.39893</v>
      </c>
      <c r="GN39">
        <v>2.24487</v>
      </c>
      <c r="GO39">
        <v>0.227051</v>
      </c>
      <c r="GP39">
        <v>0</v>
      </c>
      <c r="GQ39">
        <v>24.6939</v>
      </c>
      <c r="GR39">
        <v>15.4454</v>
      </c>
      <c r="GS39">
        <v>18</v>
      </c>
      <c r="GT39">
        <v>-12.5958</v>
      </c>
      <c r="GU39">
        <v>1.38043</v>
      </c>
      <c r="GV39">
        <v>20.0024</v>
      </c>
      <c r="GW39">
        <v>18.018</v>
      </c>
      <c r="GX39">
        <v>30.0002</v>
      </c>
      <c r="GY39">
        <v>18.1652</v>
      </c>
      <c r="GZ39">
        <v>18.2471</v>
      </c>
      <c r="HA39">
        <v>17.8036</v>
      </c>
      <c r="HB39">
        <v>0</v>
      </c>
      <c r="HC39">
        <v>39.0396</v>
      </c>
      <c r="HD39">
        <v>20</v>
      </c>
      <c r="HE39">
        <v>420</v>
      </c>
      <c r="HF39">
        <v>10.5973</v>
      </c>
      <c r="HG39">
        <v>103.123</v>
      </c>
      <c r="HH39">
        <v>103.585</v>
      </c>
    </row>
    <row r="40" spans="1:216">
      <c r="A40">
        <v>24</v>
      </c>
      <c r="B40">
        <v>1697554530.6</v>
      </c>
      <c r="C40">
        <v>3191.5</v>
      </c>
      <c r="D40" t="s">
        <v>413</v>
      </c>
      <c r="E40" t="s">
        <v>414</v>
      </c>
      <c r="F40" t="s">
        <v>340</v>
      </c>
      <c r="G40" t="s">
        <v>415</v>
      </c>
      <c r="H40">
        <v>1697554530.6</v>
      </c>
      <c r="I40">
        <f>(J40)/1000</f>
        <v>0</v>
      </c>
      <c r="J40">
        <f>1000*AZ40*AH40*(AV40-AW40)/(100*AO40*(1000-AH40*AV40))</f>
        <v>0</v>
      </c>
      <c r="K40">
        <f>AZ40*AH40*(AU40-AT40*(1000-AH40*AW40)/(1000-AH40*AV40))/(100*AO40)</f>
        <v>0</v>
      </c>
      <c r="L40">
        <f>AT40 - IF(AH40&gt;1, K40*AO40*100.0/(AJ40*BH40), 0)</f>
        <v>0</v>
      </c>
      <c r="M40">
        <f>((S40-I40/2)*L40-K40)/(S40+I40/2)</f>
        <v>0</v>
      </c>
      <c r="N40">
        <f>M40*(BA40+BB40)/1000.0</f>
        <v>0</v>
      </c>
      <c r="O40">
        <f>(AT40 - IF(AH40&gt;1, K40*AO40*100.0/(AJ40*BH40), 0))*(BA40+BB40)/1000.0</f>
        <v>0</v>
      </c>
      <c r="P40">
        <f>2.0/((1/R40-1/Q40)+SIGN(R40)*SQRT((1/R40-1/Q40)*(1/R40-1/Q40) + 4*AP40/((AP40+1)*(AP40+1))*(2*1/R40*1/Q40-1/Q40*1/Q40)))</f>
        <v>0</v>
      </c>
      <c r="Q40">
        <f>IF(LEFT(AQ40,1)&lt;&gt;"0",IF(LEFT(AQ40,1)="1",3.0,AR40),$D$5+$E$5*(BH40*BA40/($K$5*1000))+$F$5*(BH40*BA40/($K$5*1000))*MAX(MIN(AO40,$J$5),$I$5)*MAX(MIN(AO40,$J$5),$I$5)+$G$5*MAX(MIN(AO40,$J$5),$I$5)*(BH40*BA40/($K$5*1000))+$H$5*(BH40*BA40/($K$5*1000))*(BH40*BA40/($K$5*1000)))</f>
        <v>0</v>
      </c>
      <c r="R40">
        <f>I40*(1000-(1000*0.61365*exp(17.502*V40/(240.97+V40))/(BA40+BB40)+AV40)/2)/(1000*0.61365*exp(17.502*V40/(240.97+V40))/(BA40+BB40)-AV40)</f>
        <v>0</v>
      </c>
      <c r="S40">
        <f>1/((AP40+1)/(P40/1.6)+1/(Q40/1.37)) + AP40/((AP40+1)/(P40/1.6) + AP40/(Q40/1.37))</f>
        <v>0</v>
      </c>
      <c r="T40">
        <f>(AK40*AN40)</f>
        <v>0</v>
      </c>
      <c r="U40">
        <f>(BC40+(T40+2*0.95*5.67E-8*(((BC40+$B$7)+273)^4-(BC40+273)^4)-44100*I40)/(1.84*29.3*Q40+8*0.95*5.67E-8*(BC40+273)^3))</f>
        <v>0</v>
      </c>
      <c r="V40">
        <f>($C$7*BD40+$D$7*BE40+$E$7*U40)</f>
        <v>0</v>
      </c>
      <c r="W40">
        <f>0.61365*exp(17.502*V40/(240.97+V40))</f>
        <v>0</v>
      </c>
      <c r="X40">
        <f>(Y40/Z40*100)</f>
        <v>0</v>
      </c>
      <c r="Y40">
        <f>AV40*(BA40+BB40)/1000</f>
        <v>0</v>
      </c>
      <c r="Z40">
        <f>0.61365*exp(17.502*BC40/(240.97+BC40))</f>
        <v>0</v>
      </c>
      <c r="AA40">
        <f>(W40-AV40*(BA40+BB40)/1000)</f>
        <v>0</v>
      </c>
      <c r="AB40">
        <f>(-I40*44100)</f>
        <v>0</v>
      </c>
      <c r="AC40">
        <f>2*29.3*Q40*0.92*(BC40-V40)</f>
        <v>0</v>
      </c>
      <c r="AD40">
        <f>2*0.95*5.67E-8*(((BC40+$B$7)+273)^4-(V40+273)^4)</f>
        <v>0</v>
      </c>
      <c r="AE40">
        <f>T40+AD40+AB40+AC40</f>
        <v>0</v>
      </c>
      <c r="AF40">
        <v>1</v>
      </c>
      <c r="AG40">
        <v>100</v>
      </c>
      <c r="AH40">
        <f>IF(AF40*$H$13&gt;=AJ40,1.0,(AJ40/(AJ40-AF40*$H$13)))</f>
        <v>0</v>
      </c>
      <c r="AI40">
        <f>(AH40-1)*100</f>
        <v>0</v>
      </c>
      <c r="AJ40">
        <f>MAX(0,($B$13+$C$13*BH40)/(1+$D$13*BH40)*BA40/(BC40+273)*$E$13)</f>
        <v>0</v>
      </c>
      <c r="AK40">
        <f>$B$11*BI40+$C$11*BJ40+$F$11*BU40*(1-BX40)</f>
        <v>0</v>
      </c>
      <c r="AL40">
        <f>AK40*AM40</f>
        <v>0</v>
      </c>
      <c r="AM40">
        <f>($B$11*$D$9+$C$11*$D$9+$F$11*((CH40+BZ40)/MAX(CH40+BZ40+CI40, 0.1)*$I$9+CI40/MAX(CH40+BZ40+CI40, 0.1)*$J$9))/($B$11+$C$11+$F$11)</f>
        <v>0</v>
      </c>
      <c r="AN40">
        <f>($B$11*$K$9+$C$11*$K$9+$F$11*((CH40+BZ40)/MAX(CH40+BZ40+CI40, 0.1)*$P$9+CI40/MAX(CH40+BZ40+CI40, 0.1)*$Q$9))/($B$11+$C$11+$F$11)</f>
        <v>0</v>
      </c>
      <c r="AO40">
        <v>6</v>
      </c>
      <c r="AP40">
        <v>0.5</v>
      </c>
      <c r="AQ40" t="s">
        <v>342</v>
      </c>
      <c r="AR40">
        <v>2</v>
      </c>
      <c r="AS40">
        <v>1697554530.6</v>
      </c>
      <c r="AT40">
        <v>446.864</v>
      </c>
      <c r="AU40">
        <v>425.396</v>
      </c>
      <c r="AV40">
        <v>11.6979</v>
      </c>
      <c r="AW40">
        <v>10.2145</v>
      </c>
      <c r="AX40">
        <v>445.774</v>
      </c>
      <c r="AY40">
        <v>11.6521</v>
      </c>
      <c r="AZ40">
        <v>-35.1399</v>
      </c>
      <c r="BA40">
        <v>101.461</v>
      </c>
      <c r="BB40">
        <v>0.0148574</v>
      </c>
      <c r="BC40">
        <v>20.8672</v>
      </c>
      <c r="BD40">
        <v>999.9</v>
      </c>
      <c r="BE40">
        <v>999.9</v>
      </c>
      <c r="BF40">
        <v>0</v>
      </c>
      <c r="BG40">
        <v>0</v>
      </c>
      <c r="BH40">
        <v>9989.379999999999</v>
      </c>
      <c r="BI40">
        <v>0</v>
      </c>
      <c r="BJ40">
        <v>14.2784</v>
      </c>
      <c r="BK40">
        <v>21.4675</v>
      </c>
      <c r="BL40">
        <v>452.153</v>
      </c>
      <c r="BM40">
        <v>429.786</v>
      </c>
      <c r="BN40">
        <v>1.4834</v>
      </c>
      <c r="BO40">
        <v>425.396</v>
      </c>
      <c r="BP40">
        <v>10.2145</v>
      </c>
      <c r="BQ40">
        <v>1.18689</v>
      </c>
      <c r="BR40">
        <v>1.03638</v>
      </c>
      <c r="BS40">
        <v>9.43806</v>
      </c>
      <c r="BT40">
        <v>7.43808</v>
      </c>
      <c r="BU40">
        <v>2500.02</v>
      </c>
      <c r="BV40">
        <v>0.899996</v>
      </c>
      <c r="BW40">
        <v>0.100004</v>
      </c>
      <c r="BX40">
        <v>0</v>
      </c>
      <c r="BY40">
        <v>2.5817</v>
      </c>
      <c r="BZ40">
        <v>0</v>
      </c>
      <c r="CA40">
        <v>13633</v>
      </c>
      <c r="CB40">
        <v>22323.9</v>
      </c>
      <c r="CC40">
        <v>39.562</v>
      </c>
      <c r="CD40">
        <v>38.312</v>
      </c>
      <c r="CE40">
        <v>38.812</v>
      </c>
      <c r="CF40">
        <v>37</v>
      </c>
      <c r="CG40">
        <v>38.062</v>
      </c>
      <c r="CH40">
        <v>2250.01</v>
      </c>
      <c r="CI40">
        <v>250.01</v>
      </c>
      <c r="CJ40">
        <v>0</v>
      </c>
      <c r="CK40">
        <v>1697554517.7</v>
      </c>
      <c r="CL40">
        <v>0</v>
      </c>
      <c r="CM40">
        <v>1697551132.6</v>
      </c>
      <c r="CN40" t="s">
        <v>343</v>
      </c>
      <c r="CO40">
        <v>1697551132.6</v>
      </c>
      <c r="CP40">
        <v>1697551128.6</v>
      </c>
      <c r="CQ40">
        <v>1</v>
      </c>
      <c r="CR40">
        <v>-0.091</v>
      </c>
      <c r="CS40">
        <v>0.011</v>
      </c>
      <c r="CT40">
        <v>1.027</v>
      </c>
      <c r="CU40">
        <v>0.051</v>
      </c>
      <c r="CV40">
        <v>418</v>
      </c>
      <c r="CW40">
        <v>13</v>
      </c>
      <c r="CX40">
        <v>0.18</v>
      </c>
      <c r="CY40">
        <v>0.25</v>
      </c>
      <c r="CZ40">
        <v>1.237571938868943</v>
      </c>
      <c r="DA40">
        <v>-0.9374623155265014</v>
      </c>
      <c r="DB40">
        <v>0.1862764203955506</v>
      </c>
      <c r="DC40">
        <v>1</v>
      </c>
      <c r="DD40">
        <v>-8.536555636812897E-05</v>
      </c>
      <c r="DE40">
        <v>0.0001504934545945356</v>
      </c>
      <c r="DF40">
        <v>1.830795482233981E-05</v>
      </c>
      <c r="DG40">
        <v>1</v>
      </c>
      <c r="DH40">
        <v>-0.005167989172435076</v>
      </c>
      <c r="DI40">
        <v>0.01127267309643956</v>
      </c>
      <c r="DJ40">
        <v>0.001294929740823614</v>
      </c>
      <c r="DK40">
        <v>1</v>
      </c>
      <c r="DL40">
        <v>3</v>
      </c>
      <c r="DM40">
        <v>3</v>
      </c>
      <c r="DN40" t="s">
        <v>344</v>
      </c>
      <c r="DO40">
        <v>2.44584</v>
      </c>
      <c r="DP40">
        <v>2.64294</v>
      </c>
      <c r="DQ40">
        <v>0.107928</v>
      </c>
      <c r="DR40">
        <v>0.104954</v>
      </c>
      <c r="DS40">
        <v>0.0636943</v>
      </c>
      <c r="DT40">
        <v>0.0590121</v>
      </c>
      <c r="DU40">
        <v>26261.1</v>
      </c>
      <c r="DV40">
        <v>28768.3</v>
      </c>
      <c r="DW40">
        <v>27846.2</v>
      </c>
      <c r="DX40">
        <v>30192.1</v>
      </c>
      <c r="DY40">
        <v>32700.9</v>
      </c>
      <c r="DZ40">
        <v>35131.8</v>
      </c>
      <c r="EA40">
        <v>38249</v>
      </c>
      <c r="EB40">
        <v>41485.3</v>
      </c>
      <c r="EC40">
        <v>0.191175</v>
      </c>
      <c r="ED40">
        <v>0.33435</v>
      </c>
      <c r="EE40">
        <v>0</v>
      </c>
      <c r="EF40">
        <v>0</v>
      </c>
      <c r="EG40">
        <v>17.3732</v>
      </c>
      <c r="EH40">
        <v>999.9</v>
      </c>
      <c r="EI40">
        <v>42.6</v>
      </c>
      <c r="EJ40">
        <v>21.7</v>
      </c>
      <c r="EK40">
        <v>10.9388</v>
      </c>
      <c r="EL40">
        <v>63.4206</v>
      </c>
      <c r="EM40">
        <v>96.92310000000001</v>
      </c>
      <c r="EN40">
        <v>1</v>
      </c>
      <c r="EO40">
        <v>-0.679604</v>
      </c>
      <c r="EP40">
        <v>-1.29223</v>
      </c>
      <c r="EQ40">
        <v>20.2012</v>
      </c>
      <c r="ER40">
        <v>5.25922</v>
      </c>
      <c r="ES40">
        <v>12.0519</v>
      </c>
      <c r="ET40">
        <v>4.97345</v>
      </c>
      <c r="EU40">
        <v>3.293</v>
      </c>
      <c r="EV40">
        <v>9998.9</v>
      </c>
      <c r="EW40">
        <v>9999</v>
      </c>
      <c r="EX40">
        <v>9998.4</v>
      </c>
      <c r="EY40">
        <v>218.1</v>
      </c>
      <c r="EZ40">
        <v>4.97171</v>
      </c>
      <c r="FA40">
        <v>1.87012</v>
      </c>
      <c r="FB40">
        <v>1.87637</v>
      </c>
      <c r="FC40">
        <v>1.86949</v>
      </c>
      <c r="FD40">
        <v>1.8727</v>
      </c>
      <c r="FE40">
        <v>1.87425</v>
      </c>
      <c r="FF40">
        <v>1.87362</v>
      </c>
      <c r="FG40">
        <v>1.87515</v>
      </c>
      <c r="FH40">
        <v>0</v>
      </c>
      <c r="FI40">
        <v>0</v>
      </c>
      <c r="FJ40">
        <v>0</v>
      </c>
      <c r="FK40">
        <v>0</v>
      </c>
      <c r="FL40" t="s">
        <v>345</v>
      </c>
      <c r="FM40" t="s">
        <v>346</v>
      </c>
      <c r="FN40" t="s">
        <v>347</v>
      </c>
      <c r="FO40" t="s">
        <v>347</v>
      </c>
      <c r="FP40" t="s">
        <v>347</v>
      </c>
      <c r="FQ40" t="s">
        <v>347</v>
      </c>
      <c r="FR40">
        <v>0</v>
      </c>
      <c r="FS40">
        <v>100</v>
      </c>
      <c r="FT40">
        <v>100</v>
      </c>
      <c r="FU40">
        <v>1.09</v>
      </c>
      <c r="FV40">
        <v>0.0458</v>
      </c>
      <c r="FW40">
        <v>0.01200326255803408</v>
      </c>
      <c r="FX40">
        <v>0.002616612134532941</v>
      </c>
      <c r="FY40">
        <v>-4.519413631873513E-07</v>
      </c>
      <c r="FZ40">
        <v>9.831233035137328E-12</v>
      </c>
      <c r="GA40">
        <v>-0.03986255909936497</v>
      </c>
      <c r="GB40">
        <v>0.01128715920374445</v>
      </c>
      <c r="GC40">
        <v>-0.0004913425133041084</v>
      </c>
      <c r="GD40">
        <v>1.320148971478439E-05</v>
      </c>
      <c r="GE40">
        <v>-1</v>
      </c>
      <c r="GF40">
        <v>2093</v>
      </c>
      <c r="GG40">
        <v>1</v>
      </c>
      <c r="GH40">
        <v>22</v>
      </c>
      <c r="GI40">
        <v>56.6</v>
      </c>
      <c r="GJ40">
        <v>56.7</v>
      </c>
      <c r="GK40">
        <v>0.749512</v>
      </c>
      <c r="GL40">
        <v>2.51953</v>
      </c>
      <c r="GM40">
        <v>1.39893</v>
      </c>
      <c r="GN40">
        <v>2.24365</v>
      </c>
      <c r="GO40">
        <v>0.222168</v>
      </c>
      <c r="GP40">
        <v>0</v>
      </c>
      <c r="GQ40">
        <v>24.6532</v>
      </c>
      <c r="GR40">
        <v>15.4367</v>
      </c>
      <c r="GS40">
        <v>18</v>
      </c>
      <c r="GT40">
        <v>-13.627</v>
      </c>
      <c r="GU40">
        <v>-0.474536</v>
      </c>
      <c r="GV40">
        <v>20.0021</v>
      </c>
      <c r="GW40">
        <v>18.0392</v>
      </c>
      <c r="GX40">
        <v>30.0001</v>
      </c>
      <c r="GY40">
        <v>18.1715</v>
      </c>
      <c r="GZ40">
        <v>18.2662</v>
      </c>
      <c r="HA40">
        <v>14.9575</v>
      </c>
      <c r="HB40">
        <v>0</v>
      </c>
      <c r="HC40">
        <v>47.0664</v>
      </c>
      <c r="HD40">
        <v>20</v>
      </c>
      <c r="HE40">
        <v>420</v>
      </c>
      <c r="HF40">
        <v>10.5973</v>
      </c>
      <c r="HG40">
        <v>103.123</v>
      </c>
      <c r="HH40">
        <v>103.59</v>
      </c>
    </row>
    <row r="41" spans="1:216">
      <c r="A41">
        <v>25</v>
      </c>
      <c r="B41">
        <v>1697554661.1</v>
      </c>
      <c r="C41">
        <v>3322</v>
      </c>
      <c r="D41" t="s">
        <v>416</v>
      </c>
      <c r="E41" t="s">
        <v>417</v>
      </c>
      <c r="F41" t="s">
        <v>340</v>
      </c>
      <c r="G41" t="s">
        <v>418</v>
      </c>
      <c r="H41">
        <v>1697554661.1</v>
      </c>
      <c r="I41">
        <f>(J41)/1000</f>
        <v>0</v>
      </c>
      <c r="J41">
        <f>1000*AZ41*AH41*(AV41-AW41)/(100*AO41*(1000-AH41*AV41))</f>
        <v>0</v>
      </c>
      <c r="K41">
        <f>AZ41*AH41*(AU41-AT41*(1000-AH41*AW41)/(1000-AH41*AV41))/(100*AO41)</f>
        <v>0</v>
      </c>
      <c r="L41">
        <f>AT41 - IF(AH41&gt;1, K41*AO41*100.0/(AJ41*BH41), 0)</f>
        <v>0</v>
      </c>
      <c r="M41">
        <f>((S41-I41/2)*L41-K41)/(S41+I41/2)</f>
        <v>0</v>
      </c>
      <c r="N41">
        <f>M41*(BA41+BB41)/1000.0</f>
        <v>0</v>
      </c>
      <c r="O41">
        <f>(AT41 - IF(AH41&gt;1, K41*AO41*100.0/(AJ41*BH41), 0))*(BA41+BB41)/1000.0</f>
        <v>0</v>
      </c>
      <c r="P41">
        <f>2.0/((1/R41-1/Q41)+SIGN(R41)*SQRT((1/R41-1/Q41)*(1/R41-1/Q41) + 4*AP41/((AP41+1)*(AP41+1))*(2*1/R41*1/Q41-1/Q41*1/Q41)))</f>
        <v>0</v>
      </c>
      <c r="Q41">
        <f>IF(LEFT(AQ41,1)&lt;&gt;"0",IF(LEFT(AQ41,1)="1",3.0,AR41),$D$5+$E$5*(BH41*BA41/($K$5*1000))+$F$5*(BH41*BA41/($K$5*1000))*MAX(MIN(AO41,$J$5),$I$5)*MAX(MIN(AO41,$J$5),$I$5)+$G$5*MAX(MIN(AO41,$J$5),$I$5)*(BH41*BA41/($K$5*1000))+$H$5*(BH41*BA41/($K$5*1000))*(BH41*BA41/($K$5*1000)))</f>
        <v>0</v>
      </c>
      <c r="R41">
        <f>I41*(1000-(1000*0.61365*exp(17.502*V41/(240.97+V41))/(BA41+BB41)+AV41)/2)/(1000*0.61365*exp(17.502*V41/(240.97+V41))/(BA41+BB41)-AV41)</f>
        <v>0</v>
      </c>
      <c r="S41">
        <f>1/((AP41+1)/(P41/1.6)+1/(Q41/1.37)) + AP41/((AP41+1)/(P41/1.6) + AP41/(Q41/1.37))</f>
        <v>0</v>
      </c>
      <c r="T41">
        <f>(AK41*AN41)</f>
        <v>0</v>
      </c>
      <c r="U41">
        <f>(BC41+(T41+2*0.95*5.67E-8*(((BC41+$B$7)+273)^4-(BC41+273)^4)-44100*I41)/(1.84*29.3*Q41+8*0.95*5.67E-8*(BC41+273)^3))</f>
        <v>0</v>
      </c>
      <c r="V41">
        <f>($C$7*BD41+$D$7*BE41+$E$7*U41)</f>
        <v>0</v>
      </c>
      <c r="W41">
        <f>0.61365*exp(17.502*V41/(240.97+V41))</f>
        <v>0</v>
      </c>
      <c r="X41">
        <f>(Y41/Z41*100)</f>
        <v>0</v>
      </c>
      <c r="Y41">
        <f>AV41*(BA41+BB41)/1000</f>
        <v>0</v>
      </c>
      <c r="Z41">
        <f>0.61365*exp(17.502*BC41/(240.97+BC41))</f>
        <v>0</v>
      </c>
      <c r="AA41">
        <f>(W41-AV41*(BA41+BB41)/1000)</f>
        <v>0</v>
      </c>
      <c r="AB41">
        <f>(-I41*44100)</f>
        <v>0</v>
      </c>
      <c r="AC41">
        <f>2*29.3*Q41*0.92*(BC41-V41)</f>
        <v>0</v>
      </c>
      <c r="AD41">
        <f>2*0.95*5.67E-8*(((BC41+$B$7)+273)^4-(V41+273)^4)</f>
        <v>0</v>
      </c>
      <c r="AE41">
        <f>T41+AD41+AB41+AC41</f>
        <v>0</v>
      </c>
      <c r="AF41">
        <v>1</v>
      </c>
      <c r="AG41">
        <v>100</v>
      </c>
      <c r="AH41">
        <f>IF(AF41*$H$13&gt;=AJ41,1.0,(AJ41/(AJ41-AF41*$H$13)))</f>
        <v>0</v>
      </c>
      <c r="AI41">
        <f>(AH41-1)*100</f>
        <v>0</v>
      </c>
      <c r="AJ41">
        <f>MAX(0,($B$13+$C$13*BH41)/(1+$D$13*BH41)*BA41/(BC41+273)*$E$13)</f>
        <v>0</v>
      </c>
      <c r="AK41">
        <f>$B$11*BI41+$C$11*BJ41+$F$11*BU41*(1-BX41)</f>
        <v>0</v>
      </c>
      <c r="AL41">
        <f>AK41*AM41</f>
        <v>0</v>
      </c>
      <c r="AM41">
        <f>($B$11*$D$9+$C$11*$D$9+$F$11*((CH41+BZ41)/MAX(CH41+BZ41+CI41, 0.1)*$I$9+CI41/MAX(CH41+BZ41+CI41, 0.1)*$J$9))/($B$11+$C$11+$F$11)</f>
        <v>0</v>
      </c>
      <c r="AN41">
        <f>($B$11*$K$9+$C$11*$K$9+$F$11*((CH41+BZ41)/MAX(CH41+BZ41+CI41, 0.1)*$P$9+CI41/MAX(CH41+BZ41+CI41, 0.1)*$Q$9))/($B$11+$C$11+$F$11)</f>
        <v>0</v>
      </c>
      <c r="AO41">
        <v>6</v>
      </c>
      <c r="AP41">
        <v>0.5</v>
      </c>
      <c r="AQ41" t="s">
        <v>342</v>
      </c>
      <c r="AR41">
        <v>2</v>
      </c>
      <c r="AS41">
        <v>1697554661.1</v>
      </c>
      <c r="AT41">
        <v>446.942</v>
      </c>
      <c r="AU41">
        <v>429.665</v>
      </c>
      <c r="AV41">
        <v>11.6785</v>
      </c>
      <c r="AW41">
        <v>10.1686</v>
      </c>
      <c r="AX41">
        <v>445.853</v>
      </c>
      <c r="AY41">
        <v>11.6328</v>
      </c>
      <c r="AZ41">
        <v>-42.0615</v>
      </c>
      <c r="BA41">
        <v>101.457</v>
      </c>
      <c r="BB41">
        <v>0.0149734</v>
      </c>
      <c r="BC41">
        <v>21.0777</v>
      </c>
      <c r="BD41">
        <v>999.9</v>
      </c>
      <c r="BE41">
        <v>999.9</v>
      </c>
      <c r="BF41">
        <v>0</v>
      </c>
      <c r="BG41">
        <v>0</v>
      </c>
      <c r="BH41">
        <v>9990.620000000001</v>
      </c>
      <c r="BI41">
        <v>0</v>
      </c>
      <c r="BJ41">
        <v>21.4413</v>
      </c>
      <c r="BK41">
        <v>17.2769</v>
      </c>
      <c r="BL41">
        <v>452.224</v>
      </c>
      <c r="BM41">
        <v>434.079</v>
      </c>
      <c r="BN41">
        <v>1.50992</v>
      </c>
      <c r="BO41">
        <v>429.665</v>
      </c>
      <c r="BP41">
        <v>10.1686</v>
      </c>
      <c r="BQ41">
        <v>1.18486</v>
      </c>
      <c r="BR41">
        <v>1.03167</v>
      </c>
      <c r="BS41">
        <v>9.41273</v>
      </c>
      <c r="BT41">
        <v>7.37153</v>
      </c>
      <c r="BU41">
        <v>2500.15</v>
      </c>
      <c r="BV41">
        <v>0.900004</v>
      </c>
      <c r="BW41">
        <v>0.0999956</v>
      </c>
      <c r="BX41">
        <v>0</v>
      </c>
      <c r="BY41">
        <v>2.6815</v>
      </c>
      <c r="BZ41">
        <v>0</v>
      </c>
      <c r="CA41">
        <v>32041.3</v>
      </c>
      <c r="CB41">
        <v>22325.2</v>
      </c>
      <c r="CC41">
        <v>41.875</v>
      </c>
      <c r="CD41">
        <v>39.812</v>
      </c>
      <c r="CE41">
        <v>40.687</v>
      </c>
      <c r="CF41">
        <v>39.437</v>
      </c>
      <c r="CG41">
        <v>40.062</v>
      </c>
      <c r="CH41">
        <v>2250.15</v>
      </c>
      <c r="CI41">
        <v>250</v>
      </c>
      <c r="CJ41">
        <v>0</v>
      </c>
      <c r="CK41">
        <v>1697554647.9</v>
      </c>
      <c r="CL41">
        <v>0</v>
      </c>
      <c r="CM41">
        <v>1697551132.6</v>
      </c>
      <c r="CN41" t="s">
        <v>343</v>
      </c>
      <c r="CO41">
        <v>1697551132.6</v>
      </c>
      <c r="CP41">
        <v>1697551128.6</v>
      </c>
      <c r="CQ41">
        <v>1</v>
      </c>
      <c r="CR41">
        <v>-0.091</v>
      </c>
      <c r="CS41">
        <v>0.011</v>
      </c>
      <c r="CT41">
        <v>1.027</v>
      </c>
      <c r="CU41">
        <v>0.051</v>
      </c>
      <c r="CV41">
        <v>418</v>
      </c>
      <c r="CW41">
        <v>13</v>
      </c>
      <c r="CX41">
        <v>0.18</v>
      </c>
      <c r="CY41">
        <v>0.25</v>
      </c>
      <c r="CZ41">
        <v>1.34580247103477</v>
      </c>
      <c r="DA41">
        <v>-0.1290199078350846</v>
      </c>
      <c r="DB41">
        <v>0.02251684942761768</v>
      </c>
      <c r="DC41">
        <v>1</v>
      </c>
      <c r="DD41">
        <v>-0.0001070157295373475</v>
      </c>
      <c r="DE41">
        <v>-1.057418659164822E-05</v>
      </c>
      <c r="DF41">
        <v>9.899456596119876E-07</v>
      </c>
      <c r="DG41">
        <v>1</v>
      </c>
      <c r="DH41">
        <v>-0.006256149774649038</v>
      </c>
      <c r="DI41">
        <v>0.0001474489767078931</v>
      </c>
      <c r="DJ41">
        <v>3.267231567485631E-05</v>
      </c>
      <c r="DK41">
        <v>1</v>
      </c>
      <c r="DL41">
        <v>3</v>
      </c>
      <c r="DM41">
        <v>3</v>
      </c>
      <c r="DN41" t="s">
        <v>344</v>
      </c>
      <c r="DO41">
        <v>2.4361</v>
      </c>
      <c r="DP41">
        <v>2.64299</v>
      </c>
      <c r="DQ41">
        <v>0.107936</v>
      </c>
      <c r="DR41">
        <v>0.105741</v>
      </c>
      <c r="DS41">
        <v>0.0636099</v>
      </c>
      <c r="DT41">
        <v>0.0588052</v>
      </c>
      <c r="DU41">
        <v>26259.3</v>
      </c>
      <c r="DV41">
        <v>28742.9</v>
      </c>
      <c r="DW41">
        <v>27844.6</v>
      </c>
      <c r="DX41">
        <v>30191.9</v>
      </c>
      <c r="DY41">
        <v>32702.3</v>
      </c>
      <c r="DZ41">
        <v>35140.2</v>
      </c>
      <c r="EA41">
        <v>38247.1</v>
      </c>
      <c r="EB41">
        <v>41485.9</v>
      </c>
      <c r="EC41">
        <v>0.129425</v>
      </c>
      <c r="ED41">
        <v>0.338275</v>
      </c>
      <c r="EE41">
        <v>0</v>
      </c>
      <c r="EF41">
        <v>0</v>
      </c>
      <c r="EG41">
        <v>17.2663</v>
      </c>
      <c r="EH41">
        <v>999.9</v>
      </c>
      <c r="EI41">
        <v>42.6</v>
      </c>
      <c r="EJ41">
        <v>21.7</v>
      </c>
      <c r="EK41">
        <v>10.9391</v>
      </c>
      <c r="EL41">
        <v>63.5506</v>
      </c>
      <c r="EM41">
        <v>96.92310000000001</v>
      </c>
      <c r="EN41">
        <v>1</v>
      </c>
      <c r="EO41">
        <v>-0.6796720000000001</v>
      </c>
      <c r="EP41">
        <v>-1.3338</v>
      </c>
      <c r="EQ41">
        <v>20.2005</v>
      </c>
      <c r="ER41">
        <v>5.25637</v>
      </c>
      <c r="ES41">
        <v>12.0519</v>
      </c>
      <c r="ET41">
        <v>4.9732</v>
      </c>
      <c r="EU41">
        <v>3.29233</v>
      </c>
      <c r="EV41">
        <v>9998.799999999999</v>
      </c>
      <c r="EW41">
        <v>9999</v>
      </c>
      <c r="EX41">
        <v>9997.799999999999</v>
      </c>
      <c r="EY41">
        <v>218.2</v>
      </c>
      <c r="EZ41">
        <v>4.97175</v>
      </c>
      <c r="FA41">
        <v>1.87012</v>
      </c>
      <c r="FB41">
        <v>1.87637</v>
      </c>
      <c r="FC41">
        <v>1.86948</v>
      </c>
      <c r="FD41">
        <v>1.87271</v>
      </c>
      <c r="FE41">
        <v>1.87428</v>
      </c>
      <c r="FF41">
        <v>1.87361</v>
      </c>
      <c r="FG41">
        <v>1.87515</v>
      </c>
      <c r="FH41">
        <v>0</v>
      </c>
      <c r="FI41">
        <v>0</v>
      </c>
      <c r="FJ41">
        <v>0</v>
      </c>
      <c r="FK41">
        <v>0</v>
      </c>
      <c r="FL41" t="s">
        <v>345</v>
      </c>
      <c r="FM41" t="s">
        <v>346</v>
      </c>
      <c r="FN41" t="s">
        <v>347</v>
      </c>
      <c r="FO41" t="s">
        <v>347</v>
      </c>
      <c r="FP41" t="s">
        <v>347</v>
      </c>
      <c r="FQ41" t="s">
        <v>347</v>
      </c>
      <c r="FR41">
        <v>0</v>
      </c>
      <c r="FS41">
        <v>100</v>
      </c>
      <c r="FT41">
        <v>100</v>
      </c>
      <c r="FU41">
        <v>1.089</v>
      </c>
      <c r="FV41">
        <v>0.0457</v>
      </c>
      <c r="FW41">
        <v>0.01200326255803408</v>
      </c>
      <c r="FX41">
        <v>0.002616612134532941</v>
      </c>
      <c r="FY41">
        <v>-4.519413631873513E-07</v>
      </c>
      <c r="FZ41">
        <v>9.831233035137328E-12</v>
      </c>
      <c r="GA41">
        <v>-0.03986255909936497</v>
      </c>
      <c r="GB41">
        <v>0.01128715920374445</v>
      </c>
      <c r="GC41">
        <v>-0.0004913425133041084</v>
      </c>
      <c r="GD41">
        <v>1.320148971478439E-05</v>
      </c>
      <c r="GE41">
        <v>-1</v>
      </c>
      <c r="GF41">
        <v>2093</v>
      </c>
      <c r="GG41">
        <v>1</v>
      </c>
      <c r="GH41">
        <v>22</v>
      </c>
      <c r="GI41">
        <v>58.8</v>
      </c>
      <c r="GJ41">
        <v>58.9</v>
      </c>
      <c r="GK41">
        <v>0.351562</v>
      </c>
      <c r="GL41">
        <v>2.56836</v>
      </c>
      <c r="GM41">
        <v>1.39893</v>
      </c>
      <c r="GN41">
        <v>2.24365</v>
      </c>
      <c r="GO41">
        <v>0.218506</v>
      </c>
      <c r="GP41">
        <v>0</v>
      </c>
      <c r="GQ41">
        <v>24.6124</v>
      </c>
      <c r="GR41">
        <v>15.4104</v>
      </c>
      <c r="GS41">
        <v>18</v>
      </c>
      <c r="GT41">
        <v>-17.8793</v>
      </c>
      <c r="GU41">
        <v>-0.14913</v>
      </c>
      <c r="GV41">
        <v>20.0027</v>
      </c>
      <c r="GW41">
        <v>18.0206</v>
      </c>
      <c r="GX41">
        <v>30.0003</v>
      </c>
      <c r="GY41">
        <v>18.1752</v>
      </c>
      <c r="GZ41">
        <v>18.2551</v>
      </c>
      <c r="HA41">
        <v>7.01099</v>
      </c>
      <c r="HB41">
        <v>0</v>
      </c>
      <c r="HC41">
        <v>60.2008</v>
      </c>
      <c r="HD41">
        <v>20</v>
      </c>
      <c r="HE41">
        <v>420</v>
      </c>
      <c r="HF41">
        <v>10.5973</v>
      </c>
      <c r="HG41">
        <v>103.118</v>
      </c>
      <c r="HH41">
        <v>103.591</v>
      </c>
    </row>
    <row r="42" spans="1:216">
      <c r="A42">
        <v>26</v>
      </c>
      <c r="B42">
        <v>1697554759.1</v>
      </c>
      <c r="C42">
        <v>3420</v>
      </c>
      <c r="D42" t="s">
        <v>419</v>
      </c>
      <c r="E42" t="s">
        <v>420</v>
      </c>
      <c r="F42" t="s">
        <v>340</v>
      </c>
      <c r="G42" t="s">
        <v>421</v>
      </c>
      <c r="H42">
        <v>1697554759.1</v>
      </c>
      <c r="I42">
        <f>(J42)/1000</f>
        <v>0</v>
      </c>
      <c r="J42">
        <f>1000*AZ42*AH42*(AV42-AW42)/(100*AO42*(1000-AH42*AV42))</f>
        <v>0</v>
      </c>
      <c r="K42">
        <f>AZ42*AH42*(AU42-AT42*(1000-AH42*AW42)/(1000-AH42*AV42))/(100*AO42)</f>
        <v>0</v>
      </c>
      <c r="L42">
        <f>AT42 - IF(AH42&gt;1, K42*AO42*100.0/(AJ42*BH42), 0)</f>
        <v>0</v>
      </c>
      <c r="M42">
        <f>((S42-I42/2)*L42-K42)/(S42+I42/2)</f>
        <v>0</v>
      </c>
      <c r="N42">
        <f>M42*(BA42+BB42)/1000.0</f>
        <v>0</v>
      </c>
      <c r="O42">
        <f>(AT42 - IF(AH42&gt;1, K42*AO42*100.0/(AJ42*BH42), 0))*(BA42+BB42)/1000.0</f>
        <v>0</v>
      </c>
      <c r="P42">
        <f>2.0/((1/R42-1/Q42)+SIGN(R42)*SQRT((1/R42-1/Q42)*(1/R42-1/Q42) + 4*AP42/((AP42+1)*(AP42+1))*(2*1/R42*1/Q42-1/Q42*1/Q42)))</f>
        <v>0</v>
      </c>
      <c r="Q42">
        <f>IF(LEFT(AQ42,1)&lt;&gt;"0",IF(LEFT(AQ42,1)="1",3.0,AR42),$D$5+$E$5*(BH42*BA42/($K$5*1000))+$F$5*(BH42*BA42/($K$5*1000))*MAX(MIN(AO42,$J$5),$I$5)*MAX(MIN(AO42,$J$5),$I$5)+$G$5*MAX(MIN(AO42,$J$5),$I$5)*(BH42*BA42/($K$5*1000))+$H$5*(BH42*BA42/($K$5*1000))*(BH42*BA42/($K$5*1000)))</f>
        <v>0</v>
      </c>
      <c r="R42">
        <f>I42*(1000-(1000*0.61365*exp(17.502*V42/(240.97+V42))/(BA42+BB42)+AV42)/2)/(1000*0.61365*exp(17.502*V42/(240.97+V42))/(BA42+BB42)-AV42)</f>
        <v>0</v>
      </c>
      <c r="S42">
        <f>1/((AP42+1)/(P42/1.6)+1/(Q42/1.37)) + AP42/((AP42+1)/(P42/1.6) + AP42/(Q42/1.37))</f>
        <v>0</v>
      </c>
      <c r="T42">
        <f>(AK42*AN42)</f>
        <v>0</v>
      </c>
      <c r="U42">
        <f>(BC42+(T42+2*0.95*5.67E-8*(((BC42+$B$7)+273)^4-(BC42+273)^4)-44100*I42)/(1.84*29.3*Q42+8*0.95*5.67E-8*(BC42+273)^3))</f>
        <v>0</v>
      </c>
      <c r="V42">
        <f>($C$7*BD42+$D$7*BE42+$E$7*U42)</f>
        <v>0</v>
      </c>
      <c r="W42">
        <f>0.61365*exp(17.502*V42/(240.97+V42))</f>
        <v>0</v>
      </c>
      <c r="X42">
        <f>(Y42/Z42*100)</f>
        <v>0</v>
      </c>
      <c r="Y42">
        <f>AV42*(BA42+BB42)/1000</f>
        <v>0</v>
      </c>
      <c r="Z42">
        <f>0.61365*exp(17.502*BC42/(240.97+BC42))</f>
        <v>0</v>
      </c>
      <c r="AA42">
        <f>(W42-AV42*(BA42+BB42)/1000)</f>
        <v>0</v>
      </c>
      <c r="AB42">
        <f>(-I42*44100)</f>
        <v>0</v>
      </c>
      <c r="AC42">
        <f>2*29.3*Q42*0.92*(BC42-V42)</f>
        <v>0</v>
      </c>
      <c r="AD42">
        <f>2*0.95*5.67E-8*(((BC42+$B$7)+273)^4-(V42+273)^4)</f>
        <v>0</v>
      </c>
      <c r="AE42">
        <f>T42+AD42+AB42+AC42</f>
        <v>0</v>
      </c>
      <c r="AF42">
        <v>1</v>
      </c>
      <c r="AG42">
        <v>100</v>
      </c>
      <c r="AH42">
        <f>IF(AF42*$H$13&gt;=AJ42,1.0,(AJ42/(AJ42-AF42*$H$13)))</f>
        <v>0</v>
      </c>
      <c r="AI42">
        <f>(AH42-1)*100</f>
        <v>0</v>
      </c>
      <c r="AJ42">
        <f>MAX(0,($B$13+$C$13*BH42)/(1+$D$13*BH42)*BA42/(BC42+273)*$E$13)</f>
        <v>0</v>
      </c>
      <c r="AK42">
        <f>$B$11*BI42+$C$11*BJ42+$F$11*BU42*(1-BX42)</f>
        <v>0</v>
      </c>
      <c r="AL42">
        <f>AK42*AM42</f>
        <v>0</v>
      </c>
      <c r="AM42">
        <f>($B$11*$D$9+$C$11*$D$9+$F$11*((CH42+BZ42)/MAX(CH42+BZ42+CI42, 0.1)*$I$9+CI42/MAX(CH42+BZ42+CI42, 0.1)*$J$9))/($B$11+$C$11+$F$11)</f>
        <v>0</v>
      </c>
      <c r="AN42">
        <f>($B$11*$K$9+$C$11*$K$9+$F$11*((CH42+BZ42)/MAX(CH42+BZ42+CI42, 0.1)*$P$9+CI42/MAX(CH42+BZ42+CI42, 0.1)*$Q$9))/($B$11+$C$11+$F$11)</f>
        <v>0</v>
      </c>
      <c r="AO42">
        <v>6</v>
      </c>
      <c r="AP42">
        <v>0.5</v>
      </c>
      <c r="AQ42" t="s">
        <v>342</v>
      </c>
      <c r="AR42">
        <v>2</v>
      </c>
      <c r="AS42">
        <v>1697554759.1</v>
      </c>
      <c r="AT42">
        <v>447.224</v>
      </c>
      <c r="AU42">
        <v>432.774</v>
      </c>
      <c r="AV42">
        <v>11.7708</v>
      </c>
      <c r="AW42">
        <v>10.145</v>
      </c>
      <c r="AX42">
        <v>446.134</v>
      </c>
      <c r="AY42">
        <v>11.7246</v>
      </c>
      <c r="AZ42">
        <v>-44.1105</v>
      </c>
      <c r="BA42">
        <v>101.458</v>
      </c>
      <c r="BB42">
        <v>0.0142613</v>
      </c>
      <c r="BC42">
        <v>21.3888</v>
      </c>
      <c r="BD42">
        <v>999.9</v>
      </c>
      <c r="BE42">
        <v>999.9</v>
      </c>
      <c r="BF42">
        <v>0</v>
      </c>
      <c r="BG42">
        <v>0</v>
      </c>
      <c r="BH42">
        <v>9987.5</v>
      </c>
      <c r="BI42">
        <v>0</v>
      </c>
      <c r="BJ42">
        <v>22.9933</v>
      </c>
      <c r="BK42">
        <v>14.4504</v>
      </c>
      <c r="BL42">
        <v>452.551</v>
      </c>
      <c r="BM42">
        <v>437.209</v>
      </c>
      <c r="BN42">
        <v>1.6258</v>
      </c>
      <c r="BO42">
        <v>432.774</v>
      </c>
      <c r="BP42">
        <v>10.145</v>
      </c>
      <c r="BQ42">
        <v>1.19424</v>
      </c>
      <c r="BR42">
        <v>1.02929</v>
      </c>
      <c r="BS42">
        <v>9.52989</v>
      </c>
      <c r="BT42">
        <v>7.33765</v>
      </c>
      <c r="BU42">
        <v>2500.1</v>
      </c>
      <c r="BV42">
        <v>0.899998</v>
      </c>
      <c r="BW42">
        <v>0.100002</v>
      </c>
      <c r="BX42">
        <v>0</v>
      </c>
      <c r="BY42">
        <v>2.6293</v>
      </c>
      <c r="BZ42">
        <v>0</v>
      </c>
      <c r="CA42">
        <v>32217.6</v>
      </c>
      <c r="CB42">
        <v>22324.6</v>
      </c>
      <c r="CC42">
        <v>39.062</v>
      </c>
      <c r="CD42">
        <v>37.5</v>
      </c>
      <c r="CE42">
        <v>38.562</v>
      </c>
      <c r="CF42">
        <v>36.187</v>
      </c>
      <c r="CG42">
        <v>37.625</v>
      </c>
      <c r="CH42">
        <v>2250.08</v>
      </c>
      <c r="CI42">
        <v>250.02</v>
      </c>
      <c r="CJ42">
        <v>0</v>
      </c>
      <c r="CK42">
        <v>1697554745.7</v>
      </c>
      <c r="CL42">
        <v>0</v>
      </c>
      <c r="CM42">
        <v>1697551132.6</v>
      </c>
      <c r="CN42" t="s">
        <v>343</v>
      </c>
      <c r="CO42">
        <v>1697551132.6</v>
      </c>
      <c r="CP42">
        <v>1697551128.6</v>
      </c>
      <c r="CQ42">
        <v>1</v>
      </c>
      <c r="CR42">
        <v>-0.091</v>
      </c>
      <c r="CS42">
        <v>0.011</v>
      </c>
      <c r="CT42">
        <v>1.027</v>
      </c>
      <c r="CU42">
        <v>0.051</v>
      </c>
      <c r="CV42">
        <v>418</v>
      </c>
      <c r="CW42">
        <v>13</v>
      </c>
      <c r="CX42">
        <v>0.18</v>
      </c>
      <c r="CY42">
        <v>0.25</v>
      </c>
      <c r="CZ42">
        <v>1.234031049867609</v>
      </c>
      <c r="DA42">
        <v>-0.688109772364997</v>
      </c>
      <c r="DB42">
        <v>0.05181974134156044</v>
      </c>
      <c r="DC42">
        <v>1</v>
      </c>
      <c r="DD42">
        <v>-0.0001185972959870171</v>
      </c>
      <c r="DE42">
        <v>-2.005556639292505E-05</v>
      </c>
      <c r="DF42">
        <v>1.451736853960057E-06</v>
      </c>
      <c r="DG42">
        <v>1</v>
      </c>
      <c r="DH42">
        <v>-0.006656201322733632</v>
      </c>
      <c r="DI42">
        <v>-0.001010288337938216</v>
      </c>
      <c r="DJ42">
        <v>7.320614512672054E-05</v>
      </c>
      <c r="DK42">
        <v>1</v>
      </c>
      <c r="DL42">
        <v>3</v>
      </c>
      <c r="DM42">
        <v>3</v>
      </c>
      <c r="DN42" t="s">
        <v>344</v>
      </c>
      <c r="DO42">
        <v>2.43321</v>
      </c>
      <c r="DP42">
        <v>2.64224</v>
      </c>
      <c r="DQ42">
        <v>0.107988</v>
      </c>
      <c r="DR42">
        <v>0.106313</v>
      </c>
      <c r="DS42">
        <v>0.0639955</v>
      </c>
      <c r="DT42">
        <v>0.0586992</v>
      </c>
      <c r="DU42">
        <v>26255</v>
      </c>
      <c r="DV42">
        <v>28722.6</v>
      </c>
      <c r="DW42">
        <v>27841.5</v>
      </c>
      <c r="DX42">
        <v>30189.9</v>
      </c>
      <c r="DY42">
        <v>32685.6</v>
      </c>
      <c r="DZ42">
        <v>35142</v>
      </c>
      <c r="EA42">
        <v>38243.3</v>
      </c>
      <c r="EB42">
        <v>41483.3</v>
      </c>
      <c r="EC42">
        <v>0.152975</v>
      </c>
      <c r="ED42">
        <v>0.34225</v>
      </c>
      <c r="EE42">
        <v>0</v>
      </c>
      <c r="EF42">
        <v>0</v>
      </c>
      <c r="EG42">
        <v>17.4717</v>
      </c>
      <c r="EH42">
        <v>999.9</v>
      </c>
      <c r="EI42">
        <v>43.6</v>
      </c>
      <c r="EJ42">
        <v>21.7</v>
      </c>
      <c r="EK42">
        <v>11.196</v>
      </c>
      <c r="EL42">
        <v>63.5306</v>
      </c>
      <c r="EM42">
        <v>96.92310000000001</v>
      </c>
      <c r="EN42">
        <v>1</v>
      </c>
      <c r="EO42">
        <v>-0.679776</v>
      </c>
      <c r="EP42">
        <v>-1.27102</v>
      </c>
      <c r="EQ42">
        <v>20.2</v>
      </c>
      <c r="ER42">
        <v>5.25907</v>
      </c>
      <c r="ES42">
        <v>12.0519</v>
      </c>
      <c r="ET42">
        <v>4.97365</v>
      </c>
      <c r="EU42">
        <v>3.293</v>
      </c>
      <c r="EV42">
        <v>9998.799999999999</v>
      </c>
      <c r="EW42">
        <v>9999</v>
      </c>
      <c r="EX42">
        <v>9996.9</v>
      </c>
      <c r="EY42">
        <v>218.2</v>
      </c>
      <c r="EZ42">
        <v>4.97183</v>
      </c>
      <c r="FA42">
        <v>1.87014</v>
      </c>
      <c r="FB42">
        <v>1.87639</v>
      </c>
      <c r="FC42">
        <v>1.86951</v>
      </c>
      <c r="FD42">
        <v>1.87271</v>
      </c>
      <c r="FE42">
        <v>1.87433</v>
      </c>
      <c r="FF42">
        <v>1.87363</v>
      </c>
      <c r="FG42">
        <v>1.87515</v>
      </c>
      <c r="FH42">
        <v>0</v>
      </c>
      <c r="FI42">
        <v>0</v>
      </c>
      <c r="FJ42">
        <v>0</v>
      </c>
      <c r="FK42">
        <v>0</v>
      </c>
      <c r="FL42" t="s">
        <v>345</v>
      </c>
      <c r="FM42" t="s">
        <v>346</v>
      </c>
      <c r="FN42" t="s">
        <v>347</v>
      </c>
      <c r="FO42" t="s">
        <v>347</v>
      </c>
      <c r="FP42" t="s">
        <v>347</v>
      </c>
      <c r="FQ42" t="s">
        <v>347</v>
      </c>
      <c r="FR42">
        <v>0</v>
      </c>
      <c r="FS42">
        <v>100</v>
      </c>
      <c r="FT42">
        <v>100</v>
      </c>
      <c r="FU42">
        <v>1.09</v>
      </c>
      <c r="FV42">
        <v>0.0462</v>
      </c>
      <c r="FW42">
        <v>0.01200326255803408</v>
      </c>
      <c r="FX42">
        <v>0.002616612134532941</v>
      </c>
      <c r="FY42">
        <v>-4.519413631873513E-07</v>
      </c>
      <c r="FZ42">
        <v>9.831233035137328E-12</v>
      </c>
      <c r="GA42">
        <v>-0.03986255909936497</v>
      </c>
      <c r="GB42">
        <v>0.01128715920374445</v>
      </c>
      <c r="GC42">
        <v>-0.0004913425133041084</v>
      </c>
      <c r="GD42">
        <v>1.320148971478439E-05</v>
      </c>
      <c r="GE42">
        <v>-1</v>
      </c>
      <c r="GF42">
        <v>2093</v>
      </c>
      <c r="GG42">
        <v>1</v>
      </c>
      <c r="GH42">
        <v>22</v>
      </c>
      <c r="GI42">
        <v>60.4</v>
      </c>
      <c r="GJ42">
        <v>60.5</v>
      </c>
      <c r="GK42">
        <v>0.162354</v>
      </c>
      <c r="GL42">
        <v>4.99878</v>
      </c>
      <c r="GM42">
        <v>1.39893</v>
      </c>
      <c r="GN42">
        <v>2.23999</v>
      </c>
      <c r="GO42">
        <v>0.216064</v>
      </c>
      <c r="GP42">
        <v>0</v>
      </c>
      <c r="GQ42">
        <v>24.6124</v>
      </c>
      <c r="GR42">
        <v>15.3841</v>
      </c>
      <c r="GS42">
        <v>18</v>
      </c>
      <c r="GT42">
        <v>-16.2826</v>
      </c>
      <c r="GU42">
        <v>0.181513</v>
      </c>
      <c r="GV42">
        <v>20.0012</v>
      </c>
      <c r="GW42">
        <v>18.0256</v>
      </c>
      <c r="GX42">
        <v>30</v>
      </c>
      <c r="GY42">
        <v>18.1786</v>
      </c>
      <c r="GZ42">
        <v>18.2567</v>
      </c>
      <c r="HA42">
        <v>0</v>
      </c>
      <c r="HB42">
        <v>0</v>
      </c>
      <c r="HC42">
        <v>68.8505</v>
      </c>
      <c r="HD42">
        <v>20</v>
      </c>
      <c r="HE42">
        <v>420</v>
      </c>
      <c r="HF42">
        <v>10.5973</v>
      </c>
      <c r="HG42">
        <v>103.107</v>
      </c>
      <c r="HH42">
        <v>103.584</v>
      </c>
    </row>
    <row r="43" spans="1:216">
      <c r="A43">
        <v>27</v>
      </c>
      <c r="B43">
        <v>1697555014.6</v>
      </c>
      <c r="C43">
        <v>3675.5</v>
      </c>
      <c r="D43" t="s">
        <v>422</v>
      </c>
      <c r="E43" t="s">
        <v>423</v>
      </c>
      <c r="F43" t="s">
        <v>340</v>
      </c>
      <c r="G43" t="s">
        <v>415</v>
      </c>
      <c r="H43">
        <v>1697555014.6</v>
      </c>
      <c r="I43">
        <f>(J43)/1000</f>
        <v>0</v>
      </c>
      <c r="J43">
        <f>1000*AZ43*AH43*(AV43-AW43)/(100*AO43*(1000-AH43*AV43))</f>
        <v>0</v>
      </c>
      <c r="K43">
        <f>AZ43*AH43*(AU43-AT43*(1000-AH43*AW43)/(1000-AH43*AV43))/(100*AO43)</f>
        <v>0</v>
      </c>
      <c r="L43">
        <f>AT43 - IF(AH43&gt;1, K43*AO43*100.0/(AJ43*BH43), 0)</f>
        <v>0</v>
      </c>
      <c r="M43">
        <f>((S43-I43/2)*L43-K43)/(S43+I43/2)</f>
        <v>0</v>
      </c>
      <c r="N43">
        <f>M43*(BA43+BB43)/1000.0</f>
        <v>0</v>
      </c>
      <c r="O43">
        <f>(AT43 - IF(AH43&gt;1, K43*AO43*100.0/(AJ43*BH43), 0))*(BA43+BB43)/1000.0</f>
        <v>0</v>
      </c>
      <c r="P43">
        <f>2.0/((1/R43-1/Q43)+SIGN(R43)*SQRT((1/R43-1/Q43)*(1/R43-1/Q43) + 4*AP43/((AP43+1)*(AP43+1))*(2*1/R43*1/Q43-1/Q43*1/Q43)))</f>
        <v>0</v>
      </c>
      <c r="Q43">
        <f>IF(LEFT(AQ43,1)&lt;&gt;"0",IF(LEFT(AQ43,1)="1",3.0,AR43),$D$5+$E$5*(BH43*BA43/($K$5*1000))+$F$5*(BH43*BA43/($K$5*1000))*MAX(MIN(AO43,$J$5),$I$5)*MAX(MIN(AO43,$J$5),$I$5)+$G$5*MAX(MIN(AO43,$J$5),$I$5)*(BH43*BA43/($K$5*1000))+$H$5*(BH43*BA43/($K$5*1000))*(BH43*BA43/($K$5*1000)))</f>
        <v>0</v>
      </c>
      <c r="R43">
        <f>I43*(1000-(1000*0.61365*exp(17.502*V43/(240.97+V43))/(BA43+BB43)+AV43)/2)/(1000*0.61365*exp(17.502*V43/(240.97+V43))/(BA43+BB43)-AV43)</f>
        <v>0</v>
      </c>
      <c r="S43">
        <f>1/((AP43+1)/(P43/1.6)+1/(Q43/1.37)) + AP43/((AP43+1)/(P43/1.6) + AP43/(Q43/1.37))</f>
        <v>0</v>
      </c>
      <c r="T43">
        <f>(AK43*AN43)</f>
        <v>0</v>
      </c>
      <c r="U43">
        <f>(BC43+(T43+2*0.95*5.67E-8*(((BC43+$B$7)+273)^4-(BC43+273)^4)-44100*I43)/(1.84*29.3*Q43+8*0.95*5.67E-8*(BC43+273)^3))</f>
        <v>0</v>
      </c>
      <c r="V43">
        <f>($C$7*BD43+$D$7*BE43+$E$7*U43)</f>
        <v>0</v>
      </c>
      <c r="W43">
        <f>0.61365*exp(17.502*V43/(240.97+V43))</f>
        <v>0</v>
      </c>
      <c r="X43">
        <f>(Y43/Z43*100)</f>
        <v>0</v>
      </c>
      <c r="Y43">
        <f>AV43*(BA43+BB43)/1000</f>
        <v>0</v>
      </c>
      <c r="Z43">
        <f>0.61365*exp(17.502*BC43/(240.97+BC43))</f>
        <v>0</v>
      </c>
      <c r="AA43">
        <f>(W43-AV43*(BA43+BB43)/1000)</f>
        <v>0</v>
      </c>
      <c r="AB43">
        <f>(-I43*44100)</f>
        <v>0</v>
      </c>
      <c r="AC43">
        <f>2*29.3*Q43*0.92*(BC43-V43)</f>
        <v>0</v>
      </c>
      <c r="AD43">
        <f>2*0.95*5.67E-8*(((BC43+$B$7)+273)^4-(V43+273)^4)</f>
        <v>0</v>
      </c>
      <c r="AE43">
        <f>T43+AD43+AB43+AC43</f>
        <v>0</v>
      </c>
      <c r="AF43">
        <v>3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MAX(0,($B$13+$C$13*BH43)/(1+$D$13*BH43)*BA43/(BC43+273)*$E$13)</f>
        <v>0</v>
      </c>
      <c r="AK43">
        <f>$B$11*BI43+$C$11*BJ43+$F$11*BU43*(1-BX43)</f>
        <v>0</v>
      </c>
      <c r="AL43">
        <f>AK43*AM43</f>
        <v>0</v>
      </c>
      <c r="AM43">
        <f>($B$11*$D$9+$C$11*$D$9+$F$11*((CH43+BZ43)/MAX(CH43+BZ43+CI43, 0.1)*$I$9+CI43/MAX(CH43+BZ43+CI43, 0.1)*$J$9))/($B$11+$C$11+$F$11)</f>
        <v>0</v>
      </c>
      <c r="AN43">
        <f>($B$11*$K$9+$C$11*$K$9+$F$11*((CH43+BZ43)/MAX(CH43+BZ43+CI43, 0.1)*$P$9+CI43/MAX(CH43+BZ43+CI43, 0.1)*$Q$9))/($B$11+$C$11+$F$11)</f>
        <v>0</v>
      </c>
      <c r="AO43">
        <v>6</v>
      </c>
      <c r="AP43">
        <v>0.5</v>
      </c>
      <c r="AQ43" t="s">
        <v>342</v>
      </c>
      <c r="AR43">
        <v>2</v>
      </c>
      <c r="AS43">
        <v>1697555014.6</v>
      </c>
      <c r="AT43">
        <v>413.829</v>
      </c>
      <c r="AU43">
        <v>419.824</v>
      </c>
      <c r="AV43">
        <v>12.8401</v>
      </c>
      <c r="AW43">
        <v>9.43735</v>
      </c>
      <c r="AX43">
        <v>412.813</v>
      </c>
      <c r="AY43">
        <v>12.7884</v>
      </c>
      <c r="AZ43">
        <v>500.155</v>
      </c>
      <c r="BA43">
        <v>101.457</v>
      </c>
      <c r="BB43">
        <v>0.0334871</v>
      </c>
      <c r="BC43">
        <v>21.3377</v>
      </c>
      <c r="BD43">
        <v>999.9</v>
      </c>
      <c r="BE43">
        <v>999.9</v>
      </c>
      <c r="BF43">
        <v>0</v>
      </c>
      <c r="BG43">
        <v>0</v>
      </c>
      <c r="BH43">
        <v>10043.8</v>
      </c>
      <c r="BI43">
        <v>0</v>
      </c>
      <c r="BJ43">
        <v>22.4553</v>
      </c>
      <c r="BK43">
        <v>-5.99506</v>
      </c>
      <c r="BL43">
        <v>419.211</v>
      </c>
      <c r="BM43">
        <v>423.824</v>
      </c>
      <c r="BN43">
        <v>3.40277</v>
      </c>
      <c r="BO43">
        <v>419.824</v>
      </c>
      <c r="BP43">
        <v>9.43735</v>
      </c>
      <c r="BQ43">
        <v>1.30273</v>
      </c>
      <c r="BR43">
        <v>0.957489</v>
      </c>
      <c r="BS43">
        <v>10.8303</v>
      </c>
      <c r="BT43">
        <v>6.28507</v>
      </c>
      <c r="BU43">
        <v>2500.07</v>
      </c>
      <c r="BV43">
        <v>0.900008</v>
      </c>
      <c r="BW43">
        <v>0.0999916</v>
      </c>
      <c r="BX43">
        <v>0</v>
      </c>
      <c r="BY43">
        <v>3.0777</v>
      </c>
      <c r="BZ43">
        <v>0</v>
      </c>
      <c r="CA43">
        <v>35425.1</v>
      </c>
      <c r="CB43">
        <v>22324.5</v>
      </c>
      <c r="CC43">
        <v>42</v>
      </c>
      <c r="CD43">
        <v>40.062</v>
      </c>
      <c r="CE43">
        <v>40.75</v>
      </c>
      <c r="CF43">
        <v>39.812</v>
      </c>
      <c r="CG43">
        <v>40.187</v>
      </c>
      <c r="CH43">
        <v>2250.08</v>
      </c>
      <c r="CI43">
        <v>249.99</v>
      </c>
      <c r="CJ43">
        <v>0</v>
      </c>
      <c r="CK43">
        <v>1697555001.3</v>
      </c>
      <c r="CL43">
        <v>0</v>
      </c>
      <c r="CM43">
        <v>1697551132.6</v>
      </c>
      <c r="CN43" t="s">
        <v>343</v>
      </c>
      <c r="CO43">
        <v>1697551132.6</v>
      </c>
      <c r="CP43">
        <v>1697551128.6</v>
      </c>
      <c r="CQ43">
        <v>1</v>
      </c>
      <c r="CR43">
        <v>-0.091</v>
      </c>
      <c r="CS43">
        <v>0.011</v>
      </c>
      <c r="CT43">
        <v>1.027</v>
      </c>
      <c r="CU43">
        <v>0.051</v>
      </c>
      <c r="CV43">
        <v>418</v>
      </c>
      <c r="CW43">
        <v>13</v>
      </c>
      <c r="CX43">
        <v>0.18</v>
      </c>
      <c r="CY43">
        <v>0.25</v>
      </c>
      <c r="CZ43">
        <v>4.011904716433024</v>
      </c>
      <c r="DA43">
        <v>0.3500496660969038</v>
      </c>
      <c r="DB43">
        <v>0.05562023121161445</v>
      </c>
      <c r="DC43">
        <v>1</v>
      </c>
      <c r="DD43">
        <v>0.002760234764849578</v>
      </c>
      <c r="DE43">
        <v>0.0009819956768617609</v>
      </c>
      <c r="DF43">
        <v>7.099770284947447E-05</v>
      </c>
      <c r="DG43">
        <v>1</v>
      </c>
      <c r="DH43">
        <v>0.1877009358935489</v>
      </c>
      <c r="DI43">
        <v>0.06486184144930013</v>
      </c>
      <c r="DJ43">
        <v>0.004694761197658997</v>
      </c>
      <c r="DK43">
        <v>1</v>
      </c>
      <c r="DL43">
        <v>3</v>
      </c>
      <c r="DM43">
        <v>3</v>
      </c>
      <c r="DN43" t="s">
        <v>344</v>
      </c>
      <c r="DO43">
        <v>3.10256</v>
      </c>
      <c r="DP43">
        <v>2.66752</v>
      </c>
      <c r="DQ43">
        <v>0.1019</v>
      </c>
      <c r="DR43">
        <v>0.103938</v>
      </c>
      <c r="DS43">
        <v>0.0683913</v>
      </c>
      <c r="DT43">
        <v>0.055491</v>
      </c>
      <c r="DU43">
        <v>26424.3</v>
      </c>
      <c r="DV43">
        <v>28790.2</v>
      </c>
      <c r="DW43">
        <v>27831.5</v>
      </c>
      <c r="DX43">
        <v>30181.1</v>
      </c>
      <c r="DY43">
        <v>32519</v>
      </c>
      <c r="DZ43">
        <v>35251.6</v>
      </c>
      <c r="EA43">
        <v>38228.2</v>
      </c>
      <c r="EB43">
        <v>41472</v>
      </c>
      <c r="EC43">
        <v>2.2584</v>
      </c>
      <c r="ED43">
        <v>2.3254</v>
      </c>
      <c r="EE43">
        <v>0</v>
      </c>
      <c r="EF43">
        <v>0</v>
      </c>
      <c r="EG43">
        <v>17.642</v>
      </c>
      <c r="EH43">
        <v>999.9</v>
      </c>
      <c r="EI43">
        <v>57.2</v>
      </c>
      <c r="EJ43">
        <v>21.7</v>
      </c>
      <c r="EK43">
        <v>14.6887</v>
      </c>
      <c r="EL43">
        <v>63.3206</v>
      </c>
      <c r="EM43">
        <v>9.026439999999999</v>
      </c>
      <c r="EN43">
        <v>1</v>
      </c>
      <c r="EO43">
        <v>-0.672424</v>
      </c>
      <c r="EP43">
        <v>-1.25638</v>
      </c>
      <c r="EQ43">
        <v>20.2007</v>
      </c>
      <c r="ER43">
        <v>5.25847</v>
      </c>
      <c r="ES43">
        <v>12.0519</v>
      </c>
      <c r="ET43">
        <v>4.9732</v>
      </c>
      <c r="EU43">
        <v>3.29262</v>
      </c>
      <c r="EV43">
        <v>9999</v>
      </c>
      <c r="EW43">
        <v>9999</v>
      </c>
      <c r="EX43">
        <v>9999</v>
      </c>
      <c r="EY43">
        <v>218.3</v>
      </c>
      <c r="EZ43">
        <v>4.97183</v>
      </c>
      <c r="FA43">
        <v>1.87013</v>
      </c>
      <c r="FB43">
        <v>1.87639</v>
      </c>
      <c r="FC43">
        <v>1.8695</v>
      </c>
      <c r="FD43">
        <v>1.87271</v>
      </c>
      <c r="FE43">
        <v>1.87432</v>
      </c>
      <c r="FF43">
        <v>1.87363</v>
      </c>
      <c r="FG43">
        <v>1.87515</v>
      </c>
      <c r="FH43">
        <v>0</v>
      </c>
      <c r="FI43">
        <v>0</v>
      </c>
      <c r="FJ43">
        <v>0</v>
      </c>
      <c r="FK43">
        <v>0</v>
      </c>
      <c r="FL43" t="s">
        <v>345</v>
      </c>
      <c r="FM43" t="s">
        <v>346</v>
      </c>
      <c r="FN43" t="s">
        <v>347</v>
      </c>
      <c r="FO43" t="s">
        <v>347</v>
      </c>
      <c r="FP43" t="s">
        <v>347</v>
      </c>
      <c r="FQ43" t="s">
        <v>347</v>
      </c>
      <c r="FR43">
        <v>0</v>
      </c>
      <c r="FS43">
        <v>100</v>
      </c>
      <c r="FT43">
        <v>100</v>
      </c>
      <c r="FU43">
        <v>1.016</v>
      </c>
      <c r="FV43">
        <v>0.0517</v>
      </c>
      <c r="FW43">
        <v>0.01200326255803408</v>
      </c>
      <c r="FX43">
        <v>0.002616612134532941</v>
      </c>
      <c r="FY43">
        <v>-4.519413631873513E-07</v>
      </c>
      <c r="FZ43">
        <v>9.831233035137328E-12</v>
      </c>
      <c r="GA43">
        <v>-0.03986255909936497</v>
      </c>
      <c r="GB43">
        <v>0.01128715920374445</v>
      </c>
      <c r="GC43">
        <v>-0.0004913425133041084</v>
      </c>
      <c r="GD43">
        <v>1.320148971478439E-05</v>
      </c>
      <c r="GE43">
        <v>-1</v>
      </c>
      <c r="GF43">
        <v>2093</v>
      </c>
      <c r="GG43">
        <v>1</v>
      </c>
      <c r="GH43">
        <v>22</v>
      </c>
      <c r="GI43">
        <v>64.7</v>
      </c>
      <c r="GJ43">
        <v>64.8</v>
      </c>
      <c r="GK43">
        <v>0.975342</v>
      </c>
      <c r="GL43">
        <v>2.51831</v>
      </c>
      <c r="GM43">
        <v>1.39893</v>
      </c>
      <c r="GN43">
        <v>2.31812</v>
      </c>
      <c r="GO43">
        <v>1.44897</v>
      </c>
      <c r="GP43">
        <v>2.30103</v>
      </c>
      <c r="GQ43">
        <v>24.8775</v>
      </c>
      <c r="GR43">
        <v>15.3316</v>
      </c>
      <c r="GS43">
        <v>18</v>
      </c>
      <c r="GT43">
        <v>461.874</v>
      </c>
      <c r="GU43">
        <v>577.336</v>
      </c>
      <c r="GV43">
        <v>20.0019</v>
      </c>
      <c r="GW43">
        <v>18.1024</v>
      </c>
      <c r="GX43">
        <v>30.0001</v>
      </c>
      <c r="GY43">
        <v>18.1675</v>
      </c>
      <c r="GZ43">
        <v>18.1543</v>
      </c>
      <c r="HA43">
        <v>19.4916</v>
      </c>
      <c r="HB43">
        <v>40.7282</v>
      </c>
      <c r="HC43">
        <v>68.2663</v>
      </c>
      <c r="HD43">
        <v>20</v>
      </c>
      <c r="HE43">
        <v>420</v>
      </c>
      <c r="HF43">
        <v>9.31677</v>
      </c>
      <c r="HG43">
        <v>103.068</v>
      </c>
      <c r="HH43">
        <v>103.555</v>
      </c>
    </row>
    <row r="44" spans="1:216">
      <c r="A44">
        <v>28</v>
      </c>
      <c r="B44">
        <v>1697555260.6</v>
      </c>
      <c r="C44">
        <v>3921.5</v>
      </c>
      <c r="D44" t="s">
        <v>424</v>
      </c>
      <c r="E44" t="s">
        <v>425</v>
      </c>
      <c r="F44" t="s">
        <v>340</v>
      </c>
      <c r="G44" t="s">
        <v>418</v>
      </c>
      <c r="H44">
        <v>1697555260.6</v>
      </c>
      <c r="I44">
        <f>(J44)/1000</f>
        <v>0</v>
      </c>
      <c r="J44">
        <f>1000*AZ44*AH44*(AV44-AW44)/(100*AO44*(1000-AH44*AV44))</f>
        <v>0</v>
      </c>
      <c r="K44">
        <f>AZ44*AH44*(AU44-AT44*(1000-AH44*AW44)/(1000-AH44*AV44))/(100*AO44)</f>
        <v>0</v>
      </c>
      <c r="L44">
        <f>AT44 - IF(AH44&gt;1, K44*AO44*100.0/(AJ44*BH44), 0)</f>
        <v>0</v>
      </c>
      <c r="M44">
        <f>((S44-I44/2)*L44-K44)/(S44+I44/2)</f>
        <v>0</v>
      </c>
      <c r="N44">
        <f>M44*(BA44+BB44)/1000.0</f>
        <v>0</v>
      </c>
      <c r="O44">
        <f>(AT44 - IF(AH44&gt;1, K44*AO44*100.0/(AJ44*BH44), 0))*(BA44+BB44)/1000.0</f>
        <v>0</v>
      </c>
      <c r="P44">
        <f>2.0/((1/R44-1/Q44)+SIGN(R44)*SQRT((1/R44-1/Q44)*(1/R44-1/Q44) + 4*AP44/((AP44+1)*(AP44+1))*(2*1/R44*1/Q44-1/Q44*1/Q44)))</f>
        <v>0</v>
      </c>
      <c r="Q44">
        <f>IF(LEFT(AQ44,1)&lt;&gt;"0",IF(LEFT(AQ44,1)="1",3.0,AR44),$D$5+$E$5*(BH44*BA44/($K$5*1000))+$F$5*(BH44*BA44/($K$5*1000))*MAX(MIN(AO44,$J$5),$I$5)*MAX(MIN(AO44,$J$5),$I$5)+$G$5*MAX(MIN(AO44,$J$5),$I$5)*(BH44*BA44/($K$5*1000))+$H$5*(BH44*BA44/($K$5*1000))*(BH44*BA44/($K$5*1000)))</f>
        <v>0</v>
      </c>
      <c r="R44">
        <f>I44*(1000-(1000*0.61365*exp(17.502*V44/(240.97+V44))/(BA44+BB44)+AV44)/2)/(1000*0.61365*exp(17.502*V44/(240.97+V44))/(BA44+BB44)-AV44)</f>
        <v>0</v>
      </c>
      <c r="S44">
        <f>1/((AP44+1)/(P44/1.6)+1/(Q44/1.37)) + AP44/((AP44+1)/(P44/1.6) + AP44/(Q44/1.37))</f>
        <v>0</v>
      </c>
      <c r="T44">
        <f>(AK44*AN44)</f>
        <v>0</v>
      </c>
      <c r="U44">
        <f>(BC44+(T44+2*0.95*5.67E-8*(((BC44+$B$7)+273)^4-(BC44+273)^4)-44100*I44)/(1.84*29.3*Q44+8*0.95*5.67E-8*(BC44+273)^3))</f>
        <v>0</v>
      </c>
      <c r="V44">
        <f>($C$7*BD44+$D$7*BE44+$E$7*U44)</f>
        <v>0</v>
      </c>
      <c r="W44">
        <f>0.61365*exp(17.502*V44/(240.97+V44))</f>
        <v>0</v>
      </c>
      <c r="X44">
        <f>(Y44/Z44*100)</f>
        <v>0</v>
      </c>
      <c r="Y44">
        <f>AV44*(BA44+BB44)/1000</f>
        <v>0</v>
      </c>
      <c r="Z44">
        <f>0.61365*exp(17.502*BC44/(240.97+BC44))</f>
        <v>0</v>
      </c>
      <c r="AA44">
        <f>(W44-AV44*(BA44+BB44)/1000)</f>
        <v>0</v>
      </c>
      <c r="AB44">
        <f>(-I44*44100)</f>
        <v>0</v>
      </c>
      <c r="AC44">
        <f>2*29.3*Q44*0.92*(BC44-V44)</f>
        <v>0</v>
      </c>
      <c r="AD44">
        <f>2*0.95*5.67E-8*(((BC44+$B$7)+273)^4-(V44+273)^4)</f>
        <v>0</v>
      </c>
      <c r="AE44">
        <f>T44+AD44+AB44+AC44</f>
        <v>0</v>
      </c>
      <c r="AF44">
        <v>3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MAX(0,($B$13+$C$13*BH44)/(1+$D$13*BH44)*BA44/(BC44+273)*$E$13)</f>
        <v>0</v>
      </c>
      <c r="AK44">
        <f>$B$11*BI44+$C$11*BJ44+$F$11*BU44*(1-BX44)</f>
        <v>0</v>
      </c>
      <c r="AL44">
        <f>AK44*AM44</f>
        <v>0</v>
      </c>
      <c r="AM44">
        <f>($B$11*$D$9+$C$11*$D$9+$F$11*((CH44+BZ44)/MAX(CH44+BZ44+CI44, 0.1)*$I$9+CI44/MAX(CH44+BZ44+CI44, 0.1)*$J$9))/($B$11+$C$11+$F$11)</f>
        <v>0</v>
      </c>
      <c r="AN44">
        <f>($B$11*$K$9+$C$11*$K$9+$F$11*((CH44+BZ44)/MAX(CH44+BZ44+CI44, 0.1)*$P$9+CI44/MAX(CH44+BZ44+CI44, 0.1)*$Q$9))/($B$11+$C$11+$F$11)</f>
        <v>0</v>
      </c>
      <c r="AO44">
        <v>6</v>
      </c>
      <c r="AP44">
        <v>0.5</v>
      </c>
      <c r="AQ44" t="s">
        <v>342</v>
      </c>
      <c r="AR44">
        <v>2</v>
      </c>
      <c r="AS44">
        <v>1697555260.6</v>
      </c>
      <c r="AT44">
        <v>408.506</v>
      </c>
      <c r="AU44">
        <v>419.599</v>
      </c>
      <c r="AV44">
        <v>12.7233</v>
      </c>
      <c r="AW44">
        <v>9.97714</v>
      </c>
      <c r="AX44">
        <v>407.502</v>
      </c>
      <c r="AY44">
        <v>12.6722</v>
      </c>
      <c r="AZ44">
        <v>500.436</v>
      </c>
      <c r="BA44">
        <v>101.448</v>
      </c>
      <c r="BB44">
        <v>0.0331484</v>
      </c>
      <c r="BC44">
        <v>21.759</v>
      </c>
      <c r="BD44">
        <v>999.9</v>
      </c>
      <c r="BE44">
        <v>999.9</v>
      </c>
      <c r="BF44">
        <v>0</v>
      </c>
      <c r="BG44">
        <v>0</v>
      </c>
      <c r="BH44">
        <v>10006.2</v>
      </c>
      <c r="BI44">
        <v>0</v>
      </c>
      <c r="BJ44">
        <v>24.702</v>
      </c>
      <c r="BK44">
        <v>-11.0932</v>
      </c>
      <c r="BL44">
        <v>413.771</v>
      </c>
      <c r="BM44">
        <v>423.828</v>
      </c>
      <c r="BN44">
        <v>2.74615</v>
      </c>
      <c r="BO44">
        <v>419.599</v>
      </c>
      <c r="BP44">
        <v>9.97714</v>
      </c>
      <c r="BQ44">
        <v>1.29076</v>
      </c>
      <c r="BR44">
        <v>1.01216</v>
      </c>
      <c r="BS44">
        <v>10.6917</v>
      </c>
      <c r="BT44">
        <v>7.09267</v>
      </c>
      <c r="BU44">
        <v>2500.01</v>
      </c>
      <c r="BV44">
        <v>0.900006</v>
      </c>
      <c r="BW44">
        <v>0.09999429999999999</v>
      </c>
      <c r="BX44">
        <v>0</v>
      </c>
      <c r="BY44">
        <v>2.8196</v>
      </c>
      <c r="BZ44">
        <v>0</v>
      </c>
      <c r="CA44">
        <v>31025.2</v>
      </c>
      <c r="CB44">
        <v>22323.9</v>
      </c>
      <c r="CC44">
        <v>40.25</v>
      </c>
      <c r="CD44">
        <v>39</v>
      </c>
      <c r="CE44">
        <v>39.312</v>
      </c>
      <c r="CF44">
        <v>38</v>
      </c>
      <c r="CG44">
        <v>38.75</v>
      </c>
      <c r="CH44">
        <v>2250.02</v>
      </c>
      <c r="CI44">
        <v>249.99</v>
      </c>
      <c r="CJ44">
        <v>0</v>
      </c>
      <c r="CK44">
        <v>1697555247.3</v>
      </c>
      <c r="CL44">
        <v>0</v>
      </c>
      <c r="CM44">
        <v>1697551132.6</v>
      </c>
      <c r="CN44" t="s">
        <v>343</v>
      </c>
      <c r="CO44">
        <v>1697551132.6</v>
      </c>
      <c r="CP44">
        <v>1697551128.6</v>
      </c>
      <c r="CQ44">
        <v>1</v>
      </c>
      <c r="CR44">
        <v>-0.091</v>
      </c>
      <c r="CS44">
        <v>0.011</v>
      </c>
      <c r="CT44">
        <v>1.027</v>
      </c>
      <c r="CU44">
        <v>0.051</v>
      </c>
      <c r="CV44">
        <v>418</v>
      </c>
      <c r="CW44">
        <v>13</v>
      </c>
      <c r="CX44">
        <v>0.18</v>
      </c>
      <c r="CY44">
        <v>0.25</v>
      </c>
      <c r="CZ44">
        <v>8.276840874748755</v>
      </c>
      <c r="DA44">
        <v>0.4572315904407837</v>
      </c>
      <c r="DB44">
        <v>0.05264133033775508</v>
      </c>
      <c r="DC44">
        <v>1</v>
      </c>
      <c r="DD44">
        <v>0.002325673949857494</v>
      </c>
      <c r="DE44">
        <v>-0.0001826289817369244</v>
      </c>
      <c r="DF44">
        <v>1.526554104730672E-05</v>
      </c>
      <c r="DG44">
        <v>1</v>
      </c>
      <c r="DH44">
        <v>0.1458468767199966</v>
      </c>
      <c r="DI44">
        <v>-0.01424678070013503</v>
      </c>
      <c r="DJ44">
        <v>0.001168238667041579</v>
      </c>
      <c r="DK44">
        <v>1</v>
      </c>
      <c r="DL44">
        <v>3</v>
      </c>
      <c r="DM44">
        <v>3</v>
      </c>
      <c r="DN44" t="s">
        <v>344</v>
      </c>
      <c r="DO44">
        <v>3.103</v>
      </c>
      <c r="DP44">
        <v>2.66685</v>
      </c>
      <c r="DQ44">
        <v>0.100888</v>
      </c>
      <c r="DR44">
        <v>0.103885</v>
      </c>
      <c r="DS44">
        <v>0.06790590000000001</v>
      </c>
      <c r="DT44">
        <v>0.057948</v>
      </c>
      <c r="DU44">
        <v>26447.3</v>
      </c>
      <c r="DV44">
        <v>28785</v>
      </c>
      <c r="DW44">
        <v>27824.7</v>
      </c>
      <c r="DX44">
        <v>30174</v>
      </c>
      <c r="DY44">
        <v>32528.3</v>
      </c>
      <c r="DZ44">
        <v>35151.9</v>
      </c>
      <c r="EA44">
        <v>38219.6</v>
      </c>
      <c r="EB44">
        <v>41462.5</v>
      </c>
      <c r="EC44">
        <v>2.259</v>
      </c>
      <c r="ED44">
        <v>2.32425</v>
      </c>
      <c r="EE44">
        <v>0</v>
      </c>
      <c r="EF44">
        <v>0</v>
      </c>
      <c r="EG44">
        <v>18.2673</v>
      </c>
      <c r="EH44">
        <v>999.9</v>
      </c>
      <c r="EI44">
        <v>58.3</v>
      </c>
      <c r="EJ44">
        <v>21.7</v>
      </c>
      <c r="EK44">
        <v>14.9716</v>
      </c>
      <c r="EL44">
        <v>63.4406</v>
      </c>
      <c r="EM44">
        <v>8.34535</v>
      </c>
      <c r="EN44">
        <v>1</v>
      </c>
      <c r="EO44">
        <v>-0.668285</v>
      </c>
      <c r="EP44">
        <v>-1.03891</v>
      </c>
      <c r="EQ44">
        <v>20.2022</v>
      </c>
      <c r="ER44">
        <v>5.25997</v>
      </c>
      <c r="ES44">
        <v>12.0519</v>
      </c>
      <c r="ET44">
        <v>4.9736</v>
      </c>
      <c r="EU44">
        <v>3.293</v>
      </c>
      <c r="EV44">
        <v>9999</v>
      </c>
      <c r="EW44">
        <v>9999</v>
      </c>
      <c r="EX44">
        <v>9999</v>
      </c>
      <c r="EY44">
        <v>218.3</v>
      </c>
      <c r="EZ44">
        <v>4.97182</v>
      </c>
      <c r="FA44">
        <v>1.87017</v>
      </c>
      <c r="FB44">
        <v>1.87641</v>
      </c>
      <c r="FC44">
        <v>1.86951</v>
      </c>
      <c r="FD44">
        <v>1.87271</v>
      </c>
      <c r="FE44">
        <v>1.87433</v>
      </c>
      <c r="FF44">
        <v>1.87363</v>
      </c>
      <c r="FG44">
        <v>1.87515</v>
      </c>
      <c r="FH44">
        <v>0</v>
      </c>
      <c r="FI44">
        <v>0</v>
      </c>
      <c r="FJ44">
        <v>0</v>
      </c>
      <c r="FK44">
        <v>0</v>
      </c>
      <c r="FL44" t="s">
        <v>345</v>
      </c>
      <c r="FM44" t="s">
        <v>346</v>
      </c>
      <c r="FN44" t="s">
        <v>347</v>
      </c>
      <c r="FO44" t="s">
        <v>347</v>
      </c>
      <c r="FP44" t="s">
        <v>347</v>
      </c>
      <c r="FQ44" t="s">
        <v>347</v>
      </c>
      <c r="FR44">
        <v>0</v>
      </c>
      <c r="FS44">
        <v>100</v>
      </c>
      <c r="FT44">
        <v>100</v>
      </c>
      <c r="FU44">
        <v>1.004</v>
      </c>
      <c r="FV44">
        <v>0.0511</v>
      </c>
      <c r="FW44">
        <v>0.01200326255803408</v>
      </c>
      <c r="FX44">
        <v>0.002616612134532941</v>
      </c>
      <c r="FY44">
        <v>-4.519413631873513E-07</v>
      </c>
      <c r="FZ44">
        <v>9.831233035137328E-12</v>
      </c>
      <c r="GA44">
        <v>-0.03986255909936497</v>
      </c>
      <c r="GB44">
        <v>0.01128715920374445</v>
      </c>
      <c r="GC44">
        <v>-0.0004913425133041084</v>
      </c>
      <c r="GD44">
        <v>1.320148971478439E-05</v>
      </c>
      <c r="GE44">
        <v>-1</v>
      </c>
      <c r="GF44">
        <v>2093</v>
      </c>
      <c r="GG44">
        <v>1</v>
      </c>
      <c r="GH44">
        <v>22</v>
      </c>
      <c r="GI44">
        <v>68.8</v>
      </c>
      <c r="GJ44">
        <v>68.90000000000001</v>
      </c>
      <c r="GK44">
        <v>1.02783</v>
      </c>
      <c r="GL44">
        <v>2.50732</v>
      </c>
      <c r="GM44">
        <v>1.39893</v>
      </c>
      <c r="GN44">
        <v>2.31934</v>
      </c>
      <c r="GO44">
        <v>1.44897</v>
      </c>
      <c r="GP44">
        <v>2.30469</v>
      </c>
      <c r="GQ44">
        <v>25</v>
      </c>
      <c r="GR44">
        <v>15.2878</v>
      </c>
      <c r="GS44">
        <v>18</v>
      </c>
      <c r="GT44">
        <v>462.569</v>
      </c>
      <c r="GU44">
        <v>576.869</v>
      </c>
      <c r="GV44">
        <v>20.0009</v>
      </c>
      <c r="GW44">
        <v>18.1534</v>
      </c>
      <c r="GX44">
        <v>30</v>
      </c>
      <c r="GY44">
        <v>18.2007</v>
      </c>
      <c r="GZ44">
        <v>18.1826</v>
      </c>
      <c r="HA44">
        <v>20.554</v>
      </c>
      <c r="HB44">
        <v>36.2288</v>
      </c>
      <c r="HC44">
        <v>64.50020000000001</v>
      </c>
      <c r="HD44">
        <v>20</v>
      </c>
      <c r="HE44">
        <v>420</v>
      </c>
      <c r="HF44">
        <v>10.0583</v>
      </c>
      <c r="HG44">
        <v>103.044</v>
      </c>
      <c r="HH44">
        <v>103.531</v>
      </c>
    </row>
    <row r="45" spans="1:216">
      <c r="A45">
        <v>29</v>
      </c>
      <c r="B45">
        <v>1697555357.1</v>
      </c>
      <c r="C45">
        <v>4018</v>
      </c>
      <c r="D45" t="s">
        <v>426</v>
      </c>
      <c r="E45" t="s">
        <v>427</v>
      </c>
      <c r="F45" t="s">
        <v>340</v>
      </c>
      <c r="G45" t="s">
        <v>418</v>
      </c>
      <c r="H45">
        <v>1697555357.1</v>
      </c>
      <c r="I45">
        <f>(J45)/1000</f>
        <v>0</v>
      </c>
      <c r="J45">
        <f>1000*AZ45*AH45*(AV45-AW45)/(100*AO45*(1000-AH45*AV45))</f>
        <v>0</v>
      </c>
      <c r="K45">
        <f>AZ45*AH45*(AU45-AT45*(1000-AH45*AW45)/(1000-AH45*AV45))/(100*AO45)</f>
        <v>0</v>
      </c>
      <c r="L45">
        <f>AT45 - IF(AH45&gt;1, K45*AO45*100.0/(AJ45*BH45), 0)</f>
        <v>0</v>
      </c>
      <c r="M45">
        <f>((S45-I45/2)*L45-K45)/(S45+I45/2)</f>
        <v>0</v>
      </c>
      <c r="N45">
        <f>M45*(BA45+BB45)/1000.0</f>
        <v>0</v>
      </c>
      <c r="O45">
        <f>(AT45 - IF(AH45&gt;1, K45*AO45*100.0/(AJ45*BH45), 0))*(BA45+BB45)/1000.0</f>
        <v>0</v>
      </c>
      <c r="P45">
        <f>2.0/((1/R45-1/Q45)+SIGN(R45)*SQRT((1/R45-1/Q45)*(1/R45-1/Q45) + 4*AP45/((AP45+1)*(AP45+1))*(2*1/R45*1/Q45-1/Q45*1/Q45)))</f>
        <v>0</v>
      </c>
      <c r="Q45">
        <f>IF(LEFT(AQ45,1)&lt;&gt;"0",IF(LEFT(AQ45,1)="1",3.0,AR45),$D$5+$E$5*(BH45*BA45/($K$5*1000))+$F$5*(BH45*BA45/($K$5*1000))*MAX(MIN(AO45,$J$5),$I$5)*MAX(MIN(AO45,$J$5),$I$5)+$G$5*MAX(MIN(AO45,$J$5),$I$5)*(BH45*BA45/($K$5*1000))+$H$5*(BH45*BA45/($K$5*1000))*(BH45*BA45/($K$5*1000)))</f>
        <v>0</v>
      </c>
      <c r="R45">
        <f>I45*(1000-(1000*0.61365*exp(17.502*V45/(240.97+V45))/(BA45+BB45)+AV45)/2)/(1000*0.61365*exp(17.502*V45/(240.97+V45))/(BA45+BB45)-AV45)</f>
        <v>0</v>
      </c>
      <c r="S45">
        <f>1/((AP45+1)/(P45/1.6)+1/(Q45/1.37)) + AP45/((AP45+1)/(P45/1.6) + AP45/(Q45/1.37))</f>
        <v>0</v>
      </c>
      <c r="T45">
        <f>(AK45*AN45)</f>
        <v>0</v>
      </c>
      <c r="U45">
        <f>(BC45+(T45+2*0.95*5.67E-8*(((BC45+$B$7)+273)^4-(BC45+273)^4)-44100*I45)/(1.84*29.3*Q45+8*0.95*5.67E-8*(BC45+273)^3))</f>
        <v>0</v>
      </c>
      <c r="V45">
        <f>($C$7*BD45+$D$7*BE45+$E$7*U45)</f>
        <v>0</v>
      </c>
      <c r="W45">
        <f>0.61365*exp(17.502*V45/(240.97+V45))</f>
        <v>0</v>
      </c>
      <c r="X45">
        <f>(Y45/Z45*100)</f>
        <v>0</v>
      </c>
      <c r="Y45">
        <f>AV45*(BA45+BB45)/1000</f>
        <v>0</v>
      </c>
      <c r="Z45">
        <f>0.61365*exp(17.502*BC45/(240.97+BC45))</f>
        <v>0</v>
      </c>
      <c r="AA45">
        <f>(W45-AV45*(BA45+BB45)/1000)</f>
        <v>0</v>
      </c>
      <c r="AB45">
        <f>(-I45*44100)</f>
        <v>0</v>
      </c>
      <c r="AC45">
        <f>2*29.3*Q45*0.92*(BC45-V45)</f>
        <v>0</v>
      </c>
      <c r="AD45">
        <f>2*0.95*5.67E-8*(((BC45+$B$7)+273)^4-(V45+273)^4)</f>
        <v>0</v>
      </c>
      <c r="AE45">
        <f>T45+AD45+AB45+AC45</f>
        <v>0</v>
      </c>
      <c r="AF45">
        <v>4</v>
      </c>
      <c r="AG45">
        <v>1</v>
      </c>
      <c r="AH45">
        <f>IF(AF45*$H$13&gt;=AJ45,1.0,(AJ45/(AJ45-AF45*$H$13)))</f>
        <v>0</v>
      </c>
      <c r="AI45">
        <f>(AH45-1)*100</f>
        <v>0</v>
      </c>
      <c r="AJ45">
        <f>MAX(0,($B$13+$C$13*BH45)/(1+$D$13*BH45)*BA45/(BC45+273)*$E$13)</f>
        <v>0</v>
      </c>
      <c r="AK45">
        <f>$B$11*BI45+$C$11*BJ45+$F$11*BU45*(1-BX45)</f>
        <v>0</v>
      </c>
      <c r="AL45">
        <f>AK45*AM45</f>
        <v>0</v>
      </c>
      <c r="AM45">
        <f>($B$11*$D$9+$C$11*$D$9+$F$11*((CH45+BZ45)/MAX(CH45+BZ45+CI45, 0.1)*$I$9+CI45/MAX(CH45+BZ45+CI45, 0.1)*$J$9))/($B$11+$C$11+$F$11)</f>
        <v>0</v>
      </c>
      <c r="AN45">
        <f>($B$11*$K$9+$C$11*$K$9+$F$11*((CH45+BZ45)/MAX(CH45+BZ45+CI45, 0.1)*$P$9+CI45/MAX(CH45+BZ45+CI45, 0.1)*$Q$9))/($B$11+$C$11+$F$11)</f>
        <v>0</v>
      </c>
      <c r="AO45">
        <v>6</v>
      </c>
      <c r="AP45">
        <v>0.5</v>
      </c>
      <c r="AQ45" t="s">
        <v>342</v>
      </c>
      <c r="AR45">
        <v>2</v>
      </c>
      <c r="AS45">
        <v>1697555357.1</v>
      </c>
      <c r="AT45">
        <v>407.562</v>
      </c>
      <c r="AU45">
        <v>419.835</v>
      </c>
      <c r="AV45">
        <v>13.0102</v>
      </c>
      <c r="AW45">
        <v>9.099539999999999</v>
      </c>
      <c r="AX45">
        <v>406.561</v>
      </c>
      <c r="AY45">
        <v>12.9576</v>
      </c>
      <c r="AZ45">
        <v>499.961</v>
      </c>
      <c r="BA45">
        <v>101.454</v>
      </c>
      <c r="BB45">
        <v>0.0341999</v>
      </c>
      <c r="BC45">
        <v>21.71</v>
      </c>
      <c r="BD45">
        <v>999.9</v>
      </c>
      <c r="BE45">
        <v>999.9</v>
      </c>
      <c r="BF45">
        <v>0</v>
      </c>
      <c r="BG45">
        <v>0</v>
      </c>
      <c r="BH45">
        <v>9973.75</v>
      </c>
      <c r="BI45">
        <v>0</v>
      </c>
      <c r="BJ45">
        <v>31.5781</v>
      </c>
      <c r="BK45">
        <v>-12.2726</v>
      </c>
      <c r="BL45">
        <v>412.935</v>
      </c>
      <c r="BM45">
        <v>423.69</v>
      </c>
      <c r="BN45">
        <v>3.91069</v>
      </c>
      <c r="BO45">
        <v>419.835</v>
      </c>
      <c r="BP45">
        <v>9.099539999999999</v>
      </c>
      <c r="BQ45">
        <v>1.31994</v>
      </c>
      <c r="BR45">
        <v>0.923185</v>
      </c>
      <c r="BS45">
        <v>11.0279</v>
      </c>
      <c r="BT45">
        <v>5.75733</v>
      </c>
      <c r="BU45">
        <v>2499.83</v>
      </c>
      <c r="BV45">
        <v>0.899992</v>
      </c>
      <c r="BW45">
        <v>0.100008</v>
      </c>
      <c r="BX45">
        <v>0</v>
      </c>
      <c r="BY45">
        <v>2.6608</v>
      </c>
      <c r="BZ45">
        <v>0</v>
      </c>
      <c r="CA45">
        <v>27175</v>
      </c>
      <c r="CB45">
        <v>22322.1</v>
      </c>
      <c r="CC45">
        <v>41.937</v>
      </c>
      <c r="CD45">
        <v>40.125</v>
      </c>
      <c r="CE45">
        <v>40.75</v>
      </c>
      <c r="CF45">
        <v>39.812</v>
      </c>
      <c r="CG45">
        <v>40.25</v>
      </c>
      <c r="CH45">
        <v>2249.83</v>
      </c>
      <c r="CI45">
        <v>250</v>
      </c>
      <c r="CJ45">
        <v>0</v>
      </c>
      <c r="CK45">
        <v>1697555343.9</v>
      </c>
      <c r="CL45">
        <v>0</v>
      </c>
      <c r="CM45">
        <v>1697551132.6</v>
      </c>
      <c r="CN45" t="s">
        <v>343</v>
      </c>
      <c r="CO45">
        <v>1697551132.6</v>
      </c>
      <c r="CP45">
        <v>1697551128.6</v>
      </c>
      <c r="CQ45">
        <v>1</v>
      </c>
      <c r="CR45">
        <v>-0.091</v>
      </c>
      <c r="CS45">
        <v>0.011</v>
      </c>
      <c r="CT45">
        <v>1.027</v>
      </c>
      <c r="CU45">
        <v>0.051</v>
      </c>
      <c r="CV45">
        <v>418</v>
      </c>
      <c r="CW45">
        <v>13</v>
      </c>
      <c r="CX45">
        <v>0.18</v>
      </c>
      <c r="CY45">
        <v>0.25</v>
      </c>
      <c r="CZ45">
        <v>8.718822133192468</v>
      </c>
      <c r="DA45">
        <v>1.655095764034181</v>
      </c>
      <c r="DB45">
        <v>0.1238839515858429</v>
      </c>
      <c r="DC45">
        <v>0</v>
      </c>
      <c r="DD45">
        <v>0.003237527045411573</v>
      </c>
      <c r="DE45">
        <v>0.0004339031499551461</v>
      </c>
      <c r="DF45">
        <v>3.147851524732878E-05</v>
      </c>
      <c r="DG45">
        <v>1</v>
      </c>
      <c r="DH45">
        <v>0.2173291862530297</v>
      </c>
      <c r="DI45">
        <v>0.02298490180319517</v>
      </c>
      <c r="DJ45">
        <v>0.001679072373801807</v>
      </c>
      <c r="DK45">
        <v>1</v>
      </c>
      <c r="DL45">
        <v>2</v>
      </c>
      <c r="DM45">
        <v>3</v>
      </c>
      <c r="DN45" t="s">
        <v>428</v>
      </c>
      <c r="DO45">
        <v>3.10226</v>
      </c>
      <c r="DP45">
        <v>2.66761</v>
      </c>
      <c r="DQ45">
        <v>0.100716</v>
      </c>
      <c r="DR45">
        <v>0.103923</v>
      </c>
      <c r="DS45">
        <v>0.0690675</v>
      </c>
      <c r="DT45">
        <v>0.0539163</v>
      </c>
      <c r="DU45">
        <v>26445.3</v>
      </c>
      <c r="DV45">
        <v>28782.8</v>
      </c>
      <c r="DW45">
        <v>27817.3</v>
      </c>
      <c r="DX45">
        <v>30173.1</v>
      </c>
      <c r="DY45">
        <v>32476.4</v>
      </c>
      <c r="DZ45">
        <v>35298.4</v>
      </c>
      <c r="EA45">
        <v>38206.1</v>
      </c>
      <c r="EB45">
        <v>41458.4</v>
      </c>
      <c r="EC45">
        <v>2.25485</v>
      </c>
      <c r="ED45">
        <v>2.32243</v>
      </c>
      <c r="EE45">
        <v>0</v>
      </c>
      <c r="EF45">
        <v>0</v>
      </c>
      <c r="EG45">
        <v>18.165</v>
      </c>
      <c r="EH45">
        <v>999.9</v>
      </c>
      <c r="EI45">
        <v>58.3</v>
      </c>
      <c r="EJ45">
        <v>21.7</v>
      </c>
      <c r="EK45">
        <v>14.9717</v>
      </c>
      <c r="EL45">
        <v>63.5806</v>
      </c>
      <c r="EM45">
        <v>9.59135</v>
      </c>
      <c r="EN45">
        <v>1</v>
      </c>
      <c r="EO45">
        <v>-0.666225</v>
      </c>
      <c r="EP45">
        <v>-1.03714</v>
      </c>
      <c r="EQ45">
        <v>20.2017</v>
      </c>
      <c r="ER45">
        <v>5.25593</v>
      </c>
      <c r="ES45">
        <v>12.0519</v>
      </c>
      <c r="ET45">
        <v>4.97295</v>
      </c>
      <c r="EU45">
        <v>3.29223</v>
      </c>
      <c r="EV45">
        <v>9999</v>
      </c>
      <c r="EW45">
        <v>9999</v>
      </c>
      <c r="EX45">
        <v>9999</v>
      </c>
      <c r="EY45">
        <v>218.4</v>
      </c>
      <c r="EZ45">
        <v>4.97185</v>
      </c>
      <c r="FA45">
        <v>1.87015</v>
      </c>
      <c r="FB45">
        <v>1.87645</v>
      </c>
      <c r="FC45">
        <v>1.86951</v>
      </c>
      <c r="FD45">
        <v>1.87271</v>
      </c>
      <c r="FE45">
        <v>1.87438</v>
      </c>
      <c r="FF45">
        <v>1.87363</v>
      </c>
      <c r="FG45">
        <v>1.87518</v>
      </c>
      <c r="FH45">
        <v>0</v>
      </c>
      <c r="FI45">
        <v>0</v>
      </c>
      <c r="FJ45">
        <v>0</v>
      </c>
      <c r="FK45">
        <v>0</v>
      </c>
      <c r="FL45" t="s">
        <v>345</v>
      </c>
      <c r="FM45" t="s">
        <v>346</v>
      </c>
      <c r="FN45" t="s">
        <v>347</v>
      </c>
      <c r="FO45" t="s">
        <v>347</v>
      </c>
      <c r="FP45" t="s">
        <v>347</v>
      </c>
      <c r="FQ45" t="s">
        <v>347</v>
      </c>
      <c r="FR45">
        <v>0</v>
      </c>
      <c r="FS45">
        <v>100</v>
      </c>
      <c r="FT45">
        <v>100</v>
      </c>
      <c r="FU45">
        <v>1.001</v>
      </c>
      <c r="FV45">
        <v>0.0526</v>
      </c>
      <c r="FW45">
        <v>0.01200326255803408</v>
      </c>
      <c r="FX45">
        <v>0.002616612134532941</v>
      </c>
      <c r="FY45">
        <v>-4.519413631873513E-07</v>
      </c>
      <c r="FZ45">
        <v>9.831233035137328E-12</v>
      </c>
      <c r="GA45">
        <v>-0.03986255909936497</v>
      </c>
      <c r="GB45">
        <v>0.01128715920374445</v>
      </c>
      <c r="GC45">
        <v>-0.0004913425133041084</v>
      </c>
      <c r="GD45">
        <v>1.320148971478439E-05</v>
      </c>
      <c r="GE45">
        <v>-1</v>
      </c>
      <c r="GF45">
        <v>2093</v>
      </c>
      <c r="GG45">
        <v>1</v>
      </c>
      <c r="GH45">
        <v>22</v>
      </c>
      <c r="GI45">
        <v>70.40000000000001</v>
      </c>
      <c r="GJ45">
        <v>70.5</v>
      </c>
      <c r="GK45">
        <v>1.03394</v>
      </c>
      <c r="GL45">
        <v>2.49268</v>
      </c>
      <c r="GM45">
        <v>1.39893</v>
      </c>
      <c r="GN45">
        <v>2.32056</v>
      </c>
      <c r="GO45">
        <v>1.44897</v>
      </c>
      <c r="GP45">
        <v>2.43896</v>
      </c>
      <c r="GQ45">
        <v>25.0409</v>
      </c>
      <c r="GR45">
        <v>15.2878</v>
      </c>
      <c r="GS45">
        <v>18</v>
      </c>
      <c r="GT45">
        <v>460.343</v>
      </c>
      <c r="GU45">
        <v>575.6559999999999</v>
      </c>
      <c r="GV45">
        <v>20.0008</v>
      </c>
      <c r="GW45">
        <v>18.1783</v>
      </c>
      <c r="GX45">
        <v>30.0002</v>
      </c>
      <c r="GY45">
        <v>18.215</v>
      </c>
      <c r="GZ45">
        <v>18.1921</v>
      </c>
      <c r="HA45">
        <v>20.6755</v>
      </c>
      <c r="HB45">
        <v>41.2649</v>
      </c>
      <c r="HC45">
        <v>62.9985</v>
      </c>
      <c r="HD45">
        <v>20</v>
      </c>
      <c r="HE45">
        <v>420</v>
      </c>
      <c r="HF45">
        <v>9.05663</v>
      </c>
      <c r="HG45">
        <v>103.011</v>
      </c>
      <c r="HH45">
        <v>103.524</v>
      </c>
    </row>
    <row r="46" spans="1:216">
      <c r="A46">
        <v>30</v>
      </c>
      <c r="B46">
        <v>1697555488</v>
      </c>
      <c r="C46">
        <v>4148.900000095367</v>
      </c>
      <c r="D46" t="s">
        <v>429</v>
      </c>
      <c r="E46" t="s">
        <v>430</v>
      </c>
      <c r="F46" t="s">
        <v>340</v>
      </c>
      <c r="G46" t="s">
        <v>421</v>
      </c>
      <c r="H46">
        <v>1697555488</v>
      </c>
      <c r="I46">
        <f>(J46)/1000</f>
        <v>0</v>
      </c>
      <c r="J46">
        <f>1000*AZ46*AH46*(AV46-AW46)/(100*AO46*(1000-AH46*AV46))</f>
        <v>0</v>
      </c>
      <c r="K46">
        <f>AZ46*AH46*(AU46-AT46*(1000-AH46*AW46)/(1000-AH46*AV46))/(100*AO46)</f>
        <v>0</v>
      </c>
      <c r="L46">
        <f>AT46 - IF(AH46&gt;1, K46*AO46*100.0/(AJ46*BH46), 0)</f>
        <v>0</v>
      </c>
      <c r="M46">
        <f>((S46-I46/2)*L46-K46)/(S46+I46/2)</f>
        <v>0</v>
      </c>
      <c r="N46">
        <f>M46*(BA46+BB46)/1000.0</f>
        <v>0</v>
      </c>
      <c r="O46">
        <f>(AT46 - IF(AH46&gt;1, K46*AO46*100.0/(AJ46*BH46), 0))*(BA46+BB46)/1000.0</f>
        <v>0</v>
      </c>
      <c r="P46">
        <f>2.0/((1/R46-1/Q46)+SIGN(R46)*SQRT((1/R46-1/Q46)*(1/R46-1/Q46) + 4*AP46/((AP46+1)*(AP46+1))*(2*1/R46*1/Q46-1/Q46*1/Q46)))</f>
        <v>0</v>
      </c>
      <c r="Q46">
        <f>IF(LEFT(AQ46,1)&lt;&gt;"0",IF(LEFT(AQ46,1)="1",3.0,AR46),$D$5+$E$5*(BH46*BA46/($K$5*1000))+$F$5*(BH46*BA46/($K$5*1000))*MAX(MIN(AO46,$J$5),$I$5)*MAX(MIN(AO46,$J$5),$I$5)+$G$5*MAX(MIN(AO46,$J$5),$I$5)*(BH46*BA46/($K$5*1000))+$H$5*(BH46*BA46/($K$5*1000))*(BH46*BA46/($K$5*1000)))</f>
        <v>0</v>
      </c>
      <c r="R46">
        <f>I46*(1000-(1000*0.61365*exp(17.502*V46/(240.97+V46))/(BA46+BB46)+AV46)/2)/(1000*0.61365*exp(17.502*V46/(240.97+V46))/(BA46+BB46)-AV46)</f>
        <v>0</v>
      </c>
      <c r="S46">
        <f>1/((AP46+1)/(P46/1.6)+1/(Q46/1.37)) + AP46/((AP46+1)/(P46/1.6) + AP46/(Q46/1.37))</f>
        <v>0</v>
      </c>
      <c r="T46">
        <f>(AK46*AN46)</f>
        <v>0</v>
      </c>
      <c r="U46">
        <f>(BC46+(T46+2*0.95*5.67E-8*(((BC46+$B$7)+273)^4-(BC46+273)^4)-44100*I46)/(1.84*29.3*Q46+8*0.95*5.67E-8*(BC46+273)^3))</f>
        <v>0</v>
      </c>
      <c r="V46">
        <f>($C$7*BD46+$D$7*BE46+$E$7*U46)</f>
        <v>0</v>
      </c>
      <c r="W46">
        <f>0.61365*exp(17.502*V46/(240.97+V46))</f>
        <v>0</v>
      </c>
      <c r="X46">
        <f>(Y46/Z46*100)</f>
        <v>0</v>
      </c>
      <c r="Y46">
        <f>AV46*(BA46+BB46)/1000</f>
        <v>0</v>
      </c>
      <c r="Z46">
        <f>0.61365*exp(17.502*BC46/(240.97+BC46))</f>
        <v>0</v>
      </c>
      <c r="AA46">
        <f>(W46-AV46*(BA46+BB46)/1000)</f>
        <v>0</v>
      </c>
      <c r="AB46">
        <f>(-I46*44100)</f>
        <v>0</v>
      </c>
      <c r="AC46">
        <f>2*29.3*Q46*0.92*(BC46-V46)</f>
        <v>0</v>
      </c>
      <c r="AD46">
        <f>2*0.95*5.67E-8*(((BC46+$B$7)+273)^4-(V46+273)^4)</f>
        <v>0</v>
      </c>
      <c r="AE46">
        <f>T46+AD46+AB46+AC46</f>
        <v>0</v>
      </c>
      <c r="AF46">
        <v>7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MAX(0,($B$13+$C$13*BH46)/(1+$D$13*BH46)*BA46/(BC46+273)*$E$13)</f>
        <v>0</v>
      </c>
      <c r="AK46">
        <f>$B$11*BI46+$C$11*BJ46+$F$11*BU46*(1-BX46)</f>
        <v>0</v>
      </c>
      <c r="AL46">
        <f>AK46*AM46</f>
        <v>0</v>
      </c>
      <c r="AM46">
        <f>($B$11*$D$9+$C$11*$D$9+$F$11*((CH46+BZ46)/MAX(CH46+BZ46+CI46, 0.1)*$I$9+CI46/MAX(CH46+BZ46+CI46, 0.1)*$J$9))/($B$11+$C$11+$F$11)</f>
        <v>0</v>
      </c>
      <c r="AN46">
        <f>($B$11*$K$9+$C$11*$K$9+$F$11*((CH46+BZ46)/MAX(CH46+BZ46+CI46, 0.1)*$P$9+CI46/MAX(CH46+BZ46+CI46, 0.1)*$Q$9))/($B$11+$C$11+$F$11)</f>
        <v>0</v>
      </c>
      <c r="AO46">
        <v>6</v>
      </c>
      <c r="AP46">
        <v>0.5</v>
      </c>
      <c r="AQ46" t="s">
        <v>342</v>
      </c>
      <c r="AR46">
        <v>2</v>
      </c>
      <c r="AS46">
        <v>1697555488</v>
      </c>
      <c r="AT46">
        <v>412.309</v>
      </c>
      <c r="AU46">
        <v>419.857</v>
      </c>
      <c r="AV46">
        <v>12.5789</v>
      </c>
      <c r="AW46">
        <v>9.796379999999999</v>
      </c>
      <c r="AX46">
        <v>411.296</v>
      </c>
      <c r="AY46">
        <v>12.5285</v>
      </c>
      <c r="AZ46">
        <v>499.429</v>
      </c>
      <c r="BA46">
        <v>101.457</v>
      </c>
      <c r="BB46">
        <v>0.033036</v>
      </c>
      <c r="BC46">
        <v>21.4853</v>
      </c>
      <c r="BD46">
        <v>999.9</v>
      </c>
      <c r="BE46">
        <v>999.9</v>
      </c>
      <c r="BF46">
        <v>0</v>
      </c>
      <c r="BG46">
        <v>0</v>
      </c>
      <c r="BH46">
        <v>9971.25</v>
      </c>
      <c r="BI46">
        <v>0</v>
      </c>
      <c r="BJ46">
        <v>28.9471</v>
      </c>
      <c r="BK46">
        <v>-7.54764</v>
      </c>
      <c r="BL46">
        <v>417.561</v>
      </c>
      <c r="BM46">
        <v>424.01</v>
      </c>
      <c r="BN46">
        <v>2.78252</v>
      </c>
      <c r="BO46">
        <v>419.857</v>
      </c>
      <c r="BP46">
        <v>9.796379999999999</v>
      </c>
      <c r="BQ46">
        <v>1.27622</v>
      </c>
      <c r="BR46">
        <v>0.993911</v>
      </c>
      <c r="BS46">
        <v>10.5216</v>
      </c>
      <c r="BT46">
        <v>6.82742</v>
      </c>
      <c r="BU46">
        <v>2499.85</v>
      </c>
      <c r="BV46">
        <v>0.900004</v>
      </c>
      <c r="BW46">
        <v>0.0999963</v>
      </c>
      <c r="BX46">
        <v>0</v>
      </c>
      <c r="BY46">
        <v>2.846</v>
      </c>
      <c r="BZ46">
        <v>0</v>
      </c>
      <c r="CA46">
        <v>29681.9</v>
      </c>
      <c r="CB46">
        <v>22322.4</v>
      </c>
      <c r="CC46">
        <v>38.125</v>
      </c>
      <c r="CD46">
        <v>37</v>
      </c>
      <c r="CE46">
        <v>37.75</v>
      </c>
      <c r="CF46">
        <v>35.625</v>
      </c>
      <c r="CG46">
        <v>36.937</v>
      </c>
      <c r="CH46">
        <v>2249.87</v>
      </c>
      <c r="CI46">
        <v>249.98</v>
      </c>
      <c r="CJ46">
        <v>0</v>
      </c>
      <c r="CK46">
        <v>1697555474.7</v>
      </c>
      <c r="CL46">
        <v>0</v>
      </c>
      <c r="CM46">
        <v>1697551132.6</v>
      </c>
      <c r="CN46" t="s">
        <v>343</v>
      </c>
      <c r="CO46">
        <v>1697551132.6</v>
      </c>
      <c r="CP46">
        <v>1697551128.6</v>
      </c>
      <c r="CQ46">
        <v>1</v>
      </c>
      <c r="CR46">
        <v>-0.091</v>
      </c>
      <c r="CS46">
        <v>0.011</v>
      </c>
      <c r="CT46">
        <v>1.027</v>
      </c>
      <c r="CU46">
        <v>0.051</v>
      </c>
      <c r="CV46">
        <v>418</v>
      </c>
      <c r="CW46">
        <v>13</v>
      </c>
      <c r="CX46">
        <v>0.18</v>
      </c>
      <c r="CY46">
        <v>0.25</v>
      </c>
      <c r="CZ46">
        <v>5.393874323046075</v>
      </c>
      <c r="DA46">
        <v>-0.1195371771378843</v>
      </c>
      <c r="DB46">
        <v>0.02291712311748823</v>
      </c>
      <c r="DC46">
        <v>1</v>
      </c>
      <c r="DD46">
        <v>0.002275418475837549</v>
      </c>
      <c r="DE46">
        <v>0.0006005087373308078</v>
      </c>
      <c r="DF46">
        <v>4.338927941994353E-05</v>
      </c>
      <c r="DG46">
        <v>1</v>
      </c>
      <c r="DH46">
        <v>0.1451503762776125</v>
      </c>
      <c r="DI46">
        <v>0.04392992283222302</v>
      </c>
      <c r="DJ46">
        <v>0.003177859629195155</v>
      </c>
      <c r="DK46">
        <v>1</v>
      </c>
      <c r="DL46">
        <v>3</v>
      </c>
      <c r="DM46">
        <v>3</v>
      </c>
      <c r="DN46" t="s">
        <v>344</v>
      </c>
      <c r="DO46">
        <v>3.10182</v>
      </c>
      <c r="DP46">
        <v>2.66642</v>
      </c>
      <c r="DQ46">
        <v>0.1016</v>
      </c>
      <c r="DR46">
        <v>0.103937</v>
      </c>
      <c r="DS46">
        <v>0.0673209</v>
      </c>
      <c r="DT46">
        <v>0.0571304</v>
      </c>
      <c r="DU46">
        <v>26425.9</v>
      </c>
      <c r="DV46">
        <v>28783.8</v>
      </c>
      <c r="DW46">
        <v>27824.3</v>
      </c>
      <c r="DX46">
        <v>30174.6</v>
      </c>
      <c r="DY46">
        <v>32548.6</v>
      </c>
      <c r="DZ46">
        <v>35183.4</v>
      </c>
      <c r="EA46">
        <v>38219.5</v>
      </c>
      <c r="EB46">
        <v>41463.8</v>
      </c>
      <c r="EC46">
        <v>2.2487</v>
      </c>
      <c r="ED46">
        <v>2.32512</v>
      </c>
      <c r="EE46">
        <v>0</v>
      </c>
      <c r="EF46">
        <v>0</v>
      </c>
      <c r="EG46">
        <v>17.9801</v>
      </c>
      <c r="EH46">
        <v>999.9</v>
      </c>
      <c r="EI46">
        <v>58.1</v>
      </c>
      <c r="EJ46">
        <v>21.7</v>
      </c>
      <c r="EK46">
        <v>14.9188</v>
      </c>
      <c r="EL46">
        <v>63.7406</v>
      </c>
      <c r="EM46">
        <v>9.71955</v>
      </c>
      <c r="EN46">
        <v>1</v>
      </c>
      <c r="EO46">
        <v>-0.66706</v>
      </c>
      <c r="EP46">
        <v>-1.08928</v>
      </c>
      <c r="EQ46">
        <v>20.2</v>
      </c>
      <c r="ER46">
        <v>5.25578</v>
      </c>
      <c r="ES46">
        <v>12.0519</v>
      </c>
      <c r="ET46">
        <v>4.97315</v>
      </c>
      <c r="EU46">
        <v>3.29223</v>
      </c>
      <c r="EV46">
        <v>9999</v>
      </c>
      <c r="EW46">
        <v>9999</v>
      </c>
      <c r="EX46">
        <v>9999</v>
      </c>
      <c r="EY46">
        <v>218.4</v>
      </c>
      <c r="EZ46">
        <v>4.97182</v>
      </c>
      <c r="FA46">
        <v>1.87024</v>
      </c>
      <c r="FB46">
        <v>1.87639</v>
      </c>
      <c r="FC46">
        <v>1.86951</v>
      </c>
      <c r="FD46">
        <v>1.87271</v>
      </c>
      <c r="FE46">
        <v>1.87433</v>
      </c>
      <c r="FF46">
        <v>1.87363</v>
      </c>
      <c r="FG46">
        <v>1.87515</v>
      </c>
      <c r="FH46">
        <v>0</v>
      </c>
      <c r="FI46">
        <v>0</v>
      </c>
      <c r="FJ46">
        <v>0</v>
      </c>
      <c r="FK46">
        <v>0</v>
      </c>
      <c r="FL46" t="s">
        <v>345</v>
      </c>
      <c r="FM46" t="s">
        <v>346</v>
      </c>
      <c r="FN46" t="s">
        <v>347</v>
      </c>
      <c r="FO46" t="s">
        <v>347</v>
      </c>
      <c r="FP46" t="s">
        <v>347</v>
      </c>
      <c r="FQ46" t="s">
        <v>347</v>
      </c>
      <c r="FR46">
        <v>0</v>
      </c>
      <c r="FS46">
        <v>100</v>
      </c>
      <c r="FT46">
        <v>100</v>
      </c>
      <c r="FU46">
        <v>1.013</v>
      </c>
      <c r="FV46">
        <v>0.0504</v>
      </c>
      <c r="FW46">
        <v>0.01200326255803408</v>
      </c>
      <c r="FX46">
        <v>0.002616612134532941</v>
      </c>
      <c r="FY46">
        <v>-4.519413631873513E-07</v>
      </c>
      <c r="FZ46">
        <v>9.831233035137328E-12</v>
      </c>
      <c r="GA46">
        <v>-0.03986255909936497</v>
      </c>
      <c r="GB46">
        <v>0.01128715920374445</v>
      </c>
      <c r="GC46">
        <v>-0.0004913425133041084</v>
      </c>
      <c r="GD46">
        <v>1.320148971478439E-05</v>
      </c>
      <c r="GE46">
        <v>-1</v>
      </c>
      <c r="GF46">
        <v>2093</v>
      </c>
      <c r="GG46">
        <v>1</v>
      </c>
      <c r="GH46">
        <v>22</v>
      </c>
      <c r="GI46">
        <v>72.59999999999999</v>
      </c>
      <c r="GJ46">
        <v>72.7</v>
      </c>
      <c r="GK46">
        <v>1.05103</v>
      </c>
      <c r="GL46">
        <v>2.49268</v>
      </c>
      <c r="GM46">
        <v>1.39893</v>
      </c>
      <c r="GN46">
        <v>2.32056</v>
      </c>
      <c r="GO46">
        <v>1.44897</v>
      </c>
      <c r="GP46">
        <v>2.47314</v>
      </c>
      <c r="GQ46">
        <v>25.0817</v>
      </c>
      <c r="GR46">
        <v>15.2615</v>
      </c>
      <c r="GS46">
        <v>18</v>
      </c>
      <c r="GT46">
        <v>456.888</v>
      </c>
      <c r="GU46">
        <v>577.663</v>
      </c>
      <c r="GV46">
        <v>20.0015</v>
      </c>
      <c r="GW46">
        <v>18.1817</v>
      </c>
      <c r="GX46">
        <v>29.9999</v>
      </c>
      <c r="GY46">
        <v>18.2197</v>
      </c>
      <c r="GZ46">
        <v>18.1939</v>
      </c>
      <c r="HA46">
        <v>21.0063</v>
      </c>
      <c r="HB46">
        <v>36.5815</v>
      </c>
      <c r="HC46">
        <v>60.3687</v>
      </c>
      <c r="HD46">
        <v>20</v>
      </c>
      <c r="HE46">
        <v>420</v>
      </c>
      <c r="HF46">
        <v>9.81564</v>
      </c>
      <c r="HG46">
        <v>103.043</v>
      </c>
      <c r="HH46">
        <v>103.534</v>
      </c>
    </row>
    <row r="47" spans="1:216">
      <c r="A47">
        <v>31</v>
      </c>
      <c r="B47">
        <v>1697556153.5</v>
      </c>
      <c r="C47">
        <v>4814.400000095367</v>
      </c>
      <c r="D47" t="s">
        <v>431</v>
      </c>
      <c r="E47" t="s">
        <v>432</v>
      </c>
      <c r="F47" t="s">
        <v>340</v>
      </c>
      <c r="G47" t="s">
        <v>433</v>
      </c>
      <c r="H47">
        <v>1697556153.5</v>
      </c>
      <c r="I47">
        <f>(J47)/1000</f>
        <v>0</v>
      </c>
      <c r="J47">
        <f>1000*AZ47*AH47*(AV47-AW47)/(100*AO47*(1000-AH47*AV47))</f>
        <v>0</v>
      </c>
      <c r="K47">
        <f>AZ47*AH47*(AU47-AT47*(1000-AH47*AW47)/(1000-AH47*AV47))/(100*AO47)</f>
        <v>0</v>
      </c>
      <c r="L47">
        <f>AT47 - IF(AH47&gt;1, K47*AO47*100.0/(AJ47*BH47), 0)</f>
        <v>0</v>
      </c>
      <c r="M47">
        <f>((S47-I47/2)*L47-K47)/(S47+I47/2)</f>
        <v>0</v>
      </c>
      <c r="N47">
        <f>M47*(BA47+BB47)/1000.0</f>
        <v>0</v>
      </c>
      <c r="O47">
        <f>(AT47 - IF(AH47&gt;1, K47*AO47*100.0/(AJ47*BH47), 0))*(BA47+BB47)/1000.0</f>
        <v>0</v>
      </c>
      <c r="P47">
        <f>2.0/((1/R47-1/Q47)+SIGN(R47)*SQRT((1/R47-1/Q47)*(1/R47-1/Q47) + 4*AP47/((AP47+1)*(AP47+1))*(2*1/R47*1/Q47-1/Q47*1/Q47)))</f>
        <v>0</v>
      </c>
      <c r="Q47">
        <f>IF(LEFT(AQ47,1)&lt;&gt;"0",IF(LEFT(AQ47,1)="1",3.0,AR47),$D$5+$E$5*(BH47*BA47/($K$5*1000))+$F$5*(BH47*BA47/($K$5*1000))*MAX(MIN(AO47,$J$5),$I$5)*MAX(MIN(AO47,$J$5),$I$5)+$G$5*MAX(MIN(AO47,$J$5),$I$5)*(BH47*BA47/($K$5*1000))+$H$5*(BH47*BA47/($K$5*1000))*(BH47*BA47/($K$5*1000)))</f>
        <v>0</v>
      </c>
      <c r="R47">
        <f>I47*(1000-(1000*0.61365*exp(17.502*V47/(240.97+V47))/(BA47+BB47)+AV47)/2)/(1000*0.61365*exp(17.502*V47/(240.97+V47))/(BA47+BB47)-AV47)</f>
        <v>0</v>
      </c>
      <c r="S47">
        <f>1/((AP47+1)/(P47/1.6)+1/(Q47/1.37)) + AP47/((AP47+1)/(P47/1.6) + AP47/(Q47/1.37))</f>
        <v>0</v>
      </c>
      <c r="T47">
        <f>(AK47*AN47)</f>
        <v>0</v>
      </c>
      <c r="U47">
        <f>(BC47+(T47+2*0.95*5.67E-8*(((BC47+$B$7)+273)^4-(BC47+273)^4)-44100*I47)/(1.84*29.3*Q47+8*0.95*5.67E-8*(BC47+273)^3))</f>
        <v>0</v>
      </c>
      <c r="V47">
        <f>($C$7*BD47+$D$7*BE47+$E$7*U47)</f>
        <v>0</v>
      </c>
      <c r="W47">
        <f>0.61365*exp(17.502*V47/(240.97+V47))</f>
        <v>0</v>
      </c>
      <c r="X47">
        <f>(Y47/Z47*100)</f>
        <v>0</v>
      </c>
      <c r="Y47">
        <f>AV47*(BA47+BB47)/1000</f>
        <v>0</v>
      </c>
      <c r="Z47">
        <f>0.61365*exp(17.502*BC47/(240.97+BC47))</f>
        <v>0</v>
      </c>
      <c r="AA47">
        <f>(W47-AV47*(BA47+BB47)/1000)</f>
        <v>0</v>
      </c>
      <c r="AB47">
        <f>(-I47*44100)</f>
        <v>0</v>
      </c>
      <c r="AC47">
        <f>2*29.3*Q47*0.92*(BC47-V47)</f>
        <v>0</v>
      </c>
      <c r="AD47">
        <f>2*0.95*5.67E-8*(((BC47+$B$7)+273)^4-(V47+273)^4)</f>
        <v>0</v>
      </c>
      <c r="AE47">
        <f>T47+AD47+AB47+AC47</f>
        <v>0</v>
      </c>
      <c r="AF47">
        <v>4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MAX(0,($B$13+$C$13*BH47)/(1+$D$13*BH47)*BA47/(BC47+273)*$E$13)</f>
        <v>0</v>
      </c>
      <c r="AK47">
        <f>$B$11*BI47+$C$11*BJ47+$F$11*BU47*(1-BX47)</f>
        <v>0</v>
      </c>
      <c r="AL47">
        <f>AK47*AM47</f>
        <v>0</v>
      </c>
      <c r="AM47">
        <f>($B$11*$D$9+$C$11*$D$9+$F$11*((CH47+BZ47)/MAX(CH47+BZ47+CI47, 0.1)*$I$9+CI47/MAX(CH47+BZ47+CI47, 0.1)*$J$9))/($B$11+$C$11+$F$11)</f>
        <v>0</v>
      </c>
      <c r="AN47">
        <f>($B$11*$K$9+$C$11*$K$9+$F$11*((CH47+BZ47)/MAX(CH47+BZ47+CI47, 0.1)*$P$9+CI47/MAX(CH47+BZ47+CI47, 0.1)*$Q$9))/($B$11+$C$11+$F$11)</f>
        <v>0</v>
      </c>
      <c r="AO47">
        <v>6</v>
      </c>
      <c r="AP47">
        <v>0.5</v>
      </c>
      <c r="AQ47" t="s">
        <v>342</v>
      </c>
      <c r="AR47">
        <v>2</v>
      </c>
      <c r="AS47">
        <v>1697556153.5</v>
      </c>
      <c r="AT47">
        <v>392.824</v>
      </c>
      <c r="AU47">
        <v>419.945</v>
      </c>
      <c r="AV47">
        <v>11.9746</v>
      </c>
      <c r="AW47">
        <v>5.45663</v>
      </c>
      <c r="AX47">
        <v>391.856</v>
      </c>
      <c r="AY47">
        <v>11.9273</v>
      </c>
      <c r="AZ47">
        <v>500.415</v>
      </c>
      <c r="BA47">
        <v>101.446</v>
      </c>
      <c r="BB47">
        <v>0.0348409</v>
      </c>
      <c r="BC47">
        <v>21.1397</v>
      </c>
      <c r="BD47">
        <v>999.9</v>
      </c>
      <c r="BE47">
        <v>999.9</v>
      </c>
      <c r="BF47">
        <v>0</v>
      </c>
      <c r="BG47">
        <v>0</v>
      </c>
      <c r="BH47">
        <v>10021.2</v>
      </c>
      <c r="BI47">
        <v>0</v>
      </c>
      <c r="BJ47">
        <v>35.3517</v>
      </c>
      <c r="BK47">
        <v>-27.121</v>
      </c>
      <c r="BL47">
        <v>397.585</v>
      </c>
      <c r="BM47">
        <v>422.25</v>
      </c>
      <c r="BN47">
        <v>6.51795</v>
      </c>
      <c r="BO47">
        <v>419.945</v>
      </c>
      <c r="BP47">
        <v>5.45663</v>
      </c>
      <c r="BQ47">
        <v>1.21477</v>
      </c>
      <c r="BR47">
        <v>0.553553</v>
      </c>
      <c r="BS47">
        <v>9.78382</v>
      </c>
      <c r="BT47">
        <v>-1.41075</v>
      </c>
      <c r="BU47">
        <v>2500.03</v>
      </c>
      <c r="BV47">
        <v>0.899994</v>
      </c>
      <c r="BW47">
        <v>0.100006</v>
      </c>
      <c r="BX47">
        <v>0</v>
      </c>
      <c r="BY47">
        <v>2.9473</v>
      </c>
      <c r="BZ47">
        <v>0</v>
      </c>
      <c r="CA47">
        <v>31385</v>
      </c>
      <c r="CB47">
        <v>22323.9</v>
      </c>
      <c r="CC47">
        <v>38.937</v>
      </c>
      <c r="CD47">
        <v>37.187</v>
      </c>
      <c r="CE47">
        <v>38.562</v>
      </c>
      <c r="CF47">
        <v>35.75</v>
      </c>
      <c r="CG47">
        <v>37.5</v>
      </c>
      <c r="CH47">
        <v>2250.01</v>
      </c>
      <c r="CI47">
        <v>250.02</v>
      </c>
      <c r="CJ47">
        <v>0</v>
      </c>
      <c r="CK47">
        <v>1697556140.7</v>
      </c>
      <c r="CL47">
        <v>0</v>
      </c>
      <c r="CM47">
        <v>1697551132.6</v>
      </c>
      <c r="CN47" t="s">
        <v>343</v>
      </c>
      <c r="CO47">
        <v>1697551132.6</v>
      </c>
      <c r="CP47">
        <v>1697551128.6</v>
      </c>
      <c r="CQ47">
        <v>1</v>
      </c>
      <c r="CR47">
        <v>-0.091</v>
      </c>
      <c r="CS47">
        <v>0.011</v>
      </c>
      <c r="CT47">
        <v>1.027</v>
      </c>
      <c r="CU47">
        <v>0.051</v>
      </c>
      <c r="CV47">
        <v>418</v>
      </c>
      <c r="CW47">
        <v>13</v>
      </c>
      <c r="CX47">
        <v>0.18</v>
      </c>
      <c r="CY47">
        <v>0.25</v>
      </c>
      <c r="CZ47">
        <v>20.24304183228953</v>
      </c>
      <c r="DA47">
        <v>1.107431240395985</v>
      </c>
      <c r="DB47">
        <v>0.09096584365679027</v>
      </c>
      <c r="DC47">
        <v>1</v>
      </c>
      <c r="DD47">
        <v>0.00561417536750816</v>
      </c>
      <c r="DE47">
        <v>-0.0008770675672408723</v>
      </c>
      <c r="DF47">
        <v>6.571621988358709E-05</v>
      </c>
      <c r="DG47">
        <v>1</v>
      </c>
      <c r="DH47">
        <v>0.4122010179234231</v>
      </c>
      <c r="DI47">
        <v>-0.07141377385737382</v>
      </c>
      <c r="DJ47">
        <v>0.005357648534496945</v>
      </c>
      <c r="DK47">
        <v>1</v>
      </c>
      <c r="DL47">
        <v>3</v>
      </c>
      <c r="DM47">
        <v>3</v>
      </c>
      <c r="DN47" t="s">
        <v>344</v>
      </c>
      <c r="DO47">
        <v>3.10194</v>
      </c>
      <c r="DP47">
        <v>2.66868</v>
      </c>
      <c r="DQ47">
        <v>0.0979647</v>
      </c>
      <c r="DR47">
        <v>0.103949</v>
      </c>
      <c r="DS47">
        <v>0.06486359999999999</v>
      </c>
      <c r="DT47">
        <v>0.0356173</v>
      </c>
      <c r="DU47">
        <v>26527.6</v>
      </c>
      <c r="DV47">
        <v>28796.1</v>
      </c>
      <c r="DW47">
        <v>27817.8</v>
      </c>
      <c r="DX47">
        <v>30187.3</v>
      </c>
      <c r="DY47">
        <v>32632.1</v>
      </c>
      <c r="DZ47">
        <v>36000.4</v>
      </c>
      <c r="EA47">
        <v>38216.7</v>
      </c>
      <c r="EB47">
        <v>41482.6</v>
      </c>
      <c r="EC47">
        <v>2.25915</v>
      </c>
      <c r="ED47">
        <v>2.3079</v>
      </c>
      <c r="EE47">
        <v>0</v>
      </c>
      <c r="EF47">
        <v>0</v>
      </c>
      <c r="EG47">
        <v>17.0108</v>
      </c>
      <c r="EH47">
        <v>999.9</v>
      </c>
      <c r="EI47">
        <v>56</v>
      </c>
      <c r="EJ47">
        <v>21.7</v>
      </c>
      <c r="EK47">
        <v>14.3823</v>
      </c>
      <c r="EL47">
        <v>63.6006</v>
      </c>
      <c r="EM47">
        <v>9.95593</v>
      </c>
      <c r="EN47">
        <v>1</v>
      </c>
      <c r="EO47">
        <v>-0.685061</v>
      </c>
      <c r="EP47">
        <v>-1.47214</v>
      </c>
      <c r="EQ47">
        <v>20.1979</v>
      </c>
      <c r="ER47">
        <v>5.26012</v>
      </c>
      <c r="ES47">
        <v>12.0519</v>
      </c>
      <c r="ET47">
        <v>4.9737</v>
      </c>
      <c r="EU47">
        <v>3.293</v>
      </c>
      <c r="EV47">
        <v>9999</v>
      </c>
      <c r="EW47">
        <v>9999</v>
      </c>
      <c r="EX47">
        <v>9999</v>
      </c>
      <c r="EY47">
        <v>218.6</v>
      </c>
      <c r="EZ47">
        <v>4.9718</v>
      </c>
      <c r="FA47">
        <v>1.87021</v>
      </c>
      <c r="FB47">
        <v>1.87645</v>
      </c>
      <c r="FC47">
        <v>1.86951</v>
      </c>
      <c r="FD47">
        <v>1.87271</v>
      </c>
      <c r="FE47">
        <v>1.87439</v>
      </c>
      <c r="FF47">
        <v>1.87364</v>
      </c>
      <c r="FG47">
        <v>1.87517</v>
      </c>
      <c r="FH47">
        <v>0</v>
      </c>
      <c r="FI47">
        <v>0</v>
      </c>
      <c r="FJ47">
        <v>0</v>
      </c>
      <c r="FK47">
        <v>0</v>
      </c>
      <c r="FL47" t="s">
        <v>345</v>
      </c>
      <c r="FM47" t="s">
        <v>346</v>
      </c>
      <c r="FN47" t="s">
        <v>347</v>
      </c>
      <c r="FO47" t="s">
        <v>347</v>
      </c>
      <c r="FP47" t="s">
        <v>347</v>
      </c>
      <c r="FQ47" t="s">
        <v>347</v>
      </c>
      <c r="FR47">
        <v>0</v>
      </c>
      <c r="FS47">
        <v>100</v>
      </c>
      <c r="FT47">
        <v>100</v>
      </c>
      <c r="FU47">
        <v>0.968</v>
      </c>
      <c r="FV47">
        <v>0.0473</v>
      </c>
      <c r="FW47">
        <v>0.01200326255803408</v>
      </c>
      <c r="FX47">
        <v>0.002616612134532941</v>
      </c>
      <c r="FY47">
        <v>-4.519413631873513E-07</v>
      </c>
      <c r="FZ47">
        <v>9.831233035137328E-12</v>
      </c>
      <c r="GA47">
        <v>-0.03986255909936497</v>
      </c>
      <c r="GB47">
        <v>0.01128715920374445</v>
      </c>
      <c r="GC47">
        <v>-0.0004913425133041084</v>
      </c>
      <c r="GD47">
        <v>1.320148971478439E-05</v>
      </c>
      <c r="GE47">
        <v>-1</v>
      </c>
      <c r="GF47">
        <v>2093</v>
      </c>
      <c r="GG47">
        <v>1</v>
      </c>
      <c r="GH47">
        <v>22</v>
      </c>
      <c r="GI47">
        <v>83.7</v>
      </c>
      <c r="GJ47">
        <v>83.7</v>
      </c>
      <c r="GK47">
        <v>1.06567</v>
      </c>
      <c r="GL47">
        <v>2.49268</v>
      </c>
      <c r="GM47">
        <v>1.39893</v>
      </c>
      <c r="GN47">
        <v>2.31689</v>
      </c>
      <c r="GO47">
        <v>1.44897</v>
      </c>
      <c r="GP47">
        <v>2.48779</v>
      </c>
      <c r="GQ47">
        <v>24.9387</v>
      </c>
      <c r="GR47">
        <v>15.139</v>
      </c>
      <c r="GS47">
        <v>18</v>
      </c>
      <c r="GT47">
        <v>460.72</v>
      </c>
      <c r="GU47">
        <v>562.551</v>
      </c>
      <c r="GV47">
        <v>19.9998</v>
      </c>
      <c r="GW47">
        <v>17.9357</v>
      </c>
      <c r="GX47">
        <v>29.9997</v>
      </c>
      <c r="GY47">
        <v>18.018</v>
      </c>
      <c r="GZ47">
        <v>17.9969</v>
      </c>
      <c r="HA47">
        <v>21.2778</v>
      </c>
      <c r="HB47">
        <v>56.4047</v>
      </c>
      <c r="HC47">
        <v>45.7395</v>
      </c>
      <c r="HD47">
        <v>20</v>
      </c>
      <c r="HE47">
        <v>420</v>
      </c>
      <c r="HF47">
        <v>5.62141</v>
      </c>
      <c r="HG47">
        <v>103.029</v>
      </c>
      <c r="HH47">
        <v>103.579</v>
      </c>
    </row>
    <row r="48" spans="1:216">
      <c r="A48">
        <v>32</v>
      </c>
      <c r="B48">
        <v>1697556264.5</v>
      </c>
      <c r="C48">
        <v>4925.400000095367</v>
      </c>
      <c r="D48" t="s">
        <v>434</v>
      </c>
      <c r="E48" t="s">
        <v>435</v>
      </c>
      <c r="F48" t="s">
        <v>340</v>
      </c>
      <c r="G48" t="s">
        <v>436</v>
      </c>
      <c r="H48">
        <v>1697556264.5</v>
      </c>
      <c r="I48">
        <f>(J48)/1000</f>
        <v>0</v>
      </c>
      <c r="J48">
        <f>1000*AZ48*AH48*(AV48-AW48)/(100*AO48*(1000-AH48*AV48))</f>
        <v>0</v>
      </c>
      <c r="K48">
        <f>AZ48*AH48*(AU48-AT48*(1000-AH48*AW48)/(1000-AH48*AV48))/(100*AO48)</f>
        <v>0</v>
      </c>
      <c r="L48">
        <f>AT48 - IF(AH48&gt;1, K48*AO48*100.0/(AJ48*BH48), 0)</f>
        <v>0</v>
      </c>
      <c r="M48">
        <f>((S48-I48/2)*L48-K48)/(S48+I48/2)</f>
        <v>0</v>
      </c>
      <c r="N48">
        <f>M48*(BA48+BB48)/1000.0</f>
        <v>0</v>
      </c>
      <c r="O48">
        <f>(AT48 - IF(AH48&gt;1, K48*AO48*100.0/(AJ48*BH48), 0))*(BA48+BB48)/1000.0</f>
        <v>0</v>
      </c>
      <c r="P48">
        <f>2.0/((1/R48-1/Q48)+SIGN(R48)*SQRT((1/R48-1/Q48)*(1/R48-1/Q48) + 4*AP48/((AP48+1)*(AP48+1))*(2*1/R48*1/Q48-1/Q48*1/Q48)))</f>
        <v>0</v>
      </c>
      <c r="Q48">
        <f>IF(LEFT(AQ48,1)&lt;&gt;"0",IF(LEFT(AQ48,1)="1",3.0,AR48),$D$5+$E$5*(BH48*BA48/($K$5*1000))+$F$5*(BH48*BA48/($K$5*1000))*MAX(MIN(AO48,$J$5),$I$5)*MAX(MIN(AO48,$J$5),$I$5)+$G$5*MAX(MIN(AO48,$J$5),$I$5)*(BH48*BA48/($K$5*1000))+$H$5*(BH48*BA48/($K$5*1000))*(BH48*BA48/($K$5*1000)))</f>
        <v>0</v>
      </c>
      <c r="R48">
        <f>I48*(1000-(1000*0.61365*exp(17.502*V48/(240.97+V48))/(BA48+BB48)+AV48)/2)/(1000*0.61365*exp(17.502*V48/(240.97+V48))/(BA48+BB48)-AV48)</f>
        <v>0</v>
      </c>
      <c r="S48">
        <f>1/((AP48+1)/(P48/1.6)+1/(Q48/1.37)) + AP48/((AP48+1)/(P48/1.6) + AP48/(Q48/1.37))</f>
        <v>0</v>
      </c>
      <c r="T48">
        <f>(AK48*AN48)</f>
        <v>0</v>
      </c>
      <c r="U48">
        <f>(BC48+(T48+2*0.95*5.67E-8*(((BC48+$B$7)+273)^4-(BC48+273)^4)-44100*I48)/(1.84*29.3*Q48+8*0.95*5.67E-8*(BC48+273)^3))</f>
        <v>0</v>
      </c>
      <c r="V48">
        <f>($C$7*BD48+$D$7*BE48+$E$7*U48)</f>
        <v>0</v>
      </c>
      <c r="W48">
        <f>0.61365*exp(17.502*V48/(240.97+V48))</f>
        <v>0</v>
      </c>
      <c r="X48">
        <f>(Y48/Z48*100)</f>
        <v>0</v>
      </c>
      <c r="Y48">
        <f>AV48*(BA48+BB48)/1000</f>
        <v>0</v>
      </c>
      <c r="Z48">
        <f>0.61365*exp(17.502*BC48/(240.97+BC48))</f>
        <v>0</v>
      </c>
      <c r="AA48">
        <f>(W48-AV48*(BA48+BB48)/1000)</f>
        <v>0</v>
      </c>
      <c r="AB48">
        <f>(-I48*44100)</f>
        <v>0</v>
      </c>
      <c r="AC48">
        <f>2*29.3*Q48*0.92*(BC48-V48)</f>
        <v>0</v>
      </c>
      <c r="AD48">
        <f>2*0.95*5.67E-8*(((BC48+$B$7)+273)^4-(V48+273)^4)</f>
        <v>0</v>
      </c>
      <c r="AE48">
        <f>T48+AD48+AB48+AC48</f>
        <v>0</v>
      </c>
      <c r="AF48">
        <v>3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MAX(0,($B$13+$C$13*BH48)/(1+$D$13*BH48)*BA48/(BC48+273)*$E$13)</f>
        <v>0</v>
      </c>
      <c r="AK48">
        <f>$B$11*BI48+$C$11*BJ48+$F$11*BU48*(1-BX48)</f>
        <v>0</v>
      </c>
      <c r="AL48">
        <f>AK48*AM48</f>
        <v>0</v>
      </c>
      <c r="AM48">
        <f>($B$11*$D$9+$C$11*$D$9+$F$11*((CH48+BZ48)/MAX(CH48+BZ48+CI48, 0.1)*$I$9+CI48/MAX(CH48+BZ48+CI48, 0.1)*$J$9))/($B$11+$C$11+$F$11)</f>
        <v>0</v>
      </c>
      <c r="AN48">
        <f>($B$11*$K$9+$C$11*$K$9+$F$11*((CH48+BZ48)/MAX(CH48+BZ48+CI48, 0.1)*$P$9+CI48/MAX(CH48+BZ48+CI48, 0.1)*$Q$9))/($B$11+$C$11+$F$11)</f>
        <v>0</v>
      </c>
      <c r="AO48">
        <v>6</v>
      </c>
      <c r="AP48">
        <v>0.5</v>
      </c>
      <c r="AQ48" t="s">
        <v>342</v>
      </c>
      <c r="AR48">
        <v>2</v>
      </c>
      <c r="AS48">
        <v>1697556264.5</v>
      </c>
      <c r="AT48">
        <v>408.696</v>
      </c>
      <c r="AU48">
        <v>419.959</v>
      </c>
      <c r="AV48">
        <v>11.7274</v>
      </c>
      <c r="AW48">
        <v>6.30995</v>
      </c>
      <c r="AX48">
        <v>407.691</v>
      </c>
      <c r="AY48">
        <v>11.6814</v>
      </c>
      <c r="AZ48">
        <v>500.21</v>
      </c>
      <c r="BA48">
        <v>101.445</v>
      </c>
      <c r="BB48">
        <v>0.0344841</v>
      </c>
      <c r="BC48">
        <v>21.0761</v>
      </c>
      <c r="BD48">
        <v>999.9</v>
      </c>
      <c r="BE48">
        <v>999.9</v>
      </c>
      <c r="BF48">
        <v>0</v>
      </c>
      <c r="BG48">
        <v>0</v>
      </c>
      <c r="BH48">
        <v>9989.379999999999</v>
      </c>
      <c r="BI48">
        <v>0</v>
      </c>
      <c r="BJ48">
        <v>36.6495</v>
      </c>
      <c r="BK48">
        <v>-11.2634</v>
      </c>
      <c r="BL48">
        <v>413.545</v>
      </c>
      <c r="BM48">
        <v>422.626</v>
      </c>
      <c r="BN48">
        <v>5.41743</v>
      </c>
      <c r="BO48">
        <v>419.959</v>
      </c>
      <c r="BP48">
        <v>6.30995</v>
      </c>
      <c r="BQ48">
        <v>1.18968</v>
      </c>
      <c r="BR48">
        <v>0.640112</v>
      </c>
      <c r="BS48">
        <v>9.47307</v>
      </c>
      <c r="BT48">
        <v>0.582681</v>
      </c>
      <c r="BU48">
        <v>2499.98</v>
      </c>
      <c r="BV48">
        <v>0.9000050000000001</v>
      </c>
      <c r="BW48">
        <v>0.0999951</v>
      </c>
      <c r="BX48">
        <v>0</v>
      </c>
      <c r="BY48">
        <v>2.6734</v>
      </c>
      <c r="BZ48">
        <v>0</v>
      </c>
      <c r="CA48">
        <v>34994.5</v>
      </c>
      <c r="CB48">
        <v>22323.6</v>
      </c>
      <c r="CC48">
        <v>39.562</v>
      </c>
      <c r="CD48">
        <v>37.937</v>
      </c>
      <c r="CE48">
        <v>38.812</v>
      </c>
      <c r="CF48">
        <v>36.625</v>
      </c>
      <c r="CG48">
        <v>38</v>
      </c>
      <c r="CH48">
        <v>2249.99</v>
      </c>
      <c r="CI48">
        <v>249.99</v>
      </c>
      <c r="CJ48">
        <v>0</v>
      </c>
      <c r="CK48">
        <v>1697556251.7</v>
      </c>
      <c r="CL48">
        <v>0</v>
      </c>
      <c r="CM48">
        <v>1697551132.6</v>
      </c>
      <c r="CN48" t="s">
        <v>343</v>
      </c>
      <c r="CO48">
        <v>1697551132.6</v>
      </c>
      <c r="CP48">
        <v>1697551128.6</v>
      </c>
      <c r="CQ48">
        <v>1</v>
      </c>
      <c r="CR48">
        <v>-0.091</v>
      </c>
      <c r="CS48">
        <v>0.011</v>
      </c>
      <c r="CT48">
        <v>1.027</v>
      </c>
      <c r="CU48">
        <v>0.051</v>
      </c>
      <c r="CV48">
        <v>418</v>
      </c>
      <c r="CW48">
        <v>13</v>
      </c>
      <c r="CX48">
        <v>0.18</v>
      </c>
      <c r="CY48">
        <v>0.25</v>
      </c>
      <c r="CZ48">
        <v>7.387649192880008</v>
      </c>
      <c r="DA48">
        <v>1.028424502156522</v>
      </c>
      <c r="DB48">
        <v>0.08715386008882346</v>
      </c>
      <c r="DC48">
        <v>1</v>
      </c>
      <c r="DD48">
        <v>0.004810488608389834</v>
      </c>
      <c r="DE48">
        <v>-0.002272531231566316</v>
      </c>
      <c r="DF48">
        <v>0.0001726493706174234</v>
      </c>
      <c r="DG48">
        <v>1</v>
      </c>
      <c r="DH48">
        <v>0.3389628938981213</v>
      </c>
      <c r="DI48">
        <v>-0.2054675937120404</v>
      </c>
      <c r="DJ48">
        <v>0.01570136808096444</v>
      </c>
      <c r="DK48">
        <v>1</v>
      </c>
      <c r="DL48">
        <v>3</v>
      </c>
      <c r="DM48">
        <v>3</v>
      </c>
      <c r="DN48" t="s">
        <v>344</v>
      </c>
      <c r="DO48">
        <v>3.10192</v>
      </c>
      <c r="DP48">
        <v>2.66804</v>
      </c>
      <c r="DQ48">
        <v>0.100983</v>
      </c>
      <c r="DR48">
        <v>0.103983</v>
      </c>
      <c r="DS48">
        <v>0.06384919999999999</v>
      </c>
      <c r="DT48">
        <v>0.0401831</v>
      </c>
      <c r="DU48">
        <v>26438.9</v>
      </c>
      <c r="DV48">
        <v>28798.7</v>
      </c>
      <c r="DW48">
        <v>27817.5</v>
      </c>
      <c r="DX48">
        <v>30190.8</v>
      </c>
      <c r="DY48">
        <v>32667.4</v>
      </c>
      <c r="DZ48">
        <v>35834.9</v>
      </c>
      <c r="EA48">
        <v>38216.1</v>
      </c>
      <c r="EB48">
        <v>41487.3</v>
      </c>
      <c r="EC48">
        <v>2.26347</v>
      </c>
      <c r="ED48">
        <v>2.31375</v>
      </c>
      <c r="EE48">
        <v>0</v>
      </c>
      <c r="EF48">
        <v>0</v>
      </c>
      <c r="EG48">
        <v>16.9271</v>
      </c>
      <c r="EH48">
        <v>999.9</v>
      </c>
      <c r="EI48">
        <v>54.9</v>
      </c>
      <c r="EJ48">
        <v>21.7</v>
      </c>
      <c r="EK48">
        <v>14.0995</v>
      </c>
      <c r="EL48">
        <v>63.4206</v>
      </c>
      <c r="EM48">
        <v>9.80369</v>
      </c>
      <c r="EN48">
        <v>1</v>
      </c>
      <c r="EO48">
        <v>-0.694014</v>
      </c>
      <c r="EP48">
        <v>-1.41987</v>
      </c>
      <c r="EQ48">
        <v>20.2001</v>
      </c>
      <c r="ER48">
        <v>5.26072</v>
      </c>
      <c r="ES48">
        <v>12.0519</v>
      </c>
      <c r="ET48">
        <v>4.9736</v>
      </c>
      <c r="EU48">
        <v>3.293</v>
      </c>
      <c r="EV48">
        <v>9999</v>
      </c>
      <c r="EW48">
        <v>9999</v>
      </c>
      <c r="EX48">
        <v>9999</v>
      </c>
      <c r="EY48">
        <v>218.6</v>
      </c>
      <c r="EZ48">
        <v>4.97181</v>
      </c>
      <c r="FA48">
        <v>1.87012</v>
      </c>
      <c r="FB48">
        <v>1.87639</v>
      </c>
      <c r="FC48">
        <v>1.8695</v>
      </c>
      <c r="FD48">
        <v>1.87271</v>
      </c>
      <c r="FE48">
        <v>1.87427</v>
      </c>
      <c r="FF48">
        <v>1.87363</v>
      </c>
      <c r="FG48">
        <v>1.87515</v>
      </c>
      <c r="FH48">
        <v>0</v>
      </c>
      <c r="FI48">
        <v>0</v>
      </c>
      <c r="FJ48">
        <v>0</v>
      </c>
      <c r="FK48">
        <v>0</v>
      </c>
      <c r="FL48" t="s">
        <v>345</v>
      </c>
      <c r="FM48" t="s">
        <v>346</v>
      </c>
      <c r="FN48" t="s">
        <v>347</v>
      </c>
      <c r="FO48" t="s">
        <v>347</v>
      </c>
      <c r="FP48" t="s">
        <v>347</v>
      </c>
      <c r="FQ48" t="s">
        <v>347</v>
      </c>
      <c r="FR48">
        <v>0</v>
      </c>
      <c r="FS48">
        <v>100</v>
      </c>
      <c r="FT48">
        <v>100</v>
      </c>
      <c r="FU48">
        <v>1.005</v>
      </c>
      <c r="FV48">
        <v>0.046</v>
      </c>
      <c r="FW48">
        <v>0.01200326255803408</v>
      </c>
      <c r="FX48">
        <v>0.002616612134532941</v>
      </c>
      <c r="FY48">
        <v>-4.519413631873513E-07</v>
      </c>
      <c r="FZ48">
        <v>9.831233035137328E-12</v>
      </c>
      <c r="GA48">
        <v>-0.03986255909936497</v>
      </c>
      <c r="GB48">
        <v>0.01128715920374445</v>
      </c>
      <c r="GC48">
        <v>-0.0004913425133041084</v>
      </c>
      <c r="GD48">
        <v>1.320148971478439E-05</v>
      </c>
      <c r="GE48">
        <v>-1</v>
      </c>
      <c r="GF48">
        <v>2093</v>
      </c>
      <c r="GG48">
        <v>1</v>
      </c>
      <c r="GH48">
        <v>22</v>
      </c>
      <c r="GI48">
        <v>85.5</v>
      </c>
      <c r="GJ48">
        <v>85.59999999999999</v>
      </c>
      <c r="GK48">
        <v>1.06567</v>
      </c>
      <c r="GL48">
        <v>2.48901</v>
      </c>
      <c r="GM48">
        <v>1.39893</v>
      </c>
      <c r="GN48">
        <v>2.31812</v>
      </c>
      <c r="GO48">
        <v>1.44897</v>
      </c>
      <c r="GP48">
        <v>2.3999</v>
      </c>
      <c r="GQ48">
        <v>24.8163</v>
      </c>
      <c r="GR48">
        <v>15.1215</v>
      </c>
      <c r="GS48">
        <v>18</v>
      </c>
      <c r="GT48">
        <v>462.203</v>
      </c>
      <c r="GU48">
        <v>565.639</v>
      </c>
      <c r="GV48">
        <v>20.0017</v>
      </c>
      <c r="GW48">
        <v>17.8327</v>
      </c>
      <c r="GX48">
        <v>29.9998</v>
      </c>
      <c r="GY48">
        <v>17.9247</v>
      </c>
      <c r="GZ48">
        <v>17.9111</v>
      </c>
      <c r="HA48">
        <v>21.31</v>
      </c>
      <c r="HB48">
        <v>50.5468</v>
      </c>
      <c r="HC48">
        <v>41.408</v>
      </c>
      <c r="HD48">
        <v>20</v>
      </c>
      <c r="HE48">
        <v>420</v>
      </c>
      <c r="HF48">
        <v>6.53608</v>
      </c>
      <c r="HG48">
        <v>103.027</v>
      </c>
      <c r="HH48">
        <v>103.591</v>
      </c>
    </row>
    <row r="49" spans="1:216">
      <c r="A49">
        <v>33</v>
      </c>
      <c r="B49">
        <v>1697556374.5</v>
      </c>
      <c r="C49">
        <v>5035.400000095367</v>
      </c>
      <c r="D49" t="s">
        <v>437</v>
      </c>
      <c r="E49" t="s">
        <v>438</v>
      </c>
      <c r="F49" t="s">
        <v>340</v>
      </c>
      <c r="G49" t="s">
        <v>439</v>
      </c>
      <c r="H49">
        <v>1697556374.5</v>
      </c>
      <c r="I49">
        <f>(J49)/1000</f>
        <v>0</v>
      </c>
      <c r="J49">
        <f>1000*AZ49*AH49*(AV49-AW49)/(100*AO49*(1000-AH49*AV49))</f>
        <v>0</v>
      </c>
      <c r="K49">
        <f>AZ49*AH49*(AU49-AT49*(1000-AH49*AW49)/(1000-AH49*AV49))/(100*AO49)</f>
        <v>0</v>
      </c>
      <c r="L49">
        <f>AT49 - IF(AH49&gt;1, K49*AO49*100.0/(AJ49*BH49), 0)</f>
        <v>0</v>
      </c>
      <c r="M49">
        <f>((S49-I49/2)*L49-K49)/(S49+I49/2)</f>
        <v>0</v>
      </c>
      <c r="N49">
        <f>M49*(BA49+BB49)/1000.0</f>
        <v>0</v>
      </c>
      <c r="O49">
        <f>(AT49 - IF(AH49&gt;1, K49*AO49*100.0/(AJ49*BH49), 0))*(BA49+BB49)/1000.0</f>
        <v>0</v>
      </c>
      <c r="P49">
        <f>2.0/((1/R49-1/Q49)+SIGN(R49)*SQRT((1/R49-1/Q49)*(1/R49-1/Q49) + 4*AP49/((AP49+1)*(AP49+1))*(2*1/R49*1/Q49-1/Q49*1/Q49)))</f>
        <v>0</v>
      </c>
      <c r="Q49">
        <f>IF(LEFT(AQ49,1)&lt;&gt;"0",IF(LEFT(AQ49,1)="1",3.0,AR49),$D$5+$E$5*(BH49*BA49/($K$5*1000))+$F$5*(BH49*BA49/($K$5*1000))*MAX(MIN(AO49,$J$5),$I$5)*MAX(MIN(AO49,$J$5),$I$5)+$G$5*MAX(MIN(AO49,$J$5),$I$5)*(BH49*BA49/($K$5*1000))+$H$5*(BH49*BA49/($K$5*1000))*(BH49*BA49/($K$5*1000)))</f>
        <v>0</v>
      </c>
      <c r="R49">
        <f>I49*(1000-(1000*0.61365*exp(17.502*V49/(240.97+V49))/(BA49+BB49)+AV49)/2)/(1000*0.61365*exp(17.502*V49/(240.97+V49))/(BA49+BB49)-AV49)</f>
        <v>0</v>
      </c>
      <c r="S49">
        <f>1/((AP49+1)/(P49/1.6)+1/(Q49/1.37)) + AP49/((AP49+1)/(P49/1.6) + AP49/(Q49/1.37))</f>
        <v>0</v>
      </c>
      <c r="T49">
        <f>(AK49*AN49)</f>
        <v>0</v>
      </c>
      <c r="U49">
        <f>(BC49+(T49+2*0.95*5.67E-8*(((BC49+$B$7)+273)^4-(BC49+273)^4)-44100*I49)/(1.84*29.3*Q49+8*0.95*5.67E-8*(BC49+273)^3))</f>
        <v>0</v>
      </c>
      <c r="V49">
        <f>($C$7*BD49+$D$7*BE49+$E$7*U49)</f>
        <v>0</v>
      </c>
      <c r="W49">
        <f>0.61365*exp(17.502*V49/(240.97+V49))</f>
        <v>0</v>
      </c>
      <c r="X49">
        <f>(Y49/Z49*100)</f>
        <v>0</v>
      </c>
      <c r="Y49">
        <f>AV49*(BA49+BB49)/1000</f>
        <v>0</v>
      </c>
      <c r="Z49">
        <f>0.61365*exp(17.502*BC49/(240.97+BC49))</f>
        <v>0</v>
      </c>
      <c r="AA49">
        <f>(W49-AV49*(BA49+BB49)/1000)</f>
        <v>0</v>
      </c>
      <c r="AB49">
        <f>(-I49*44100)</f>
        <v>0</v>
      </c>
      <c r="AC49">
        <f>2*29.3*Q49*0.92*(BC49-V49)</f>
        <v>0</v>
      </c>
      <c r="AD49">
        <f>2*0.95*5.67E-8*(((BC49+$B$7)+273)^4-(V49+273)^4)</f>
        <v>0</v>
      </c>
      <c r="AE49">
        <f>T49+AD49+AB49+AC49</f>
        <v>0</v>
      </c>
      <c r="AF49">
        <v>4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MAX(0,($B$13+$C$13*BH49)/(1+$D$13*BH49)*BA49/(BC49+273)*$E$13)</f>
        <v>0</v>
      </c>
      <c r="AK49">
        <f>$B$11*BI49+$C$11*BJ49+$F$11*BU49*(1-BX49)</f>
        <v>0</v>
      </c>
      <c r="AL49">
        <f>AK49*AM49</f>
        <v>0</v>
      </c>
      <c r="AM49">
        <f>($B$11*$D$9+$C$11*$D$9+$F$11*((CH49+BZ49)/MAX(CH49+BZ49+CI49, 0.1)*$I$9+CI49/MAX(CH49+BZ49+CI49, 0.1)*$J$9))/($B$11+$C$11+$F$11)</f>
        <v>0</v>
      </c>
      <c r="AN49">
        <f>($B$11*$K$9+$C$11*$K$9+$F$11*((CH49+BZ49)/MAX(CH49+BZ49+CI49, 0.1)*$P$9+CI49/MAX(CH49+BZ49+CI49, 0.1)*$Q$9))/($B$11+$C$11+$F$11)</f>
        <v>0</v>
      </c>
      <c r="AO49">
        <v>6</v>
      </c>
      <c r="AP49">
        <v>0.5</v>
      </c>
      <c r="AQ49" t="s">
        <v>342</v>
      </c>
      <c r="AR49">
        <v>2</v>
      </c>
      <c r="AS49">
        <v>1697556374.5</v>
      </c>
      <c r="AT49">
        <v>404.756</v>
      </c>
      <c r="AU49">
        <v>419.968</v>
      </c>
      <c r="AV49">
        <v>12.0839</v>
      </c>
      <c r="AW49">
        <v>4.75492</v>
      </c>
      <c r="AX49">
        <v>403.76</v>
      </c>
      <c r="AY49">
        <v>12.0361</v>
      </c>
      <c r="AZ49">
        <v>500.048</v>
      </c>
      <c r="BA49">
        <v>101.444</v>
      </c>
      <c r="BB49">
        <v>0.0387654</v>
      </c>
      <c r="BC49">
        <v>20.982</v>
      </c>
      <c r="BD49">
        <v>999.9</v>
      </c>
      <c r="BE49">
        <v>999.9</v>
      </c>
      <c r="BF49">
        <v>0</v>
      </c>
      <c r="BG49">
        <v>0</v>
      </c>
      <c r="BH49">
        <v>10021.2</v>
      </c>
      <c r="BI49">
        <v>0</v>
      </c>
      <c r="BJ49">
        <v>40.5842</v>
      </c>
      <c r="BK49">
        <v>-15.2128</v>
      </c>
      <c r="BL49">
        <v>409.706</v>
      </c>
      <c r="BM49">
        <v>421.975</v>
      </c>
      <c r="BN49">
        <v>7.32899</v>
      </c>
      <c r="BO49">
        <v>419.968</v>
      </c>
      <c r="BP49">
        <v>4.75492</v>
      </c>
      <c r="BQ49">
        <v>1.22583</v>
      </c>
      <c r="BR49">
        <v>0.482356</v>
      </c>
      <c r="BS49">
        <v>9.91905</v>
      </c>
      <c r="BT49">
        <v>-3.26961</v>
      </c>
      <c r="BU49">
        <v>2499.92</v>
      </c>
      <c r="BV49">
        <v>0.899996</v>
      </c>
      <c r="BW49">
        <v>0.100004</v>
      </c>
      <c r="BX49">
        <v>0</v>
      </c>
      <c r="BY49">
        <v>2.2089</v>
      </c>
      <c r="BZ49">
        <v>0</v>
      </c>
      <c r="CA49">
        <v>45968.7</v>
      </c>
      <c r="CB49">
        <v>22323</v>
      </c>
      <c r="CC49">
        <v>41.437</v>
      </c>
      <c r="CD49">
        <v>39.125</v>
      </c>
      <c r="CE49">
        <v>40.25</v>
      </c>
      <c r="CF49">
        <v>38.5</v>
      </c>
      <c r="CG49">
        <v>39.625</v>
      </c>
      <c r="CH49">
        <v>2249.92</v>
      </c>
      <c r="CI49">
        <v>250</v>
      </c>
      <c r="CJ49">
        <v>0</v>
      </c>
      <c r="CK49">
        <v>1697556361.5</v>
      </c>
      <c r="CL49">
        <v>0</v>
      </c>
      <c r="CM49">
        <v>1697551132.6</v>
      </c>
      <c r="CN49" t="s">
        <v>343</v>
      </c>
      <c r="CO49">
        <v>1697551132.6</v>
      </c>
      <c r="CP49">
        <v>1697551128.6</v>
      </c>
      <c r="CQ49">
        <v>1</v>
      </c>
      <c r="CR49">
        <v>-0.091</v>
      </c>
      <c r="CS49">
        <v>0.011</v>
      </c>
      <c r="CT49">
        <v>1.027</v>
      </c>
      <c r="CU49">
        <v>0.051</v>
      </c>
      <c r="CV49">
        <v>418</v>
      </c>
      <c r="CW49">
        <v>13</v>
      </c>
      <c r="CX49">
        <v>0.18</v>
      </c>
      <c r="CY49">
        <v>0.25</v>
      </c>
      <c r="CZ49">
        <v>9.957887035048891</v>
      </c>
      <c r="DA49">
        <v>1.403345705986382</v>
      </c>
      <c r="DB49">
        <v>0.1064188288438191</v>
      </c>
      <c r="DC49">
        <v>1</v>
      </c>
      <c r="DD49">
        <v>0.006390216142442292</v>
      </c>
      <c r="DE49">
        <v>-0.001510904722741787</v>
      </c>
      <c r="DF49">
        <v>0.0001129045968125385</v>
      </c>
      <c r="DG49">
        <v>1</v>
      </c>
      <c r="DH49">
        <v>0.5119739939345158</v>
      </c>
      <c r="DI49">
        <v>-0.244458346986741</v>
      </c>
      <c r="DJ49">
        <v>0.0182408332349616</v>
      </c>
      <c r="DK49">
        <v>1</v>
      </c>
      <c r="DL49">
        <v>3</v>
      </c>
      <c r="DM49">
        <v>3</v>
      </c>
      <c r="DN49" t="s">
        <v>344</v>
      </c>
      <c r="DO49">
        <v>3.10138</v>
      </c>
      <c r="DP49">
        <v>2.67259</v>
      </c>
      <c r="DQ49">
        <v>0.100264</v>
      </c>
      <c r="DR49">
        <v>0.103986</v>
      </c>
      <c r="DS49">
        <v>0.0653432</v>
      </c>
      <c r="DT49">
        <v>0.0317359</v>
      </c>
      <c r="DU49">
        <v>26462.9</v>
      </c>
      <c r="DV49">
        <v>28802.9</v>
      </c>
      <c r="DW49">
        <v>27820.3</v>
      </c>
      <c r="DX49">
        <v>30195.2</v>
      </c>
      <c r="DY49">
        <v>32619.7</v>
      </c>
      <c r="DZ49">
        <v>36155.7</v>
      </c>
      <c r="EA49">
        <v>38221</v>
      </c>
      <c r="EB49">
        <v>41494.8</v>
      </c>
      <c r="EC49">
        <v>2.26215</v>
      </c>
      <c r="ED49">
        <v>2.31247</v>
      </c>
      <c r="EE49">
        <v>0</v>
      </c>
      <c r="EF49">
        <v>0</v>
      </c>
      <c r="EG49">
        <v>16.9147</v>
      </c>
      <c r="EH49">
        <v>999.9</v>
      </c>
      <c r="EI49">
        <v>54</v>
      </c>
      <c r="EJ49">
        <v>21.6</v>
      </c>
      <c r="EK49">
        <v>13.7834</v>
      </c>
      <c r="EL49">
        <v>63.3406</v>
      </c>
      <c r="EM49">
        <v>10.2204</v>
      </c>
      <c r="EN49">
        <v>1</v>
      </c>
      <c r="EO49">
        <v>-0.699761</v>
      </c>
      <c r="EP49">
        <v>-1.46477</v>
      </c>
      <c r="EQ49">
        <v>20.1998</v>
      </c>
      <c r="ER49">
        <v>5.25997</v>
      </c>
      <c r="ES49">
        <v>12.0519</v>
      </c>
      <c r="ET49">
        <v>4.9736</v>
      </c>
      <c r="EU49">
        <v>3.293</v>
      </c>
      <c r="EV49">
        <v>9999</v>
      </c>
      <c r="EW49">
        <v>9999</v>
      </c>
      <c r="EX49">
        <v>9999</v>
      </c>
      <c r="EY49">
        <v>218.6</v>
      </c>
      <c r="EZ49">
        <v>4.97183</v>
      </c>
      <c r="FA49">
        <v>1.87014</v>
      </c>
      <c r="FB49">
        <v>1.87641</v>
      </c>
      <c r="FC49">
        <v>1.86951</v>
      </c>
      <c r="FD49">
        <v>1.87271</v>
      </c>
      <c r="FE49">
        <v>1.87429</v>
      </c>
      <c r="FF49">
        <v>1.87363</v>
      </c>
      <c r="FG49">
        <v>1.87515</v>
      </c>
      <c r="FH49">
        <v>0</v>
      </c>
      <c r="FI49">
        <v>0</v>
      </c>
      <c r="FJ49">
        <v>0</v>
      </c>
      <c r="FK49">
        <v>0</v>
      </c>
      <c r="FL49" t="s">
        <v>345</v>
      </c>
      <c r="FM49" t="s">
        <v>346</v>
      </c>
      <c r="FN49" t="s">
        <v>347</v>
      </c>
      <c r="FO49" t="s">
        <v>347</v>
      </c>
      <c r="FP49" t="s">
        <v>347</v>
      </c>
      <c r="FQ49" t="s">
        <v>347</v>
      </c>
      <c r="FR49">
        <v>0</v>
      </c>
      <c r="FS49">
        <v>100</v>
      </c>
      <c r="FT49">
        <v>100</v>
      </c>
      <c r="FU49">
        <v>0.996</v>
      </c>
      <c r="FV49">
        <v>0.0478</v>
      </c>
      <c r="FW49">
        <v>0.01200326255803408</v>
      </c>
      <c r="FX49">
        <v>0.002616612134532941</v>
      </c>
      <c r="FY49">
        <v>-4.519413631873513E-07</v>
      </c>
      <c r="FZ49">
        <v>9.831233035137328E-12</v>
      </c>
      <c r="GA49">
        <v>-0.03986255909936497</v>
      </c>
      <c r="GB49">
        <v>0.01128715920374445</v>
      </c>
      <c r="GC49">
        <v>-0.0004913425133041084</v>
      </c>
      <c r="GD49">
        <v>1.320148971478439E-05</v>
      </c>
      <c r="GE49">
        <v>-1</v>
      </c>
      <c r="GF49">
        <v>2093</v>
      </c>
      <c r="GG49">
        <v>1</v>
      </c>
      <c r="GH49">
        <v>22</v>
      </c>
      <c r="GI49">
        <v>87.40000000000001</v>
      </c>
      <c r="GJ49">
        <v>87.40000000000001</v>
      </c>
      <c r="GK49">
        <v>1.06567</v>
      </c>
      <c r="GL49">
        <v>2.50122</v>
      </c>
      <c r="GM49">
        <v>1.39893</v>
      </c>
      <c r="GN49">
        <v>2.31812</v>
      </c>
      <c r="GO49">
        <v>1.44897</v>
      </c>
      <c r="GP49">
        <v>2.29248</v>
      </c>
      <c r="GQ49">
        <v>24.7551</v>
      </c>
      <c r="GR49">
        <v>15.0952</v>
      </c>
      <c r="GS49">
        <v>18</v>
      </c>
      <c r="GT49">
        <v>460.69</v>
      </c>
      <c r="GU49">
        <v>563.774</v>
      </c>
      <c r="GV49">
        <v>20.0013</v>
      </c>
      <c r="GW49">
        <v>17.7608</v>
      </c>
      <c r="GX49">
        <v>29.9997</v>
      </c>
      <c r="GY49">
        <v>17.8536</v>
      </c>
      <c r="GZ49">
        <v>17.8389</v>
      </c>
      <c r="HA49">
        <v>21.2915</v>
      </c>
      <c r="HB49">
        <v>58.9245</v>
      </c>
      <c r="HC49">
        <v>36.8703</v>
      </c>
      <c r="HD49">
        <v>20</v>
      </c>
      <c r="HE49">
        <v>420</v>
      </c>
      <c r="HF49">
        <v>4.91202</v>
      </c>
      <c r="HG49">
        <v>103.039</v>
      </c>
      <c r="HH49">
        <v>103.608</v>
      </c>
    </row>
    <row r="50" spans="1:216">
      <c r="A50">
        <v>34</v>
      </c>
      <c r="B50">
        <v>1697556479</v>
      </c>
      <c r="C50">
        <v>5139.900000095367</v>
      </c>
      <c r="D50" t="s">
        <v>440</v>
      </c>
      <c r="E50" t="s">
        <v>441</v>
      </c>
      <c r="F50" t="s">
        <v>340</v>
      </c>
      <c r="G50" t="s">
        <v>442</v>
      </c>
      <c r="H50">
        <v>1697556479</v>
      </c>
      <c r="I50">
        <f>(J50)/1000</f>
        <v>0</v>
      </c>
      <c r="J50">
        <f>1000*AZ50*AH50*(AV50-AW50)/(100*AO50*(1000-AH50*AV50))</f>
        <v>0</v>
      </c>
      <c r="K50">
        <f>AZ50*AH50*(AU50-AT50*(1000-AH50*AW50)/(1000-AH50*AV50))/(100*AO50)</f>
        <v>0</v>
      </c>
      <c r="L50">
        <f>AT50 - IF(AH50&gt;1, K50*AO50*100.0/(AJ50*BH50), 0)</f>
        <v>0</v>
      </c>
      <c r="M50">
        <f>((S50-I50/2)*L50-K50)/(S50+I50/2)</f>
        <v>0</v>
      </c>
      <c r="N50">
        <f>M50*(BA50+BB50)/1000.0</f>
        <v>0</v>
      </c>
      <c r="O50">
        <f>(AT50 - IF(AH50&gt;1, K50*AO50*100.0/(AJ50*BH50), 0))*(BA50+BB50)/1000.0</f>
        <v>0</v>
      </c>
      <c r="P50">
        <f>2.0/((1/R50-1/Q50)+SIGN(R50)*SQRT((1/R50-1/Q50)*(1/R50-1/Q50) + 4*AP50/((AP50+1)*(AP50+1))*(2*1/R50*1/Q50-1/Q50*1/Q50)))</f>
        <v>0</v>
      </c>
      <c r="Q50">
        <f>IF(LEFT(AQ50,1)&lt;&gt;"0",IF(LEFT(AQ50,1)="1",3.0,AR50),$D$5+$E$5*(BH50*BA50/($K$5*1000))+$F$5*(BH50*BA50/($K$5*1000))*MAX(MIN(AO50,$J$5),$I$5)*MAX(MIN(AO50,$J$5),$I$5)+$G$5*MAX(MIN(AO50,$J$5),$I$5)*(BH50*BA50/($K$5*1000))+$H$5*(BH50*BA50/($K$5*1000))*(BH50*BA50/($K$5*1000)))</f>
        <v>0</v>
      </c>
      <c r="R50">
        <f>I50*(1000-(1000*0.61365*exp(17.502*V50/(240.97+V50))/(BA50+BB50)+AV50)/2)/(1000*0.61365*exp(17.502*V50/(240.97+V50))/(BA50+BB50)-AV50)</f>
        <v>0</v>
      </c>
      <c r="S50">
        <f>1/((AP50+1)/(P50/1.6)+1/(Q50/1.37)) + AP50/((AP50+1)/(P50/1.6) + AP50/(Q50/1.37))</f>
        <v>0</v>
      </c>
      <c r="T50">
        <f>(AK50*AN50)</f>
        <v>0</v>
      </c>
      <c r="U50">
        <f>(BC50+(T50+2*0.95*5.67E-8*(((BC50+$B$7)+273)^4-(BC50+273)^4)-44100*I50)/(1.84*29.3*Q50+8*0.95*5.67E-8*(BC50+273)^3))</f>
        <v>0</v>
      </c>
      <c r="V50">
        <f>($C$7*BD50+$D$7*BE50+$E$7*U50)</f>
        <v>0</v>
      </c>
      <c r="W50">
        <f>0.61365*exp(17.502*V50/(240.97+V50))</f>
        <v>0</v>
      </c>
      <c r="X50">
        <f>(Y50/Z50*100)</f>
        <v>0</v>
      </c>
      <c r="Y50">
        <f>AV50*(BA50+BB50)/1000</f>
        <v>0</v>
      </c>
      <c r="Z50">
        <f>0.61365*exp(17.502*BC50/(240.97+BC50))</f>
        <v>0</v>
      </c>
      <c r="AA50">
        <f>(W50-AV50*(BA50+BB50)/1000)</f>
        <v>0</v>
      </c>
      <c r="AB50">
        <f>(-I50*44100)</f>
        <v>0</v>
      </c>
      <c r="AC50">
        <f>2*29.3*Q50*0.92*(BC50-V50)</f>
        <v>0</v>
      </c>
      <c r="AD50">
        <f>2*0.95*5.67E-8*(((BC50+$B$7)+273)^4-(V50+273)^4)</f>
        <v>0</v>
      </c>
      <c r="AE50">
        <f>T50+AD50+AB50+AC50</f>
        <v>0</v>
      </c>
      <c r="AF50">
        <v>6</v>
      </c>
      <c r="AG50">
        <v>1</v>
      </c>
      <c r="AH50">
        <f>IF(AF50*$H$13&gt;=AJ50,1.0,(AJ50/(AJ50-AF50*$H$13)))</f>
        <v>0</v>
      </c>
      <c r="AI50">
        <f>(AH50-1)*100</f>
        <v>0</v>
      </c>
      <c r="AJ50">
        <f>MAX(0,($B$13+$C$13*BH50)/(1+$D$13*BH50)*BA50/(BC50+273)*$E$13)</f>
        <v>0</v>
      </c>
      <c r="AK50">
        <f>$B$11*BI50+$C$11*BJ50+$F$11*BU50*(1-BX50)</f>
        <v>0</v>
      </c>
      <c r="AL50">
        <f>AK50*AM50</f>
        <v>0</v>
      </c>
      <c r="AM50">
        <f>($B$11*$D$9+$C$11*$D$9+$F$11*((CH50+BZ50)/MAX(CH50+BZ50+CI50, 0.1)*$I$9+CI50/MAX(CH50+BZ50+CI50, 0.1)*$J$9))/($B$11+$C$11+$F$11)</f>
        <v>0</v>
      </c>
      <c r="AN50">
        <f>($B$11*$K$9+$C$11*$K$9+$F$11*((CH50+BZ50)/MAX(CH50+BZ50+CI50, 0.1)*$P$9+CI50/MAX(CH50+BZ50+CI50, 0.1)*$Q$9))/($B$11+$C$11+$F$11)</f>
        <v>0</v>
      </c>
      <c r="AO50">
        <v>6</v>
      </c>
      <c r="AP50">
        <v>0.5</v>
      </c>
      <c r="AQ50" t="s">
        <v>342</v>
      </c>
      <c r="AR50">
        <v>2</v>
      </c>
      <c r="AS50">
        <v>1697556479</v>
      </c>
      <c r="AT50">
        <v>392.982</v>
      </c>
      <c r="AU50">
        <v>420.002</v>
      </c>
      <c r="AV50">
        <v>12.0788</v>
      </c>
      <c r="AW50">
        <v>5.83297</v>
      </c>
      <c r="AX50">
        <v>392.013</v>
      </c>
      <c r="AY50">
        <v>12.031</v>
      </c>
      <c r="AZ50">
        <v>500.029</v>
      </c>
      <c r="BA50">
        <v>101.445</v>
      </c>
      <c r="BB50">
        <v>0.0374023</v>
      </c>
      <c r="BC50">
        <v>21.1672</v>
      </c>
      <c r="BD50">
        <v>999.9</v>
      </c>
      <c r="BE50">
        <v>999.9</v>
      </c>
      <c r="BF50">
        <v>0</v>
      </c>
      <c r="BG50">
        <v>0</v>
      </c>
      <c r="BH50">
        <v>9993.75</v>
      </c>
      <c r="BI50">
        <v>0</v>
      </c>
      <c r="BJ50">
        <v>36.3701</v>
      </c>
      <c r="BK50">
        <v>-27.0199</v>
      </c>
      <c r="BL50">
        <v>397.787</v>
      </c>
      <c r="BM50">
        <v>422.466</v>
      </c>
      <c r="BN50">
        <v>6.24587</v>
      </c>
      <c r="BO50">
        <v>420.002</v>
      </c>
      <c r="BP50">
        <v>5.83297</v>
      </c>
      <c r="BQ50">
        <v>1.22534</v>
      </c>
      <c r="BR50">
        <v>0.591728</v>
      </c>
      <c r="BS50">
        <v>9.913069999999999</v>
      </c>
      <c r="BT50">
        <v>-0.49982</v>
      </c>
      <c r="BU50">
        <v>2500.3</v>
      </c>
      <c r="BV50">
        <v>0.900003</v>
      </c>
      <c r="BW50">
        <v>0.09999719999999999</v>
      </c>
      <c r="BX50">
        <v>0</v>
      </c>
      <c r="BY50">
        <v>2.6351</v>
      </c>
      <c r="BZ50">
        <v>0</v>
      </c>
      <c r="CA50">
        <v>40422.8</v>
      </c>
      <c r="CB50">
        <v>22326.4</v>
      </c>
      <c r="CC50">
        <v>39.562</v>
      </c>
      <c r="CD50">
        <v>37.5</v>
      </c>
      <c r="CE50">
        <v>39.062</v>
      </c>
      <c r="CF50">
        <v>36.125</v>
      </c>
      <c r="CG50">
        <v>38.062</v>
      </c>
      <c r="CH50">
        <v>2250.28</v>
      </c>
      <c r="CI50">
        <v>250.02</v>
      </c>
      <c r="CJ50">
        <v>0</v>
      </c>
      <c r="CK50">
        <v>1697556465.9</v>
      </c>
      <c r="CL50">
        <v>0</v>
      </c>
      <c r="CM50">
        <v>1697551132.6</v>
      </c>
      <c r="CN50" t="s">
        <v>343</v>
      </c>
      <c r="CO50">
        <v>1697551132.6</v>
      </c>
      <c r="CP50">
        <v>1697551128.6</v>
      </c>
      <c r="CQ50">
        <v>1</v>
      </c>
      <c r="CR50">
        <v>-0.091</v>
      </c>
      <c r="CS50">
        <v>0.011</v>
      </c>
      <c r="CT50">
        <v>1.027</v>
      </c>
      <c r="CU50">
        <v>0.051</v>
      </c>
      <c r="CV50">
        <v>418</v>
      </c>
      <c r="CW50">
        <v>13</v>
      </c>
      <c r="CX50">
        <v>0.18</v>
      </c>
      <c r="CY50">
        <v>0.25</v>
      </c>
      <c r="CZ50">
        <v>20.26284924192756</v>
      </c>
      <c r="DA50">
        <v>1.26612225989181</v>
      </c>
      <c r="DB50">
        <v>0.09402581417665466</v>
      </c>
      <c r="DC50">
        <v>1</v>
      </c>
      <c r="DD50">
        <v>0.005354040512461153</v>
      </c>
      <c r="DE50">
        <v>-0.0008261074968290167</v>
      </c>
      <c r="DF50">
        <v>6.046608386215236E-05</v>
      </c>
      <c r="DG50">
        <v>1</v>
      </c>
      <c r="DH50">
        <v>0.3890978550572885</v>
      </c>
      <c r="DI50">
        <v>-0.06530875704854808</v>
      </c>
      <c r="DJ50">
        <v>0.004835563181568471</v>
      </c>
      <c r="DK50">
        <v>1</v>
      </c>
      <c r="DL50">
        <v>3</v>
      </c>
      <c r="DM50">
        <v>3</v>
      </c>
      <c r="DN50" t="s">
        <v>344</v>
      </c>
      <c r="DO50">
        <v>3.10162</v>
      </c>
      <c r="DP50">
        <v>2.67099</v>
      </c>
      <c r="DQ50">
        <v>0.0980545</v>
      </c>
      <c r="DR50">
        <v>0.104023</v>
      </c>
      <c r="DS50">
        <v>0.0653348</v>
      </c>
      <c r="DT50">
        <v>0.0376735</v>
      </c>
      <c r="DU50">
        <v>26529.6</v>
      </c>
      <c r="DV50">
        <v>28802.2</v>
      </c>
      <c r="DW50">
        <v>27821.8</v>
      </c>
      <c r="DX50">
        <v>30195.5</v>
      </c>
      <c r="DY50">
        <v>32621.5</v>
      </c>
      <c r="DZ50">
        <v>35935.9</v>
      </c>
      <c r="EA50">
        <v>38222.8</v>
      </c>
      <c r="EB50">
        <v>41495.9</v>
      </c>
      <c r="EC50">
        <v>2.26035</v>
      </c>
      <c r="ED50">
        <v>2.31588</v>
      </c>
      <c r="EE50">
        <v>0</v>
      </c>
      <c r="EF50">
        <v>0</v>
      </c>
      <c r="EG50">
        <v>17.1411</v>
      </c>
      <c r="EH50">
        <v>999.9</v>
      </c>
      <c r="EI50">
        <v>53.1</v>
      </c>
      <c r="EJ50">
        <v>21.6</v>
      </c>
      <c r="EK50">
        <v>13.5537</v>
      </c>
      <c r="EL50">
        <v>63.4306</v>
      </c>
      <c r="EM50">
        <v>10.3125</v>
      </c>
      <c r="EN50">
        <v>1</v>
      </c>
      <c r="EO50">
        <v>-0.704573</v>
      </c>
      <c r="EP50">
        <v>-1.46768</v>
      </c>
      <c r="EQ50">
        <v>20.1978</v>
      </c>
      <c r="ER50">
        <v>5.26207</v>
      </c>
      <c r="ES50">
        <v>12.0519</v>
      </c>
      <c r="ET50">
        <v>4.9736</v>
      </c>
      <c r="EU50">
        <v>3.293</v>
      </c>
      <c r="EV50">
        <v>9999</v>
      </c>
      <c r="EW50">
        <v>9999</v>
      </c>
      <c r="EX50">
        <v>9999</v>
      </c>
      <c r="EY50">
        <v>218.7</v>
      </c>
      <c r="EZ50">
        <v>4.97183</v>
      </c>
      <c r="FA50">
        <v>1.87012</v>
      </c>
      <c r="FB50">
        <v>1.87638</v>
      </c>
      <c r="FC50">
        <v>1.86951</v>
      </c>
      <c r="FD50">
        <v>1.87271</v>
      </c>
      <c r="FE50">
        <v>1.87427</v>
      </c>
      <c r="FF50">
        <v>1.87363</v>
      </c>
      <c r="FG50">
        <v>1.87515</v>
      </c>
      <c r="FH50">
        <v>0</v>
      </c>
      <c r="FI50">
        <v>0</v>
      </c>
      <c r="FJ50">
        <v>0</v>
      </c>
      <c r="FK50">
        <v>0</v>
      </c>
      <c r="FL50" t="s">
        <v>345</v>
      </c>
      <c r="FM50" t="s">
        <v>346</v>
      </c>
      <c r="FN50" t="s">
        <v>347</v>
      </c>
      <c r="FO50" t="s">
        <v>347</v>
      </c>
      <c r="FP50" t="s">
        <v>347</v>
      </c>
      <c r="FQ50" t="s">
        <v>347</v>
      </c>
      <c r="FR50">
        <v>0</v>
      </c>
      <c r="FS50">
        <v>100</v>
      </c>
      <c r="FT50">
        <v>100</v>
      </c>
      <c r="FU50">
        <v>0.969</v>
      </c>
      <c r="FV50">
        <v>0.0478</v>
      </c>
      <c r="FW50">
        <v>0.01200326255803408</v>
      </c>
      <c r="FX50">
        <v>0.002616612134532941</v>
      </c>
      <c r="FY50">
        <v>-4.519413631873513E-07</v>
      </c>
      <c r="FZ50">
        <v>9.831233035137328E-12</v>
      </c>
      <c r="GA50">
        <v>-0.03986255909936497</v>
      </c>
      <c r="GB50">
        <v>0.01128715920374445</v>
      </c>
      <c r="GC50">
        <v>-0.0004913425133041084</v>
      </c>
      <c r="GD50">
        <v>1.320148971478439E-05</v>
      </c>
      <c r="GE50">
        <v>-1</v>
      </c>
      <c r="GF50">
        <v>2093</v>
      </c>
      <c r="GG50">
        <v>1</v>
      </c>
      <c r="GH50">
        <v>22</v>
      </c>
      <c r="GI50">
        <v>89.09999999999999</v>
      </c>
      <c r="GJ50">
        <v>89.2</v>
      </c>
      <c r="GK50">
        <v>1.06689</v>
      </c>
      <c r="GL50">
        <v>2.48413</v>
      </c>
      <c r="GM50">
        <v>1.39893</v>
      </c>
      <c r="GN50">
        <v>2.31934</v>
      </c>
      <c r="GO50">
        <v>1.44897</v>
      </c>
      <c r="GP50">
        <v>2.46094</v>
      </c>
      <c r="GQ50">
        <v>24.6735</v>
      </c>
      <c r="GR50">
        <v>15.0777</v>
      </c>
      <c r="GS50">
        <v>18</v>
      </c>
      <c r="GT50">
        <v>458.976</v>
      </c>
      <c r="GU50">
        <v>565.393</v>
      </c>
      <c r="GV50">
        <v>19.9999</v>
      </c>
      <c r="GW50">
        <v>17.6935</v>
      </c>
      <c r="GX50">
        <v>29.9998</v>
      </c>
      <c r="GY50">
        <v>17.7887</v>
      </c>
      <c r="GZ50">
        <v>17.7758</v>
      </c>
      <c r="HA50">
        <v>21.3125</v>
      </c>
      <c r="HB50">
        <v>51.9112</v>
      </c>
      <c r="HC50">
        <v>32.6795</v>
      </c>
      <c r="HD50">
        <v>20</v>
      </c>
      <c r="HE50">
        <v>420</v>
      </c>
      <c r="HF50">
        <v>5.97715</v>
      </c>
      <c r="HG50">
        <v>103.044</v>
      </c>
      <c r="HH50">
        <v>103.61</v>
      </c>
    </row>
    <row r="51" spans="1:216">
      <c r="A51">
        <v>35</v>
      </c>
      <c r="B51">
        <v>1697556608</v>
      </c>
      <c r="C51">
        <v>5268.900000095367</v>
      </c>
      <c r="D51" t="s">
        <v>443</v>
      </c>
      <c r="E51" t="s">
        <v>444</v>
      </c>
      <c r="F51" t="s">
        <v>340</v>
      </c>
      <c r="G51" t="s">
        <v>445</v>
      </c>
      <c r="H51">
        <v>1697556608</v>
      </c>
      <c r="I51">
        <f>(J51)/1000</f>
        <v>0</v>
      </c>
      <c r="J51">
        <f>1000*AZ51*AH51*(AV51-AW51)/(100*AO51*(1000-AH51*AV51))</f>
        <v>0</v>
      </c>
      <c r="K51">
        <f>AZ51*AH51*(AU51-AT51*(1000-AH51*AW51)/(1000-AH51*AV51))/(100*AO51)</f>
        <v>0</v>
      </c>
      <c r="L51">
        <f>AT51 - IF(AH51&gt;1, K51*AO51*100.0/(AJ51*BH51), 0)</f>
        <v>0</v>
      </c>
      <c r="M51">
        <f>((S51-I51/2)*L51-K51)/(S51+I51/2)</f>
        <v>0</v>
      </c>
      <c r="N51">
        <f>M51*(BA51+BB51)/1000.0</f>
        <v>0</v>
      </c>
      <c r="O51">
        <f>(AT51 - IF(AH51&gt;1, K51*AO51*100.0/(AJ51*BH51), 0))*(BA51+BB51)/1000.0</f>
        <v>0</v>
      </c>
      <c r="P51">
        <f>2.0/((1/R51-1/Q51)+SIGN(R51)*SQRT((1/R51-1/Q51)*(1/R51-1/Q51) + 4*AP51/((AP51+1)*(AP51+1))*(2*1/R51*1/Q51-1/Q51*1/Q51)))</f>
        <v>0</v>
      </c>
      <c r="Q51">
        <f>IF(LEFT(AQ51,1)&lt;&gt;"0",IF(LEFT(AQ51,1)="1",3.0,AR51),$D$5+$E$5*(BH51*BA51/($K$5*1000))+$F$5*(BH51*BA51/($K$5*1000))*MAX(MIN(AO51,$J$5),$I$5)*MAX(MIN(AO51,$J$5),$I$5)+$G$5*MAX(MIN(AO51,$J$5),$I$5)*(BH51*BA51/($K$5*1000))+$H$5*(BH51*BA51/($K$5*1000))*(BH51*BA51/($K$5*1000)))</f>
        <v>0</v>
      </c>
      <c r="R51">
        <f>I51*(1000-(1000*0.61365*exp(17.502*V51/(240.97+V51))/(BA51+BB51)+AV51)/2)/(1000*0.61365*exp(17.502*V51/(240.97+V51))/(BA51+BB51)-AV51)</f>
        <v>0</v>
      </c>
      <c r="S51">
        <f>1/((AP51+1)/(P51/1.6)+1/(Q51/1.37)) + AP51/((AP51+1)/(P51/1.6) + AP51/(Q51/1.37))</f>
        <v>0</v>
      </c>
      <c r="T51">
        <f>(AK51*AN51)</f>
        <v>0</v>
      </c>
      <c r="U51">
        <f>(BC51+(T51+2*0.95*5.67E-8*(((BC51+$B$7)+273)^4-(BC51+273)^4)-44100*I51)/(1.84*29.3*Q51+8*0.95*5.67E-8*(BC51+273)^3))</f>
        <v>0</v>
      </c>
      <c r="V51">
        <f>($C$7*BD51+$D$7*BE51+$E$7*U51)</f>
        <v>0</v>
      </c>
      <c r="W51">
        <f>0.61365*exp(17.502*V51/(240.97+V51))</f>
        <v>0</v>
      </c>
      <c r="X51">
        <f>(Y51/Z51*100)</f>
        <v>0</v>
      </c>
      <c r="Y51">
        <f>AV51*(BA51+BB51)/1000</f>
        <v>0</v>
      </c>
      <c r="Z51">
        <f>0.61365*exp(17.502*BC51/(240.97+BC51))</f>
        <v>0</v>
      </c>
      <c r="AA51">
        <f>(W51-AV51*(BA51+BB51)/1000)</f>
        <v>0</v>
      </c>
      <c r="AB51">
        <f>(-I51*44100)</f>
        <v>0</v>
      </c>
      <c r="AC51">
        <f>2*29.3*Q51*0.92*(BC51-V51)</f>
        <v>0</v>
      </c>
      <c r="AD51">
        <f>2*0.95*5.67E-8*(((BC51+$B$7)+273)^4-(V51+273)^4)</f>
        <v>0</v>
      </c>
      <c r="AE51">
        <f>T51+AD51+AB51+AC51</f>
        <v>0</v>
      </c>
      <c r="AF51">
        <v>6</v>
      </c>
      <c r="AG51">
        <v>1</v>
      </c>
      <c r="AH51">
        <f>IF(AF51*$H$13&gt;=AJ51,1.0,(AJ51/(AJ51-AF51*$H$13)))</f>
        <v>0</v>
      </c>
      <c r="AI51">
        <f>(AH51-1)*100</f>
        <v>0</v>
      </c>
      <c r="AJ51">
        <f>MAX(0,($B$13+$C$13*BH51)/(1+$D$13*BH51)*BA51/(BC51+273)*$E$13)</f>
        <v>0</v>
      </c>
      <c r="AK51">
        <f>$B$11*BI51+$C$11*BJ51+$F$11*BU51*(1-BX51)</f>
        <v>0</v>
      </c>
      <c r="AL51">
        <f>AK51*AM51</f>
        <v>0</v>
      </c>
      <c r="AM51">
        <f>($B$11*$D$9+$C$11*$D$9+$F$11*((CH51+BZ51)/MAX(CH51+BZ51+CI51, 0.1)*$I$9+CI51/MAX(CH51+BZ51+CI51, 0.1)*$J$9))/($B$11+$C$11+$F$11)</f>
        <v>0</v>
      </c>
      <c r="AN51">
        <f>($B$11*$K$9+$C$11*$K$9+$F$11*((CH51+BZ51)/MAX(CH51+BZ51+CI51, 0.1)*$P$9+CI51/MAX(CH51+BZ51+CI51, 0.1)*$Q$9))/($B$11+$C$11+$F$11)</f>
        <v>0</v>
      </c>
      <c r="AO51">
        <v>6</v>
      </c>
      <c r="AP51">
        <v>0.5</v>
      </c>
      <c r="AQ51" t="s">
        <v>342</v>
      </c>
      <c r="AR51">
        <v>2</v>
      </c>
      <c r="AS51">
        <v>1697556608</v>
      </c>
      <c r="AT51">
        <v>402.079</v>
      </c>
      <c r="AU51">
        <v>419.968</v>
      </c>
      <c r="AV51">
        <v>12.1067</v>
      </c>
      <c r="AW51">
        <v>5.81385</v>
      </c>
      <c r="AX51">
        <v>401.09</v>
      </c>
      <c r="AY51">
        <v>12.0588</v>
      </c>
      <c r="AZ51">
        <v>500.227</v>
      </c>
      <c r="BA51">
        <v>101.441</v>
      </c>
      <c r="BB51">
        <v>0.0359066</v>
      </c>
      <c r="BC51">
        <v>21.0885</v>
      </c>
      <c r="BD51">
        <v>999.9</v>
      </c>
      <c r="BE51">
        <v>999.9</v>
      </c>
      <c r="BF51">
        <v>0</v>
      </c>
      <c r="BG51">
        <v>0</v>
      </c>
      <c r="BH51">
        <v>10006.2</v>
      </c>
      <c r="BI51">
        <v>0</v>
      </c>
      <c r="BJ51">
        <v>30.3439</v>
      </c>
      <c r="BK51">
        <v>-17.8882</v>
      </c>
      <c r="BL51">
        <v>407.007</v>
      </c>
      <c r="BM51">
        <v>422.423</v>
      </c>
      <c r="BN51">
        <v>6.29287</v>
      </c>
      <c r="BO51">
        <v>419.968</v>
      </c>
      <c r="BP51">
        <v>5.81385</v>
      </c>
      <c r="BQ51">
        <v>1.22811</v>
      </c>
      <c r="BR51">
        <v>0.589761</v>
      </c>
      <c r="BS51">
        <v>9.946770000000001</v>
      </c>
      <c r="BT51">
        <v>-0.545467</v>
      </c>
      <c r="BU51">
        <v>2499.75</v>
      </c>
      <c r="BV51">
        <v>0.899998</v>
      </c>
      <c r="BW51">
        <v>0.100002</v>
      </c>
      <c r="BX51">
        <v>0</v>
      </c>
      <c r="BY51">
        <v>2.5563</v>
      </c>
      <c r="BZ51">
        <v>0</v>
      </c>
      <c r="CA51">
        <v>40059</v>
      </c>
      <c r="CB51">
        <v>22321.5</v>
      </c>
      <c r="CC51">
        <v>39.5</v>
      </c>
      <c r="CD51">
        <v>37.937</v>
      </c>
      <c r="CE51">
        <v>38.812</v>
      </c>
      <c r="CF51">
        <v>36.5</v>
      </c>
      <c r="CG51">
        <v>38</v>
      </c>
      <c r="CH51">
        <v>2249.77</v>
      </c>
      <c r="CI51">
        <v>249.98</v>
      </c>
      <c r="CJ51">
        <v>0</v>
      </c>
      <c r="CK51">
        <v>1697556594.9</v>
      </c>
      <c r="CL51">
        <v>0</v>
      </c>
      <c r="CM51">
        <v>1697551132.6</v>
      </c>
      <c r="CN51" t="s">
        <v>343</v>
      </c>
      <c r="CO51">
        <v>1697551132.6</v>
      </c>
      <c r="CP51">
        <v>1697551128.6</v>
      </c>
      <c r="CQ51">
        <v>1</v>
      </c>
      <c r="CR51">
        <v>-0.091</v>
      </c>
      <c r="CS51">
        <v>0.011</v>
      </c>
      <c r="CT51">
        <v>1.027</v>
      </c>
      <c r="CU51">
        <v>0.051</v>
      </c>
      <c r="CV51">
        <v>418</v>
      </c>
      <c r="CW51">
        <v>13</v>
      </c>
      <c r="CX51">
        <v>0.18</v>
      </c>
      <c r="CY51">
        <v>0.25</v>
      </c>
      <c r="CZ51">
        <v>12.68755529284973</v>
      </c>
      <c r="DA51">
        <v>0.7603665330488446</v>
      </c>
      <c r="DB51">
        <v>0.06125079168907362</v>
      </c>
      <c r="DC51">
        <v>1</v>
      </c>
      <c r="DD51">
        <v>0.005364557072546776</v>
      </c>
      <c r="DE51">
        <v>-0.0003572941474466779</v>
      </c>
      <c r="DF51">
        <v>2.902950561868254E-05</v>
      </c>
      <c r="DG51">
        <v>1</v>
      </c>
      <c r="DH51">
        <v>0.3976619681552978</v>
      </c>
      <c r="DI51">
        <v>-0.04165538228377889</v>
      </c>
      <c r="DJ51">
        <v>0.003278796775714493</v>
      </c>
      <c r="DK51">
        <v>1</v>
      </c>
      <c r="DL51">
        <v>3</v>
      </c>
      <c r="DM51">
        <v>3</v>
      </c>
      <c r="DN51" t="s">
        <v>344</v>
      </c>
      <c r="DO51">
        <v>3.10184</v>
      </c>
      <c r="DP51">
        <v>2.66961</v>
      </c>
      <c r="DQ51">
        <v>0.0997919</v>
      </c>
      <c r="DR51">
        <v>0.10403</v>
      </c>
      <c r="DS51">
        <v>0.0654583</v>
      </c>
      <c r="DT51">
        <v>0.0375767</v>
      </c>
      <c r="DU51">
        <v>26478.1</v>
      </c>
      <c r="DV51">
        <v>28803.2</v>
      </c>
      <c r="DW51">
        <v>27821.2</v>
      </c>
      <c r="DX51">
        <v>30196.6</v>
      </c>
      <c r="DY51">
        <v>32616.7</v>
      </c>
      <c r="DZ51">
        <v>35941.2</v>
      </c>
      <c r="EA51">
        <v>38221.9</v>
      </c>
      <c r="EB51">
        <v>41497.7</v>
      </c>
      <c r="EC51">
        <v>2.26015</v>
      </c>
      <c r="ED51">
        <v>2.3181</v>
      </c>
      <c r="EE51">
        <v>0</v>
      </c>
      <c r="EF51">
        <v>0</v>
      </c>
      <c r="EG51">
        <v>17.0691</v>
      </c>
      <c r="EH51">
        <v>999.9</v>
      </c>
      <c r="EI51">
        <v>52</v>
      </c>
      <c r="EJ51">
        <v>21.6</v>
      </c>
      <c r="EK51">
        <v>13.2734</v>
      </c>
      <c r="EL51">
        <v>63.5506</v>
      </c>
      <c r="EM51">
        <v>9.787660000000001</v>
      </c>
      <c r="EN51">
        <v>1</v>
      </c>
      <c r="EO51">
        <v>-0.70909</v>
      </c>
      <c r="EP51">
        <v>-1.4334</v>
      </c>
      <c r="EQ51">
        <v>20.1987</v>
      </c>
      <c r="ER51">
        <v>5.25727</v>
      </c>
      <c r="ES51">
        <v>12.0519</v>
      </c>
      <c r="ET51">
        <v>4.9729</v>
      </c>
      <c r="EU51">
        <v>3.29223</v>
      </c>
      <c r="EV51">
        <v>9999</v>
      </c>
      <c r="EW51">
        <v>9999</v>
      </c>
      <c r="EX51">
        <v>9999</v>
      </c>
      <c r="EY51">
        <v>218.7</v>
      </c>
      <c r="EZ51">
        <v>4.97183</v>
      </c>
      <c r="FA51">
        <v>1.87012</v>
      </c>
      <c r="FB51">
        <v>1.87637</v>
      </c>
      <c r="FC51">
        <v>1.8695</v>
      </c>
      <c r="FD51">
        <v>1.87271</v>
      </c>
      <c r="FE51">
        <v>1.87427</v>
      </c>
      <c r="FF51">
        <v>1.87363</v>
      </c>
      <c r="FG51">
        <v>1.87515</v>
      </c>
      <c r="FH51">
        <v>0</v>
      </c>
      <c r="FI51">
        <v>0</v>
      </c>
      <c r="FJ51">
        <v>0</v>
      </c>
      <c r="FK51">
        <v>0</v>
      </c>
      <c r="FL51" t="s">
        <v>345</v>
      </c>
      <c r="FM51" t="s">
        <v>346</v>
      </c>
      <c r="FN51" t="s">
        <v>347</v>
      </c>
      <c r="FO51" t="s">
        <v>347</v>
      </c>
      <c r="FP51" t="s">
        <v>347</v>
      </c>
      <c r="FQ51" t="s">
        <v>347</v>
      </c>
      <c r="FR51">
        <v>0</v>
      </c>
      <c r="FS51">
        <v>100</v>
      </c>
      <c r="FT51">
        <v>100</v>
      </c>
      <c r="FU51">
        <v>0.989</v>
      </c>
      <c r="FV51">
        <v>0.0479</v>
      </c>
      <c r="FW51">
        <v>0.01200326255803408</v>
      </c>
      <c r="FX51">
        <v>0.002616612134532941</v>
      </c>
      <c r="FY51">
        <v>-4.519413631873513E-07</v>
      </c>
      <c r="FZ51">
        <v>9.831233035137328E-12</v>
      </c>
      <c r="GA51">
        <v>-0.03986255909936497</v>
      </c>
      <c r="GB51">
        <v>0.01128715920374445</v>
      </c>
      <c r="GC51">
        <v>-0.0004913425133041084</v>
      </c>
      <c r="GD51">
        <v>1.320148971478439E-05</v>
      </c>
      <c r="GE51">
        <v>-1</v>
      </c>
      <c r="GF51">
        <v>2093</v>
      </c>
      <c r="GG51">
        <v>1</v>
      </c>
      <c r="GH51">
        <v>22</v>
      </c>
      <c r="GI51">
        <v>91.3</v>
      </c>
      <c r="GJ51">
        <v>91.3</v>
      </c>
      <c r="GK51">
        <v>1.06689</v>
      </c>
      <c r="GL51">
        <v>2.50366</v>
      </c>
      <c r="GM51">
        <v>1.39893</v>
      </c>
      <c r="GN51">
        <v>2.31812</v>
      </c>
      <c r="GO51">
        <v>1.44897</v>
      </c>
      <c r="GP51">
        <v>2.39258</v>
      </c>
      <c r="GQ51">
        <v>24.6124</v>
      </c>
      <c r="GR51">
        <v>15.0514</v>
      </c>
      <c r="GS51">
        <v>18</v>
      </c>
      <c r="GT51">
        <v>458.162</v>
      </c>
      <c r="GU51">
        <v>566.0890000000001</v>
      </c>
      <c r="GV51">
        <v>20.0015</v>
      </c>
      <c r="GW51">
        <v>17.6389</v>
      </c>
      <c r="GX51">
        <v>30</v>
      </c>
      <c r="GY51">
        <v>17.7227</v>
      </c>
      <c r="GZ51">
        <v>17.7071</v>
      </c>
      <c r="HA51">
        <v>21.3116</v>
      </c>
      <c r="HB51">
        <v>51.3178</v>
      </c>
      <c r="HC51">
        <v>28.062</v>
      </c>
      <c r="HD51">
        <v>20</v>
      </c>
      <c r="HE51">
        <v>420</v>
      </c>
      <c r="HF51">
        <v>5.92925</v>
      </c>
      <c r="HG51">
        <v>103.042</v>
      </c>
      <c r="HH51">
        <v>103.615</v>
      </c>
    </row>
    <row r="52" spans="1:216">
      <c r="A52">
        <v>36</v>
      </c>
      <c r="B52">
        <v>1697556707.5</v>
      </c>
      <c r="C52">
        <v>5368.400000095367</v>
      </c>
      <c r="D52" t="s">
        <v>446</v>
      </c>
      <c r="E52" t="s">
        <v>447</v>
      </c>
      <c r="F52" t="s">
        <v>340</v>
      </c>
      <c r="G52" t="s">
        <v>448</v>
      </c>
      <c r="H52">
        <v>1697556707.5</v>
      </c>
      <c r="I52">
        <f>(J52)/1000</f>
        <v>0</v>
      </c>
      <c r="J52">
        <f>1000*AZ52*AH52*(AV52-AW52)/(100*AO52*(1000-AH52*AV52))</f>
        <v>0</v>
      </c>
      <c r="K52">
        <f>AZ52*AH52*(AU52-AT52*(1000-AH52*AW52)/(1000-AH52*AV52))/(100*AO52)</f>
        <v>0</v>
      </c>
      <c r="L52">
        <f>AT52 - IF(AH52&gt;1, K52*AO52*100.0/(AJ52*BH52), 0)</f>
        <v>0</v>
      </c>
      <c r="M52">
        <f>((S52-I52/2)*L52-K52)/(S52+I52/2)</f>
        <v>0</v>
      </c>
      <c r="N52">
        <f>M52*(BA52+BB52)/1000.0</f>
        <v>0</v>
      </c>
      <c r="O52">
        <f>(AT52 - IF(AH52&gt;1, K52*AO52*100.0/(AJ52*BH52), 0))*(BA52+BB52)/1000.0</f>
        <v>0</v>
      </c>
      <c r="P52">
        <f>2.0/((1/R52-1/Q52)+SIGN(R52)*SQRT((1/R52-1/Q52)*(1/R52-1/Q52) + 4*AP52/((AP52+1)*(AP52+1))*(2*1/R52*1/Q52-1/Q52*1/Q52)))</f>
        <v>0</v>
      </c>
      <c r="Q52">
        <f>IF(LEFT(AQ52,1)&lt;&gt;"0",IF(LEFT(AQ52,1)="1",3.0,AR52),$D$5+$E$5*(BH52*BA52/($K$5*1000))+$F$5*(BH52*BA52/($K$5*1000))*MAX(MIN(AO52,$J$5),$I$5)*MAX(MIN(AO52,$J$5),$I$5)+$G$5*MAX(MIN(AO52,$J$5),$I$5)*(BH52*BA52/($K$5*1000))+$H$5*(BH52*BA52/($K$5*1000))*(BH52*BA52/($K$5*1000)))</f>
        <v>0</v>
      </c>
      <c r="R52">
        <f>I52*(1000-(1000*0.61365*exp(17.502*V52/(240.97+V52))/(BA52+BB52)+AV52)/2)/(1000*0.61365*exp(17.502*V52/(240.97+V52))/(BA52+BB52)-AV52)</f>
        <v>0</v>
      </c>
      <c r="S52">
        <f>1/((AP52+1)/(P52/1.6)+1/(Q52/1.37)) + AP52/((AP52+1)/(P52/1.6) + AP52/(Q52/1.37))</f>
        <v>0</v>
      </c>
      <c r="T52">
        <f>(AK52*AN52)</f>
        <v>0</v>
      </c>
      <c r="U52">
        <f>(BC52+(T52+2*0.95*5.67E-8*(((BC52+$B$7)+273)^4-(BC52+273)^4)-44100*I52)/(1.84*29.3*Q52+8*0.95*5.67E-8*(BC52+273)^3))</f>
        <v>0</v>
      </c>
      <c r="V52">
        <f>($C$7*BD52+$D$7*BE52+$E$7*U52)</f>
        <v>0</v>
      </c>
      <c r="W52">
        <f>0.61365*exp(17.502*V52/(240.97+V52))</f>
        <v>0</v>
      </c>
      <c r="X52">
        <f>(Y52/Z52*100)</f>
        <v>0</v>
      </c>
      <c r="Y52">
        <f>AV52*(BA52+BB52)/1000</f>
        <v>0</v>
      </c>
      <c r="Z52">
        <f>0.61365*exp(17.502*BC52/(240.97+BC52))</f>
        <v>0</v>
      </c>
      <c r="AA52">
        <f>(W52-AV52*(BA52+BB52)/1000)</f>
        <v>0</v>
      </c>
      <c r="AB52">
        <f>(-I52*44100)</f>
        <v>0</v>
      </c>
      <c r="AC52">
        <f>2*29.3*Q52*0.92*(BC52-V52)</f>
        <v>0</v>
      </c>
      <c r="AD52">
        <f>2*0.95*5.67E-8*(((BC52+$B$7)+273)^4-(V52+273)^4)</f>
        <v>0</v>
      </c>
      <c r="AE52">
        <f>T52+AD52+AB52+AC52</f>
        <v>0</v>
      </c>
      <c r="AF52">
        <v>10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MAX(0,($B$13+$C$13*BH52)/(1+$D$13*BH52)*BA52/(BC52+273)*$E$13)</f>
        <v>0</v>
      </c>
      <c r="AK52">
        <f>$B$11*BI52+$C$11*BJ52+$F$11*BU52*(1-BX52)</f>
        <v>0</v>
      </c>
      <c r="AL52">
        <f>AK52*AM52</f>
        <v>0</v>
      </c>
      <c r="AM52">
        <f>($B$11*$D$9+$C$11*$D$9+$F$11*((CH52+BZ52)/MAX(CH52+BZ52+CI52, 0.1)*$I$9+CI52/MAX(CH52+BZ52+CI52, 0.1)*$J$9))/($B$11+$C$11+$F$11)</f>
        <v>0</v>
      </c>
      <c r="AN52">
        <f>($B$11*$K$9+$C$11*$K$9+$F$11*((CH52+BZ52)/MAX(CH52+BZ52+CI52, 0.1)*$P$9+CI52/MAX(CH52+BZ52+CI52, 0.1)*$Q$9))/($B$11+$C$11+$F$11)</f>
        <v>0</v>
      </c>
      <c r="AO52">
        <v>6</v>
      </c>
      <c r="AP52">
        <v>0.5</v>
      </c>
      <c r="AQ52" t="s">
        <v>342</v>
      </c>
      <c r="AR52">
        <v>2</v>
      </c>
      <c r="AS52">
        <v>1697556707.5</v>
      </c>
      <c r="AT52">
        <v>403.788</v>
      </c>
      <c r="AU52">
        <v>420.005</v>
      </c>
      <c r="AV52">
        <v>12.2603</v>
      </c>
      <c r="AW52">
        <v>6.58876</v>
      </c>
      <c r="AX52">
        <v>402.795</v>
      </c>
      <c r="AY52">
        <v>12.2115</v>
      </c>
      <c r="AZ52">
        <v>499.882</v>
      </c>
      <c r="BA52">
        <v>101.437</v>
      </c>
      <c r="BB52">
        <v>0.0354217</v>
      </c>
      <c r="BC52">
        <v>21.1449</v>
      </c>
      <c r="BD52">
        <v>999.9</v>
      </c>
      <c r="BE52">
        <v>999.9</v>
      </c>
      <c r="BF52">
        <v>0</v>
      </c>
      <c r="BG52">
        <v>0</v>
      </c>
      <c r="BH52">
        <v>10024.4</v>
      </c>
      <c r="BI52">
        <v>0</v>
      </c>
      <c r="BJ52">
        <v>39.2908</v>
      </c>
      <c r="BK52">
        <v>-16.2171</v>
      </c>
      <c r="BL52">
        <v>408.8</v>
      </c>
      <c r="BM52">
        <v>422.791</v>
      </c>
      <c r="BN52">
        <v>5.67152</v>
      </c>
      <c r="BO52">
        <v>420.005</v>
      </c>
      <c r="BP52">
        <v>6.58876</v>
      </c>
      <c r="BQ52">
        <v>1.24365</v>
      </c>
      <c r="BR52">
        <v>0.668346</v>
      </c>
      <c r="BS52">
        <v>10.1346</v>
      </c>
      <c r="BT52">
        <v>1.1813</v>
      </c>
      <c r="BU52">
        <v>2499.93</v>
      </c>
      <c r="BV52">
        <v>0.900003</v>
      </c>
      <c r="BW52">
        <v>0.0999973</v>
      </c>
      <c r="BX52">
        <v>0</v>
      </c>
      <c r="BY52">
        <v>2.6342</v>
      </c>
      <c r="BZ52">
        <v>0</v>
      </c>
      <c r="CA52">
        <v>44615.9</v>
      </c>
      <c r="CB52">
        <v>22323.1</v>
      </c>
      <c r="CC52">
        <v>41.25</v>
      </c>
      <c r="CD52">
        <v>39.062</v>
      </c>
      <c r="CE52">
        <v>40.187</v>
      </c>
      <c r="CF52">
        <v>38.25</v>
      </c>
      <c r="CG52">
        <v>39.5</v>
      </c>
      <c r="CH52">
        <v>2249.94</v>
      </c>
      <c r="CI52">
        <v>249.99</v>
      </c>
      <c r="CJ52">
        <v>0</v>
      </c>
      <c r="CK52">
        <v>1697556694.5</v>
      </c>
      <c r="CL52">
        <v>0</v>
      </c>
      <c r="CM52">
        <v>1697551132.6</v>
      </c>
      <c r="CN52" t="s">
        <v>343</v>
      </c>
      <c r="CO52">
        <v>1697551132.6</v>
      </c>
      <c r="CP52">
        <v>1697551128.6</v>
      </c>
      <c r="CQ52">
        <v>1</v>
      </c>
      <c r="CR52">
        <v>-0.091</v>
      </c>
      <c r="CS52">
        <v>0.011</v>
      </c>
      <c r="CT52">
        <v>1.027</v>
      </c>
      <c r="CU52">
        <v>0.051</v>
      </c>
      <c r="CV52">
        <v>418</v>
      </c>
      <c r="CW52">
        <v>13</v>
      </c>
      <c r="CX52">
        <v>0.18</v>
      </c>
      <c r="CY52">
        <v>0.25</v>
      </c>
      <c r="CZ52">
        <v>11.39578243626687</v>
      </c>
      <c r="DA52">
        <v>0.9318673466091199</v>
      </c>
      <c r="DB52">
        <v>0.07247273764541096</v>
      </c>
      <c r="DC52">
        <v>1</v>
      </c>
      <c r="DD52">
        <v>0.004808222441516067</v>
      </c>
      <c r="DE52">
        <v>-2.435476895061606E-06</v>
      </c>
      <c r="DF52">
        <v>1.321499627765336E-05</v>
      </c>
      <c r="DG52">
        <v>1</v>
      </c>
      <c r="DH52">
        <v>0.3487140459712035</v>
      </c>
      <c r="DI52">
        <v>-0.00227096232249955</v>
      </c>
      <c r="DJ52">
        <v>0.001270948910316292</v>
      </c>
      <c r="DK52">
        <v>1</v>
      </c>
      <c r="DL52">
        <v>3</v>
      </c>
      <c r="DM52">
        <v>3</v>
      </c>
      <c r="DN52" t="s">
        <v>344</v>
      </c>
      <c r="DO52">
        <v>3.10163</v>
      </c>
      <c r="DP52">
        <v>2.66927</v>
      </c>
      <c r="DQ52">
        <v>0.100117</v>
      </c>
      <c r="DR52">
        <v>0.104047</v>
      </c>
      <c r="DS52">
        <v>0.06609329999999999</v>
      </c>
      <c r="DT52">
        <v>0.0416566</v>
      </c>
      <c r="DU52">
        <v>26467.5</v>
      </c>
      <c r="DV52">
        <v>28800.7</v>
      </c>
      <c r="DW52">
        <v>27820.1</v>
      </c>
      <c r="DX52">
        <v>30194.4</v>
      </c>
      <c r="DY52">
        <v>32593.3</v>
      </c>
      <c r="DZ52">
        <v>35787.1</v>
      </c>
      <c r="EA52">
        <v>38220.4</v>
      </c>
      <c r="EB52">
        <v>41495.1</v>
      </c>
      <c r="EC52">
        <v>2.25157</v>
      </c>
      <c r="ED52">
        <v>2.32145</v>
      </c>
      <c r="EE52">
        <v>0</v>
      </c>
      <c r="EF52">
        <v>0</v>
      </c>
      <c r="EG52">
        <v>17.2309</v>
      </c>
      <c r="EH52">
        <v>999.9</v>
      </c>
      <c r="EI52">
        <v>51.3</v>
      </c>
      <c r="EJ52">
        <v>21.6</v>
      </c>
      <c r="EK52">
        <v>13.096</v>
      </c>
      <c r="EL52">
        <v>63.2506</v>
      </c>
      <c r="EM52">
        <v>9.96795</v>
      </c>
      <c r="EN52">
        <v>1</v>
      </c>
      <c r="EO52">
        <v>-0.708826</v>
      </c>
      <c r="EP52">
        <v>-1.40673</v>
      </c>
      <c r="EQ52">
        <v>20.1995</v>
      </c>
      <c r="ER52">
        <v>5.26147</v>
      </c>
      <c r="ES52">
        <v>12.0519</v>
      </c>
      <c r="ET52">
        <v>4.97345</v>
      </c>
      <c r="EU52">
        <v>3.293</v>
      </c>
      <c r="EV52">
        <v>9999</v>
      </c>
      <c r="EW52">
        <v>9999</v>
      </c>
      <c r="EX52">
        <v>9999</v>
      </c>
      <c r="EY52">
        <v>218.7</v>
      </c>
      <c r="EZ52">
        <v>4.97175</v>
      </c>
      <c r="FA52">
        <v>1.87013</v>
      </c>
      <c r="FB52">
        <v>1.8764</v>
      </c>
      <c r="FC52">
        <v>1.86951</v>
      </c>
      <c r="FD52">
        <v>1.87271</v>
      </c>
      <c r="FE52">
        <v>1.87429</v>
      </c>
      <c r="FF52">
        <v>1.87363</v>
      </c>
      <c r="FG52">
        <v>1.87515</v>
      </c>
      <c r="FH52">
        <v>0</v>
      </c>
      <c r="FI52">
        <v>0</v>
      </c>
      <c r="FJ52">
        <v>0</v>
      </c>
      <c r="FK52">
        <v>0</v>
      </c>
      <c r="FL52" t="s">
        <v>345</v>
      </c>
      <c r="FM52" t="s">
        <v>346</v>
      </c>
      <c r="FN52" t="s">
        <v>347</v>
      </c>
      <c r="FO52" t="s">
        <v>347</v>
      </c>
      <c r="FP52" t="s">
        <v>347</v>
      </c>
      <c r="FQ52" t="s">
        <v>347</v>
      </c>
      <c r="FR52">
        <v>0</v>
      </c>
      <c r="FS52">
        <v>100</v>
      </c>
      <c r="FT52">
        <v>100</v>
      </c>
      <c r="FU52">
        <v>0.993</v>
      </c>
      <c r="FV52">
        <v>0.0488</v>
      </c>
      <c r="FW52">
        <v>0.01200326255803408</v>
      </c>
      <c r="FX52">
        <v>0.002616612134532941</v>
      </c>
      <c r="FY52">
        <v>-4.519413631873513E-07</v>
      </c>
      <c r="FZ52">
        <v>9.831233035137328E-12</v>
      </c>
      <c r="GA52">
        <v>-0.03986255909936497</v>
      </c>
      <c r="GB52">
        <v>0.01128715920374445</v>
      </c>
      <c r="GC52">
        <v>-0.0004913425133041084</v>
      </c>
      <c r="GD52">
        <v>1.320148971478439E-05</v>
      </c>
      <c r="GE52">
        <v>-1</v>
      </c>
      <c r="GF52">
        <v>2093</v>
      </c>
      <c r="GG52">
        <v>1</v>
      </c>
      <c r="GH52">
        <v>22</v>
      </c>
      <c r="GI52">
        <v>92.90000000000001</v>
      </c>
      <c r="GJ52">
        <v>93</v>
      </c>
      <c r="GK52">
        <v>1.06689</v>
      </c>
      <c r="GL52">
        <v>2.4939</v>
      </c>
      <c r="GM52">
        <v>1.39893</v>
      </c>
      <c r="GN52">
        <v>2.31812</v>
      </c>
      <c r="GO52">
        <v>1.44897</v>
      </c>
      <c r="GP52">
        <v>2.47314</v>
      </c>
      <c r="GQ52">
        <v>24.6328</v>
      </c>
      <c r="GR52">
        <v>15.0426</v>
      </c>
      <c r="GS52">
        <v>18</v>
      </c>
      <c r="GT52">
        <v>453.103</v>
      </c>
      <c r="GU52">
        <v>568.223</v>
      </c>
      <c r="GV52">
        <v>20.0006</v>
      </c>
      <c r="GW52">
        <v>17.6326</v>
      </c>
      <c r="GX52">
        <v>30.0002</v>
      </c>
      <c r="GY52">
        <v>17.7027</v>
      </c>
      <c r="GZ52">
        <v>17.6855</v>
      </c>
      <c r="HA52">
        <v>21.3189</v>
      </c>
      <c r="HB52">
        <v>46.3472</v>
      </c>
      <c r="HC52">
        <v>25.4326</v>
      </c>
      <c r="HD52">
        <v>20</v>
      </c>
      <c r="HE52">
        <v>420</v>
      </c>
      <c r="HF52">
        <v>6.64081</v>
      </c>
      <c r="HG52">
        <v>103.038</v>
      </c>
      <c r="HH52">
        <v>103.608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2023-10-17T15:30:14Z</dcterms:created>
  <dcterms:modified xsi:type="dcterms:W3CDTF">2023-10-17T15:30:14Z</dcterms:modified>
</cp:coreProperties>
</file>