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model_considerations/model_validation_historical_data/"/>
    </mc:Choice>
  </mc:AlternateContent>
  <xr:revisionPtr revIDLastSave="131" documentId="8_{89C28341-489D-4B8D-AAEA-8CA69AAF1C33}" xr6:coauthVersionLast="47" xr6:coauthVersionMax="47" xr10:uidLastSave="{783BAFB6-28A9-49B6-8369-D36370CF5E6C}"/>
  <bookViews>
    <workbookView xWindow="1080" yWindow="1050" windowWidth="19125" windowHeight="10755" xr2:uid="{00000000-000D-0000-FFFF-FFFF00000000}"/>
  </bookViews>
  <sheets>
    <sheet name="Electric capacity" sheetId="1" r:id="rId1"/>
    <sheet name="Other assum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2" i="1" s="1"/>
  <c r="D20" i="1"/>
  <c r="D22" i="1" s="1"/>
  <c r="E20" i="1"/>
  <c r="E22" i="1" s="1"/>
  <c r="F20" i="1"/>
  <c r="G20" i="1"/>
  <c r="H20" i="1"/>
  <c r="H22" i="1" s="1"/>
  <c r="B20" i="1"/>
  <c r="B22" i="1" s="1"/>
  <c r="G22" i="1"/>
  <c r="F22" i="1"/>
  <c r="B21" i="1"/>
  <c r="B23" i="1" s="1"/>
  <c r="C21" i="1"/>
  <c r="C23" i="1" s="1"/>
  <c r="D21" i="1"/>
  <c r="D23" i="1" s="1"/>
  <c r="E21" i="1"/>
  <c r="E23" i="1" s="1"/>
  <c r="F21" i="1"/>
  <c r="G21" i="1"/>
  <c r="G23" i="1" s="1"/>
  <c r="H21" i="1"/>
  <c r="H23" i="1" s="1"/>
  <c r="F23" i="1"/>
  <c r="S12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B17" i="1"/>
  <c r="B18" i="1"/>
  <c r="B16" i="1"/>
  <c r="E13" i="2"/>
  <c r="E14" i="2" s="1"/>
  <c r="D13" i="2"/>
  <c r="D14" i="2" s="1"/>
  <c r="C13" i="2"/>
  <c r="C14" i="2" s="1"/>
  <c r="E9" i="2"/>
  <c r="E10" i="2" s="1"/>
  <c r="D9" i="2"/>
  <c r="D10" i="2" s="1"/>
  <c r="C9" i="2"/>
  <c r="C10" i="2" s="1"/>
  <c r="E5" i="2"/>
  <c r="E6" i="2" s="1"/>
  <c r="D5" i="2"/>
  <c r="D6" i="2" s="1"/>
  <c r="C5" i="2"/>
  <c r="C6" i="2" s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B6" i="1"/>
  <c r="U12" i="1"/>
  <c r="T12" i="1" s="1"/>
  <c r="R12" i="1" l="1"/>
  <c r="Q12" i="1" s="1"/>
  <c r="P12" i="1" s="1"/>
  <c r="O12" i="1" s="1"/>
  <c r="N12" i="1" s="1"/>
  <c r="M12" i="1" s="1"/>
  <c r="L12" i="1" s="1"/>
  <c r="K12" i="1" s="1"/>
  <c r="J12" i="1" s="1"/>
  <c r="I12" i="1" s="1"/>
  <c r="H12" i="1" s="1"/>
  <c r="G12" i="1" s="1"/>
  <c r="F12" i="1" s="1"/>
  <c r="E12" i="1" s="1"/>
  <c r="D12" i="1" s="1"/>
  <c r="C12" i="1" s="1"/>
  <c r="B12" i="1" s="1"/>
  <c r="C17" i="2"/>
  <c r="H15" i="1"/>
  <c r="D17" i="2"/>
  <c r="E17" i="2"/>
  <c r="S15" i="1"/>
  <c r="C15" i="1"/>
  <c r="AH15" i="1"/>
  <c r="Z15" i="1"/>
  <c r="R15" i="1"/>
  <c r="J15" i="1"/>
  <c r="K15" i="1"/>
  <c r="AG15" i="1"/>
  <c r="Y15" i="1"/>
  <c r="Q15" i="1"/>
  <c r="I15" i="1"/>
  <c r="AF15" i="1"/>
  <c r="X15" i="1"/>
  <c r="AE15" i="1"/>
  <c r="W15" i="1"/>
  <c r="O15" i="1"/>
  <c r="G15" i="1"/>
  <c r="AA15" i="1"/>
  <c r="P15" i="1"/>
  <c r="AD15" i="1"/>
  <c r="V15" i="1"/>
  <c r="N15" i="1"/>
  <c r="F15" i="1"/>
  <c r="AC15" i="1"/>
  <c r="E15" i="1"/>
  <c r="U15" i="1"/>
  <c r="M15" i="1"/>
  <c r="AB15" i="1"/>
  <c r="T15" i="1"/>
  <c r="L15" i="1"/>
  <c r="D15" i="1"/>
  <c r="B15" i="1"/>
  <c r="E18" i="2" l="1"/>
  <c r="D18" i="2"/>
  <c r="U11" i="1" s="1"/>
  <c r="V11" i="1" s="1"/>
  <c r="W11" i="1" s="1"/>
  <c r="X11" i="1" s="1"/>
  <c r="Z11" i="1"/>
  <c r="AA11" i="1" s="1"/>
  <c r="AB11" i="1" s="1"/>
  <c r="AC11" i="1" s="1"/>
</calcChain>
</file>

<file path=xl/sharedStrings.xml><?xml version="1.0" encoding="utf-8"?>
<sst xmlns="http://schemas.openxmlformats.org/spreadsheetml/2006/main" count="59" uniqueCount="42">
  <si>
    <t>Electricity production capacity</t>
  </si>
  <si>
    <t>nrg_inf_epc</t>
  </si>
  <si>
    <t>Electricity production capacities by main fuel groups and operator</t>
  </si>
  <si>
    <t>EU27</t>
  </si>
  <si>
    <t>Wind</t>
  </si>
  <si>
    <t>Capacity [MW]</t>
  </si>
  <si>
    <t>Investment cost</t>
  </si>
  <si>
    <t>Solar</t>
  </si>
  <si>
    <t>USD2022/kWh</t>
  </si>
  <si>
    <t>https://ourworldindata.org/grapher/levelized-cost-of-energy</t>
  </si>
  <si>
    <t>Wind,on</t>
  </si>
  <si>
    <t>Gas</t>
  </si>
  <si>
    <t>EUR2018/MWh</t>
  </si>
  <si>
    <t>EUR2022/kWh</t>
  </si>
  <si>
    <t>Coal</t>
  </si>
  <si>
    <t>CHP</t>
  </si>
  <si>
    <t>Agg</t>
  </si>
  <si>
    <t>Final Report Cost of Energy (LCOE)</t>
  </si>
  <si>
    <t>Energy costs, taxes and the impact of government interventions on investments</t>
  </si>
  <si>
    <t>EU comission</t>
  </si>
  <si>
    <t>Comb. fuels (LCOE)</t>
  </si>
  <si>
    <t>Wind,on (LCOE)</t>
  </si>
  <si>
    <t>Solar (LCOE)</t>
  </si>
  <si>
    <t>Combustible fuels (CAP)</t>
  </si>
  <si>
    <t>Solar PV (CAP)</t>
  </si>
  <si>
    <t>Wind,on (CAP)</t>
  </si>
  <si>
    <t>Total Generation (CAP)</t>
  </si>
  <si>
    <t>Production [GWh]</t>
  </si>
  <si>
    <t>Capacity Factors</t>
  </si>
  <si>
    <t>Conventional</t>
  </si>
  <si>
    <t>Total Generation (PROD)</t>
  </si>
  <si>
    <t>Combustible fuels (PROD)</t>
  </si>
  <si>
    <t>Solar PV (PROD)</t>
  </si>
  <si>
    <t>Wind,on (PROD)</t>
  </si>
  <si>
    <t>Gas Fraction</t>
  </si>
  <si>
    <t>Coal Fraction</t>
  </si>
  <si>
    <t>Wind subsidies [€/kWh]</t>
  </si>
  <si>
    <t>Solar subsidies [€/kWh]</t>
  </si>
  <si>
    <t>Solar LCOE subd</t>
  </si>
  <si>
    <t>Wind LCOE subd</t>
  </si>
  <si>
    <t>SUBSIDIES</t>
  </si>
  <si>
    <t>Subsidy source:https://energy.ec.europa.eu/system/files/2015-01/2011_financing_renewable_0.pdf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</si>
</sst>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k_r_._-;\-* #,##0.00\ _k_r_._-;_-* &quot;-&quot;??\ _k_r_.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0" borderId="0" xfId="2"/>
    <xf numFmtId="0" fontId="4" fillId="0" borderId="0" xfId="0" applyFont="1"/>
    <xf numFmtId="43" fontId="0" fillId="0" borderId="0" xfId="1" applyFont="1"/>
    <xf numFmtId="43" fontId="0" fillId="0" borderId="0" xfId="0" applyNumberFormat="1"/>
    <xf numFmtId="0" fontId="4" fillId="0" borderId="1" xfId="0" applyFont="1" applyBorder="1"/>
    <xf numFmtId="43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0" xfId="0" applyNumberFormat="1"/>
    <xf numFmtId="0" fontId="0" fillId="0" borderId="0" xfId="0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 capacity'!$A$7</c:f>
              <c:strCache>
                <c:ptCount val="1"/>
                <c:pt idx="0">
                  <c:v>Combustible fuels (CAP)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'Electric capacity'!$B$5:$AH$5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'Electric capacity'!$B$7:$AH$7</c:f>
              <c:numCache>
                <c:formatCode>_(* #,##0.00_);_(* \(#,##0.00\);_(* "-"??_);_(@_)</c:formatCode>
                <c:ptCount val="33"/>
                <c:pt idx="0">
                  <c:v>235565</c:v>
                </c:pt>
                <c:pt idx="1">
                  <c:v>252358</c:v>
                </c:pt>
                <c:pt idx="2">
                  <c:v>255609</c:v>
                </c:pt>
                <c:pt idx="3">
                  <c:v>257903</c:v>
                </c:pt>
                <c:pt idx="4">
                  <c:v>259559.55</c:v>
                </c:pt>
                <c:pt idx="5">
                  <c:v>267870.34999999998</c:v>
                </c:pt>
                <c:pt idx="6">
                  <c:v>272918.34999999998</c:v>
                </c:pt>
                <c:pt idx="7">
                  <c:v>276630.55</c:v>
                </c:pt>
                <c:pt idx="8">
                  <c:v>280427.55</c:v>
                </c:pt>
                <c:pt idx="9">
                  <c:v>289130.55</c:v>
                </c:pt>
                <c:pt idx="10">
                  <c:v>306312.41200000001</c:v>
                </c:pt>
                <c:pt idx="11">
                  <c:v>308237.63299999997</c:v>
                </c:pt>
                <c:pt idx="12">
                  <c:v>313232.63299999997</c:v>
                </c:pt>
                <c:pt idx="13">
                  <c:v>312819.58299999998</c:v>
                </c:pt>
                <c:pt idx="14">
                  <c:v>320702.49200000003</c:v>
                </c:pt>
                <c:pt idx="15">
                  <c:v>330497.11800000002</c:v>
                </c:pt>
                <c:pt idx="16">
                  <c:v>338485.64600000001</c:v>
                </c:pt>
                <c:pt idx="17">
                  <c:v>344841.03399999999</c:v>
                </c:pt>
                <c:pt idx="18">
                  <c:v>350068.02799999999</c:v>
                </c:pt>
                <c:pt idx="19">
                  <c:v>356580.17700000003</c:v>
                </c:pt>
                <c:pt idx="20">
                  <c:v>369152.05599999998</c:v>
                </c:pt>
                <c:pt idx="21">
                  <c:v>375575.783</c:v>
                </c:pt>
                <c:pt idx="22">
                  <c:v>381995.53</c:v>
                </c:pt>
                <c:pt idx="23">
                  <c:v>372125.652</c:v>
                </c:pt>
                <c:pt idx="24">
                  <c:v>373023.04399999999</c:v>
                </c:pt>
                <c:pt idx="25">
                  <c:v>363447.962</c:v>
                </c:pt>
                <c:pt idx="26">
                  <c:v>354407.277</c:v>
                </c:pt>
                <c:pt idx="27">
                  <c:v>347474.35100000002</c:v>
                </c:pt>
                <c:pt idx="28">
                  <c:v>353077.97399999999</c:v>
                </c:pt>
                <c:pt idx="29">
                  <c:v>345444.63500000001</c:v>
                </c:pt>
                <c:pt idx="30">
                  <c:v>338502.63500000001</c:v>
                </c:pt>
                <c:pt idx="31">
                  <c:v>325702.61800000002</c:v>
                </c:pt>
                <c:pt idx="32">
                  <c:v>323417.48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B-4880-8461-3E4F310830B6}"/>
            </c:ext>
          </c:extLst>
        </c:ser>
        <c:ser>
          <c:idx val="1"/>
          <c:order val="1"/>
          <c:tx>
            <c:strRef>
              <c:f>'Electric capacity'!$A$8</c:f>
              <c:strCache>
                <c:ptCount val="1"/>
                <c:pt idx="0">
                  <c:v>Solar PV (CAP)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'Electric capacity'!$B$5:$AH$5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'Electric capacity'!$B$8:$AH$8</c:f>
              <c:numCache>
                <c:formatCode>_(* #,##0.00_);_(* \(#,##0.00\);_(* "-"??_);_(@_)</c:formatCode>
                <c:ptCount val="33"/>
                <c:pt idx="0">
                  <c:v>6</c:v>
                </c:pt>
                <c:pt idx="1">
                  <c:v>7</c:v>
                </c:pt>
                <c:pt idx="2">
                  <c:v>16</c:v>
                </c:pt>
                <c:pt idx="3">
                  <c:v>23</c:v>
                </c:pt>
                <c:pt idx="4">
                  <c:v>28</c:v>
                </c:pt>
                <c:pt idx="5">
                  <c:v>37</c:v>
                </c:pt>
                <c:pt idx="6">
                  <c:v>48</c:v>
                </c:pt>
                <c:pt idx="7">
                  <c:v>64</c:v>
                </c:pt>
                <c:pt idx="8">
                  <c:v>78</c:v>
                </c:pt>
                <c:pt idx="9">
                  <c:v>96</c:v>
                </c:pt>
                <c:pt idx="10">
                  <c:v>143</c:v>
                </c:pt>
                <c:pt idx="11">
                  <c:v>232</c:v>
                </c:pt>
                <c:pt idx="12">
                  <c:v>305</c:v>
                </c:pt>
                <c:pt idx="13">
                  <c:v>504</c:v>
                </c:pt>
                <c:pt idx="14">
                  <c:v>1195.413</c:v>
                </c:pt>
                <c:pt idx="15">
                  <c:v>2162.6039999999998</c:v>
                </c:pt>
                <c:pt idx="16">
                  <c:v>3102.2280000000001</c:v>
                </c:pt>
                <c:pt idx="17">
                  <c:v>4840.1989999999996</c:v>
                </c:pt>
                <c:pt idx="18">
                  <c:v>10143.620000000001</c:v>
                </c:pt>
                <c:pt idx="19">
                  <c:v>15951.514999999999</c:v>
                </c:pt>
                <c:pt idx="20">
                  <c:v>27825.413</c:v>
                </c:pt>
                <c:pt idx="21">
                  <c:v>48231.722000000002</c:v>
                </c:pt>
                <c:pt idx="22">
                  <c:v>63403.724999999999</c:v>
                </c:pt>
                <c:pt idx="23">
                  <c:v>70321.603000000003</c:v>
                </c:pt>
                <c:pt idx="24">
                  <c:v>73152.305999999997</c:v>
                </c:pt>
                <c:pt idx="25">
                  <c:v>76072.491999999998</c:v>
                </c:pt>
                <c:pt idx="26">
                  <c:v>78701.175000000003</c:v>
                </c:pt>
                <c:pt idx="27">
                  <c:v>82001.195000000007</c:v>
                </c:pt>
                <c:pt idx="28">
                  <c:v>87267.769</c:v>
                </c:pt>
                <c:pt idx="29">
                  <c:v>98425.986000000004</c:v>
                </c:pt>
                <c:pt idx="30">
                  <c:v>109062.04700000001</c:v>
                </c:pt>
                <c:pt idx="31">
                  <c:v>112962.333</c:v>
                </c:pt>
                <c:pt idx="32">
                  <c:v>134851.617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B-4880-8461-3E4F310830B6}"/>
            </c:ext>
          </c:extLst>
        </c:ser>
        <c:ser>
          <c:idx val="2"/>
          <c:order val="2"/>
          <c:tx>
            <c:strRef>
              <c:f>'Electric capacity'!$A$9</c:f>
              <c:strCache>
                <c:ptCount val="1"/>
                <c:pt idx="0">
                  <c:v>Wind,on (CAP)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 capacity'!$B$5:$AH$5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'Electric capacity'!$B$9:$AH$9</c:f>
              <c:numCache>
                <c:formatCode>_(* #,##0.00_);_(* \(#,##0.00\);_(* "-"??_);_(@_)</c:formatCode>
                <c:ptCount val="33"/>
                <c:pt idx="0">
                  <c:v>384.98099999999999</c:v>
                </c:pt>
                <c:pt idx="1">
                  <c:v>491.85899999999998</c:v>
                </c:pt>
                <c:pt idx="2">
                  <c:v>616.44899999999996</c:v>
                </c:pt>
                <c:pt idx="3">
                  <c:v>720.59900000000005</c:v>
                </c:pt>
                <c:pt idx="4">
                  <c:v>809.73699999999997</c:v>
                </c:pt>
                <c:pt idx="5">
                  <c:v>1045.999</c:v>
                </c:pt>
                <c:pt idx="6">
                  <c:v>1484.721</c:v>
                </c:pt>
                <c:pt idx="7">
                  <c:v>2192.547</c:v>
                </c:pt>
                <c:pt idx="8">
                  <c:v>3131.6819999999998</c:v>
                </c:pt>
                <c:pt idx="9">
                  <c:v>4447.6450000000004</c:v>
                </c:pt>
                <c:pt idx="10">
                  <c:v>12162.5</c:v>
                </c:pt>
                <c:pt idx="11">
                  <c:v>16684.8</c:v>
                </c:pt>
                <c:pt idx="12">
                  <c:v>22371.7</c:v>
                </c:pt>
                <c:pt idx="13">
                  <c:v>26891.8</c:v>
                </c:pt>
                <c:pt idx="14">
                  <c:v>32711.8</c:v>
                </c:pt>
                <c:pt idx="15">
                  <c:v>38294.419000000002</c:v>
                </c:pt>
                <c:pt idx="16">
                  <c:v>45035.169000000002</c:v>
                </c:pt>
                <c:pt idx="17">
                  <c:v>52855.358999999997</c:v>
                </c:pt>
                <c:pt idx="18">
                  <c:v>59526.188999999998</c:v>
                </c:pt>
                <c:pt idx="19">
                  <c:v>70195.214999999997</c:v>
                </c:pt>
                <c:pt idx="20">
                  <c:v>78067.955000000002</c:v>
                </c:pt>
                <c:pt idx="21">
                  <c:v>86644.880999999994</c:v>
                </c:pt>
                <c:pt idx="22">
                  <c:v>95946.642000000007</c:v>
                </c:pt>
                <c:pt idx="23">
                  <c:v>104258.546</c:v>
                </c:pt>
                <c:pt idx="24">
                  <c:v>114153.15399999999</c:v>
                </c:pt>
                <c:pt idx="25">
                  <c:v>125811.432</c:v>
                </c:pt>
                <c:pt idx="26">
                  <c:v>136531.052</c:v>
                </c:pt>
                <c:pt idx="27">
                  <c:v>147367.55799999999</c:v>
                </c:pt>
                <c:pt idx="28">
                  <c:v>155591.31099999999</c:v>
                </c:pt>
                <c:pt idx="29">
                  <c:v>165711.342</c:v>
                </c:pt>
                <c:pt idx="30">
                  <c:v>175336.69500000001</c:v>
                </c:pt>
                <c:pt idx="31">
                  <c:v>186055.20199999999</c:v>
                </c:pt>
                <c:pt idx="32">
                  <c:v>201655.348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B-4880-8461-3E4F310830B6}"/>
            </c:ext>
          </c:extLst>
        </c:ser>
        <c:ser>
          <c:idx val="6"/>
          <c:order val="3"/>
          <c:tx>
            <c:strRef>
              <c:f>'Electric capacity'!$A$6</c:f>
              <c:strCache>
                <c:ptCount val="1"/>
                <c:pt idx="0">
                  <c:v>Total Generation (CAP)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'Electric capacity'!$B$5:$AH$5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'Electric capacity'!$B$6:$AH$6</c:f>
              <c:numCache>
                <c:formatCode>_(* #,##0.00_);_(* \(#,##0.00\);_(* "-"??_);_(@_)</c:formatCode>
                <c:ptCount val="33"/>
                <c:pt idx="0">
                  <c:v>235955.981</c:v>
                </c:pt>
                <c:pt idx="1">
                  <c:v>252856.859</c:v>
                </c:pt>
                <c:pt idx="2">
                  <c:v>256241.44899999999</c:v>
                </c:pt>
                <c:pt idx="3">
                  <c:v>258646.59899999999</c:v>
                </c:pt>
                <c:pt idx="4">
                  <c:v>260397.28699999998</c:v>
                </c:pt>
                <c:pt idx="5">
                  <c:v>268953.34899999999</c:v>
                </c:pt>
                <c:pt idx="6">
                  <c:v>274451.071</c:v>
                </c:pt>
                <c:pt idx="7">
                  <c:v>278887.09700000001</c:v>
                </c:pt>
                <c:pt idx="8">
                  <c:v>283637.23199999996</c:v>
                </c:pt>
                <c:pt idx="9">
                  <c:v>293674.19500000001</c:v>
                </c:pt>
                <c:pt idx="10">
                  <c:v>318617.91200000001</c:v>
                </c:pt>
                <c:pt idx="11">
                  <c:v>325154.43299999996</c:v>
                </c:pt>
                <c:pt idx="12">
                  <c:v>335909.33299999998</c:v>
                </c:pt>
                <c:pt idx="13">
                  <c:v>340215.38299999997</c:v>
                </c:pt>
                <c:pt idx="14">
                  <c:v>354609.70500000002</c:v>
                </c:pt>
                <c:pt idx="15">
                  <c:v>370954.141</c:v>
                </c:pt>
                <c:pt idx="16">
                  <c:v>386623.04300000001</c:v>
                </c:pt>
                <c:pt idx="17">
                  <c:v>402536.592</c:v>
                </c:pt>
                <c:pt idx="18">
                  <c:v>419737.837</c:v>
                </c:pt>
                <c:pt idx="19">
                  <c:v>442726.90700000001</c:v>
                </c:pt>
                <c:pt idx="20">
                  <c:v>475045.424</c:v>
                </c:pt>
                <c:pt idx="21">
                  <c:v>510452.386</c:v>
                </c:pt>
                <c:pt idx="22">
                  <c:v>541345.897</c:v>
                </c:pt>
                <c:pt idx="23">
                  <c:v>546705.80099999998</c:v>
                </c:pt>
                <c:pt idx="24">
                  <c:v>560328.50399999996</c:v>
                </c:pt>
                <c:pt idx="25">
                  <c:v>565331.88600000006</c:v>
                </c:pt>
                <c:pt idx="26">
                  <c:v>569639.50399999996</c:v>
                </c:pt>
                <c:pt idx="27">
                  <c:v>576843.10400000005</c:v>
                </c:pt>
                <c:pt idx="28">
                  <c:v>595937.054</c:v>
                </c:pt>
                <c:pt idx="29">
                  <c:v>609581.96299999999</c:v>
                </c:pt>
                <c:pt idx="30">
                  <c:v>622901.37700000009</c:v>
                </c:pt>
                <c:pt idx="31">
                  <c:v>624720.15299999993</c:v>
                </c:pt>
                <c:pt idx="32">
                  <c:v>659924.44499999995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A-42AA-B61B-B556288F8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918655"/>
        <c:axId val="920921535"/>
      </c:lineChart>
      <c:lineChart>
        <c:grouping val="standard"/>
        <c:varyColors val="0"/>
        <c:ser>
          <c:idx val="3"/>
          <c:order val="4"/>
          <c:tx>
            <c:strRef>
              <c:f>'Electric capacity'!$A$12</c:f>
              <c:strCache>
                <c:ptCount val="1"/>
                <c:pt idx="0">
                  <c:v>Solar (LCOE)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'Electric capacity'!$B$5:$AH$5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'Electric capacity'!$B$12:$AH$12</c:f>
              <c:numCache>
                <c:formatCode>_(* #,##0.00_);_(* \(#,##0.00\);_(* "-"??_);_(@_)</c:formatCode>
                <c:ptCount val="33"/>
                <c:pt idx="0">
                  <c:v>0.87692269500000053</c:v>
                </c:pt>
                <c:pt idx="1">
                  <c:v>0.87692269500000053</c:v>
                </c:pt>
                <c:pt idx="2">
                  <c:v>0.87692269500000053</c:v>
                </c:pt>
                <c:pt idx="3">
                  <c:v>0.87692269500000053</c:v>
                </c:pt>
                <c:pt idx="4">
                  <c:v>0.87692269500000053</c:v>
                </c:pt>
                <c:pt idx="5">
                  <c:v>0.87692269500000053</c:v>
                </c:pt>
                <c:pt idx="6">
                  <c:v>0.87692269500000053</c:v>
                </c:pt>
                <c:pt idx="7">
                  <c:v>0.87692269500000053</c:v>
                </c:pt>
                <c:pt idx="8">
                  <c:v>0.87692269500000053</c:v>
                </c:pt>
                <c:pt idx="9">
                  <c:v>0.87692269500000053</c:v>
                </c:pt>
                <c:pt idx="10">
                  <c:v>0.87692269500000053</c:v>
                </c:pt>
                <c:pt idx="11">
                  <c:v>0.87692269500000053</c:v>
                </c:pt>
                <c:pt idx="12">
                  <c:v>0.87692269500000053</c:v>
                </c:pt>
                <c:pt idx="13">
                  <c:v>0.87692269500000053</c:v>
                </c:pt>
                <c:pt idx="14">
                  <c:v>0.79720245000000045</c:v>
                </c:pt>
                <c:pt idx="15">
                  <c:v>0.72472950000000036</c:v>
                </c:pt>
                <c:pt idx="16">
                  <c:v>0.65884500000000024</c:v>
                </c:pt>
                <c:pt idx="17">
                  <c:v>0.5989500000000002</c:v>
                </c:pt>
                <c:pt idx="18">
                  <c:v>0.5445000000000001</c:v>
                </c:pt>
                <c:pt idx="19">
                  <c:v>0.49500000000000005</c:v>
                </c:pt>
                <c:pt idx="20">
                  <c:v>0.45</c:v>
                </c:pt>
                <c:pt idx="21">
                  <c:v>0.33</c:v>
                </c:pt>
                <c:pt idx="22">
                  <c:v>0.25</c:v>
                </c:pt>
                <c:pt idx="23">
                  <c:v>0.19</c:v>
                </c:pt>
                <c:pt idx="24">
                  <c:v>0.17</c:v>
                </c:pt>
                <c:pt idx="25">
                  <c:v>0.13</c:v>
                </c:pt>
                <c:pt idx="26">
                  <c:v>0.11</c:v>
                </c:pt>
                <c:pt idx="27">
                  <c:v>0.09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0.06</c:v>
                </c:pt>
                <c:pt idx="31">
                  <c:v>0.05</c:v>
                </c:pt>
                <c:pt idx="3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B-4880-8461-3E4F310830B6}"/>
            </c:ext>
          </c:extLst>
        </c:ser>
        <c:ser>
          <c:idx val="4"/>
          <c:order val="5"/>
          <c:tx>
            <c:strRef>
              <c:f>'Electric capacity'!$A$13</c:f>
              <c:strCache>
                <c:ptCount val="1"/>
                <c:pt idx="0">
                  <c:v>Wind,on (LCOE)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'Electric capacity'!$B$5:$AH$5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'Electric capacity'!$B$13:$AH$13</c:f>
              <c:numCache>
                <c:formatCode>_(* #,##0.00_);_(* \(#,##0.00\);_(* "-"??_);_(@_)</c:formatCode>
                <c:ptCount val="33"/>
                <c:pt idx="0">
                  <c:v>0.22</c:v>
                </c:pt>
                <c:pt idx="1">
                  <c:v>0.21</c:v>
                </c:pt>
                <c:pt idx="2">
                  <c:v>0.21</c:v>
                </c:pt>
                <c:pt idx="3">
                  <c:v>0.22</c:v>
                </c:pt>
                <c:pt idx="4">
                  <c:v>0.21</c:v>
                </c:pt>
                <c:pt idx="5">
                  <c:v>0.22</c:v>
                </c:pt>
                <c:pt idx="6">
                  <c:v>0.2</c:v>
                </c:pt>
                <c:pt idx="7">
                  <c:v>0.17</c:v>
                </c:pt>
                <c:pt idx="8">
                  <c:v>0.16</c:v>
                </c:pt>
                <c:pt idx="9">
                  <c:v>0.16</c:v>
                </c:pt>
                <c:pt idx="10">
                  <c:v>0.17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0.12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</c:v>
                </c:pt>
                <c:pt idx="22">
                  <c:v>0.09</c:v>
                </c:pt>
                <c:pt idx="23">
                  <c:v>0.09</c:v>
                </c:pt>
                <c:pt idx="24">
                  <c:v>0.08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0.05</c:v>
                </c:pt>
                <c:pt idx="29">
                  <c:v>0.05</c:v>
                </c:pt>
                <c:pt idx="30">
                  <c:v>0.04</c:v>
                </c:pt>
                <c:pt idx="31">
                  <c:v>0.03</c:v>
                </c:pt>
                <c:pt idx="3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4B-4880-8461-3E4F310830B6}"/>
            </c:ext>
          </c:extLst>
        </c:ser>
        <c:ser>
          <c:idx val="5"/>
          <c:order val="6"/>
          <c:tx>
            <c:strRef>
              <c:f>'Electric capacity'!$A$11</c:f>
              <c:strCache>
                <c:ptCount val="1"/>
                <c:pt idx="0">
                  <c:v>Comb. fuels (LCOE)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'Electric capacity'!$B$5:$AH$5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'Electric capacity'!$B$11:$AH$11</c:f>
              <c:numCache>
                <c:formatCode>_(* #,##0.00_);_(* \(#,##0.00\);_(* "-"??_);_(@_)</c:formatCode>
                <c:ptCount val="33"/>
                <c:pt idx="0">
                  <c:v>4.2404998361304284E-2</c:v>
                </c:pt>
                <c:pt idx="1">
                  <c:v>4.2404998361304284E-2</c:v>
                </c:pt>
                <c:pt idx="2">
                  <c:v>4.2404998361304284E-2</c:v>
                </c:pt>
                <c:pt idx="3">
                  <c:v>4.2404998361304284E-2</c:v>
                </c:pt>
                <c:pt idx="4">
                  <c:v>4.2404998361304284E-2</c:v>
                </c:pt>
                <c:pt idx="5">
                  <c:v>4.2404998361304284E-2</c:v>
                </c:pt>
                <c:pt idx="6">
                  <c:v>4.2404998361304284E-2</c:v>
                </c:pt>
                <c:pt idx="7">
                  <c:v>4.2404998361304284E-2</c:v>
                </c:pt>
                <c:pt idx="8">
                  <c:v>4.2404998361304284E-2</c:v>
                </c:pt>
                <c:pt idx="9">
                  <c:v>4.2404998361304284E-2</c:v>
                </c:pt>
                <c:pt idx="10">
                  <c:v>4.2404998361304284E-2</c:v>
                </c:pt>
                <c:pt idx="11">
                  <c:v>4.2404998361304284E-2</c:v>
                </c:pt>
                <c:pt idx="12">
                  <c:v>4.2404998361304284E-2</c:v>
                </c:pt>
                <c:pt idx="13">
                  <c:v>4.2404998361304284E-2</c:v>
                </c:pt>
                <c:pt idx="14">
                  <c:v>4.2404998361304284E-2</c:v>
                </c:pt>
                <c:pt idx="15">
                  <c:v>4.2404998361304284E-2</c:v>
                </c:pt>
                <c:pt idx="16">
                  <c:v>4.2404998361304284E-2</c:v>
                </c:pt>
                <c:pt idx="17">
                  <c:v>4.2404998361304284E-2</c:v>
                </c:pt>
                <c:pt idx="18">
                  <c:v>4.2404998361304284E-2</c:v>
                </c:pt>
                <c:pt idx="19">
                  <c:v>4.7008261849625761E-2</c:v>
                </c:pt>
                <c:pt idx="20">
                  <c:v>5.1611525337947238E-2</c:v>
                </c:pt>
                <c:pt idx="21">
                  <c:v>5.6214788826268715E-2</c:v>
                </c:pt>
                <c:pt idx="22">
                  <c:v>6.0818052314590192E-2</c:v>
                </c:pt>
                <c:pt idx="23">
                  <c:v>6.5421315802911661E-2</c:v>
                </c:pt>
                <c:pt idx="24">
                  <c:v>6.3445851584169044E-2</c:v>
                </c:pt>
                <c:pt idx="25">
                  <c:v>6.1470387365426427E-2</c:v>
                </c:pt>
                <c:pt idx="26">
                  <c:v>5.9494923146683809E-2</c:v>
                </c:pt>
                <c:pt idx="27">
                  <c:v>5.7519458927941192E-2</c:v>
                </c:pt>
                <c:pt idx="28">
                  <c:v>5.5543994709198588E-2</c:v>
                </c:pt>
                <c:pt idx="29">
                  <c:v>5.5543994709198588E-2</c:v>
                </c:pt>
                <c:pt idx="30">
                  <c:v>5.5543994709198588E-2</c:v>
                </c:pt>
                <c:pt idx="31">
                  <c:v>5.5543994709198588E-2</c:v>
                </c:pt>
                <c:pt idx="32">
                  <c:v>5.5543994709198588E-2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4B-4880-8461-3E4F3108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247263"/>
        <c:axId val="924245343"/>
      </c:lineChart>
      <c:catAx>
        <c:axId val="9209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0921535"/>
        <c:crosses val="autoZero"/>
        <c:auto val="1"/>
        <c:lblAlgn val="ctr"/>
        <c:lblOffset val="100"/>
        <c:noMultiLvlLbl val="0"/>
      </c:catAx>
      <c:valAx>
        <c:axId val="9209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Net maximum</a:t>
                </a:r>
                <a:r>
                  <a:rPr lang="da-DK" baseline="0"/>
                  <a:t> electrical capacity [MW]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0918655"/>
        <c:crosses val="autoZero"/>
        <c:crossBetween val="between"/>
      </c:valAx>
      <c:valAx>
        <c:axId val="9242453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LCOE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4247263"/>
        <c:crosses val="max"/>
        <c:crossBetween val="between"/>
      </c:valAx>
      <c:catAx>
        <c:axId val="924247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4245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3"/>
          <c:tx>
            <c:strRef>
              <c:f>'Electric capacity'!$A$15</c:f>
              <c:strCache>
                <c:ptCount val="1"/>
                <c:pt idx="0">
                  <c:v>Total Generation (PROD)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'Electric capacity'!$B$15:$AH$15</c:f>
              <c:numCache>
                <c:formatCode>_(* #,##0.00_);_(* \(#,##0.00\);_(* "-"??_);_(@_)</c:formatCode>
                <c:ptCount val="33"/>
                <c:pt idx="0">
                  <c:v>1445.8440654240001</c:v>
                </c:pt>
                <c:pt idx="1">
                  <c:v>1549.1949939359997</c:v>
                </c:pt>
                <c:pt idx="2">
                  <c:v>1569.5824572959998</c:v>
                </c:pt>
                <c:pt idx="3">
                  <c:v>1584.0264708959996</c:v>
                </c:pt>
                <c:pt idx="4">
                  <c:v>1594.5055350479997</c:v>
                </c:pt>
                <c:pt idx="5">
                  <c:v>1646.3109906959999</c:v>
                </c:pt>
                <c:pt idx="6">
                  <c:v>1678.8218805839999</c:v>
                </c:pt>
                <c:pt idx="7">
                  <c:v>1704.0933452879999</c:v>
                </c:pt>
                <c:pt idx="8">
                  <c:v>1730.6918063279995</c:v>
                </c:pt>
                <c:pt idx="9">
                  <c:v>1788.7012726800001</c:v>
                </c:pt>
                <c:pt idx="10">
                  <c:v>1921.1756463839999</c:v>
                </c:pt>
                <c:pt idx="11">
                  <c:v>1948.9831687559997</c:v>
                </c:pt>
                <c:pt idx="12">
                  <c:v>1999.6673023559999</c:v>
                </c:pt>
                <c:pt idx="13">
                  <c:v>2013.3215581559998</c:v>
                </c:pt>
                <c:pt idx="14">
                  <c:v>2083.2641917199999</c:v>
                </c:pt>
                <c:pt idx="15">
                  <c:v>2164.5808539599998</c:v>
                </c:pt>
                <c:pt idx="16">
                  <c:v>2238.8323169040004</c:v>
                </c:pt>
                <c:pt idx="17">
                  <c:v>2308.2504270719996</c:v>
                </c:pt>
                <c:pt idx="18">
                  <c:v>2372.9685361919996</c:v>
                </c:pt>
                <c:pt idx="19">
                  <c:v>2460.4607330039998</c:v>
                </c:pt>
                <c:pt idx="20">
                  <c:v>2585.9406452879998</c:v>
                </c:pt>
                <c:pt idx="21">
                  <c:v>2691.1363413239997</c:v>
                </c:pt>
                <c:pt idx="22">
                  <c:v>2789.6769497280002</c:v>
                </c:pt>
                <c:pt idx="23">
                  <c:v>2770.3998917039999</c:v>
                </c:pt>
                <c:pt idx="24">
                  <c:v>2815.5327975360001</c:v>
                </c:pt>
                <c:pt idx="25">
                  <c:v>2802.7851666959996</c:v>
                </c:pt>
                <c:pt idx="26">
                  <c:v>2789.5146873719996</c:v>
                </c:pt>
                <c:pt idx="27">
                  <c:v>2790.7547372039994</c:v>
                </c:pt>
                <c:pt idx="28">
                  <c:v>2863.1592215999995</c:v>
                </c:pt>
                <c:pt idx="29">
                  <c:v>2871.3613716600003</c:v>
                </c:pt>
                <c:pt idx="30">
                  <c:v>2881.1546434439997</c:v>
                </c:pt>
                <c:pt idx="31">
                  <c:v>2847.0558888</c:v>
                </c:pt>
                <c:pt idx="32">
                  <c:v>2926.0563597360001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71-41B3-8F52-9C3A5817885B}"/>
            </c:ext>
          </c:extLst>
        </c:ser>
        <c:ser>
          <c:idx val="1"/>
          <c:order val="4"/>
          <c:tx>
            <c:strRef>
              <c:f>'Electric capacity'!$A$16</c:f>
              <c:strCache>
                <c:ptCount val="1"/>
                <c:pt idx="0">
                  <c:v>Combustible fuels (PROD)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'Electric capacity'!$B$16:$AH$16</c:f>
              <c:numCache>
                <c:formatCode>_(* #,##0.00_);_(* \(#,##0.00\);_(* "-"??_);_(@_)</c:formatCode>
                <c:ptCount val="33"/>
                <c:pt idx="0">
                  <c:v>1444.4845800000001</c:v>
                </c:pt>
                <c:pt idx="1">
                  <c:v>1547.4592559999999</c:v>
                </c:pt>
                <c:pt idx="2">
                  <c:v>1567.3943879999999</c:v>
                </c:pt>
                <c:pt idx="3">
                  <c:v>1581.4611959999997</c:v>
                </c:pt>
                <c:pt idx="4">
                  <c:v>1591.6191605999998</c:v>
                </c:pt>
                <c:pt idx="5">
                  <c:v>1642.5809861999999</c:v>
                </c:pt>
                <c:pt idx="6">
                  <c:v>1673.5353221999999</c:v>
                </c:pt>
                <c:pt idx="7">
                  <c:v>1696.2985325999998</c:v>
                </c:pt>
                <c:pt idx="8">
                  <c:v>1719.5817365999997</c:v>
                </c:pt>
                <c:pt idx="9">
                  <c:v>1772.9485325999999</c:v>
                </c:pt>
                <c:pt idx="10">
                  <c:v>1878.3077103839998</c:v>
                </c:pt>
                <c:pt idx="11">
                  <c:v>1890.1131655559998</c:v>
                </c:pt>
                <c:pt idx="12">
                  <c:v>1920.7425055559997</c:v>
                </c:pt>
                <c:pt idx="13">
                  <c:v>1918.2096829559998</c:v>
                </c:pt>
                <c:pt idx="14">
                  <c:v>1966.5476809439999</c:v>
                </c:pt>
                <c:pt idx="15">
                  <c:v>2026.608327576</c:v>
                </c:pt>
                <c:pt idx="16">
                  <c:v>2075.5939812720003</c:v>
                </c:pt>
                <c:pt idx="17">
                  <c:v>2114.5652204879998</c:v>
                </c:pt>
                <c:pt idx="18">
                  <c:v>2146.6171476959998</c:v>
                </c:pt>
                <c:pt idx="19">
                  <c:v>2186.5496453639998</c:v>
                </c:pt>
                <c:pt idx="20">
                  <c:v>2263.6404073919998</c:v>
                </c:pt>
                <c:pt idx="21">
                  <c:v>2303.0307013559996</c:v>
                </c:pt>
                <c:pt idx="22">
                  <c:v>2342.3965899600003</c:v>
                </c:pt>
                <c:pt idx="23">
                  <c:v>2281.8744980639999</c:v>
                </c:pt>
                <c:pt idx="24">
                  <c:v>2287.3773058080001</c:v>
                </c:pt>
                <c:pt idx="25">
                  <c:v>2228.6629029839996</c:v>
                </c:pt>
                <c:pt idx="26">
                  <c:v>2173.2254225639995</c:v>
                </c:pt>
                <c:pt idx="27">
                  <c:v>2130.7127203319997</c:v>
                </c:pt>
                <c:pt idx="28">
                  <c:v>2165.0741365679996</c:v>
                </c:pt>
                <c:pt idx="29">
                  <c:v>2118.26650182</c:v>
                </c:pt>
                <c:pt idx="30">
                  <c:v>2075.6981578199998</c:v>
                </c:pt>
                <c:pt idx="31">
                  <c:v>1997.208453576</c:v>
                </c:pt>
                <c:pt idx="32">
                  <c:v>1983.1959873599999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71-41B3-8F52-9C3A5817885B}"/>
            </c:ext>
          </c:extLst>
        </c:ser>
        <c:ser>
          <c:idx val="2"/>
          <c:order val="5"/>
          <c:tx>
            <c:strRef>
              <c:f>'Electric capacity'!$A$17</c:f>
              <c:strCache>
                <c:ptCount val="1"/>
                <c:pt idx="0">
                  <c:v>Solar PV (PROD)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'Electric capacity'!$B$17:$AH$17</c:f>
              <c:numCache>
                <c:formatCode>_(* #,##0.00_);_(* \(#,##0.00\);_(* "-"??_);_(@_)</c:formatCode>
                <c:ptCount val="33"/>
                <c:pt idx="0">
                  <c:v>1.0512000000000002E-2</c:v>
                </c:pt>
                <c:pt idx="1">
                  <c:v>1.2264000000000002E-2</c:v>
                </c:pt>
                <c:pt idx="2">
                  <c:v>2.8032000000000001E-2</c:v>
                </c:pt>
                <c:pt idx="3">
                  <c:v>4.0296000000000005E-2</c:v>
                </c:pt>
                <c:pt idx="4">
                  <c:v>4.9056000000000009E-2</c:v>
                </c:pt>
                <c:pt idx="5">
                  <c:v>6.4824000000000007E-2</c:v>
                </c:pt>
                <c:pt idx="6">
                  <c:v>8.4096000000000018E-2</c:v>
                </c:pt>
                <c:pt idx="7">
                  <c:v>0.11212800000000001</c:v>
                </c:pt>
                <c:pt idx="8">
                  <c:v>0.136656</c:v>
                </c:pt>
                <c:pt idx="9">
                  <c:v>0.16819200000000004</c:v>
                </c:pt>
                <c:pt idx="10">
                  <c:v>0.25053599999999998</c:v>
                </c:pt>
                <c:pt idx="11">
                  <c:v>0.40646400000000005</c:v>
                </c:pt>
                <c:pt idx="12">
                  <c:v>0.53435999999999995</c:v>
                </c:pt>
                <c:pt idx="13">
                  <c:v>0.88300800000000013</c:v>
                </c:pt>
                <c:pt idx="14">
                  <c:v>2.0943635760000001</c:v>
                </c:pt>
                <c:pt idx="15">
                  <c:v>3.788882208</c:v>
                </c:pt>
                <c:pt idx="16">
                  <c:v>5.4351034560000002</c:v>
                </c:pt>
                <c:pt idx="17">
                  <c:v>8.4800286479999993</c:v>
                </c:pt>
                <c:pt idx="18">
                  <c:v>17.771622240000003</c:v>
                </c:pt>
                <c:pt idx="19">
                  <c:v>27.947054279999996</c:v>
                </c:pt>
                <c:pt idx="20">
                  <c:v>48.750123576000007</c:v>
                </c:pt>
                <c:pt idx="21">
                  <c:v>84.501976944000006</c:v>
                </c:pt>
                <c:pt idx="22">
                  <c:v>111.0833262</c:v>
                </c:pt>
                <c:pt idx="23">
                  <c:v>123.20344845600002</c:v>
                </c:pt>
                <c:pt idx="24">
                  <c:v>128.162840112</c:v>
                </c:pt>
                <c:pt idx="25">
                  <c:v>133.27900598400001</c:v>
                </c:pt>
                <c:pt idx="26">
                  <c:v>137.88445859999999</c:v>
                </c:pt>
                <c:pt idx="27">
                  <c:v>143.66609364000001</c:v>
                </c:pt>
                <c:pt idx="28">
                  <c:v>152.89313128800001</c:v>
                </c:pt>
                <c:pt idx="29">
                  <c:v>172.44232747200004</c:v>
                </c:pt>
                <c:pt idx="30">
                  <c:v>191.07670634400003</c:v>
                </c:pt>
                <c:pt idx="31">
                  <c:v>197.91000741600001</c:v>
                </c:pt>
                <c:pt idx="32">
                  <c:v>236.26003298399999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71-41B3-8F52-9C3A5817885B}"/>
            </c:ext>
          </c:extLst>
        </c:ser>
        <c:ser>
          <c:idx val="6"/>
          <c:order val="6"/>
          <c:tx>
            <c:strRef>
              <c:f>'Electric capacity'!$A$18</c:f>
              <c:strCache>
                <c:ptCount val="1"/>
                <c:pt idx="0">
                  <c:v>Wind,on (PROD)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'Electric capacity'!$B$18:$AH$18</c:f>
              <c:numCache>
                <c:formatCode>_(* #,##0.00_);_(* \(#,##0.00\);_(* "-"??_);_(@_)</c:formatCode>
                <c:ptCount val="33"/>
                <c:pt idx="0">
                  <c:v>1.3489734240000002</c:v>
                </c:pt>
                <c:pt idx="1">
                  <c:v>1.7234739360000002</c:v>
                </c:pt>
                <c:pt idx="2">
                  <c:v>2.1600372960000001</c:v>
                </c:pt>
                <c:pt idx="3">
                  <c:v>2.5249788960000008</c:v>
                </c:pt>
                <c:pt idx="4">
                  <c:v>2.8373184480000004</c:v>
                </c:pt>
                <c:pt idx="5">
                  <c:v>3.6651804960000001</c:v>
                </c:pt>
                <c:pt idx="6">
                  <c:v>5.2024623840000004</c:v>
                </c:pt>
                <c:pt idx="7">
                  <c:v>7.6826846880000002</c:v>
                </c:pt>
                <c:pt idx="8">
                  <c:v>10.973413728000001</c:v>
                </c:pt>
                <c:pt idx="9">
                  <c:v>15.584548080000001</c:v>
                </c:pt>
                <c:pt idx="10">
                  <c:v>42.617400000000004</c:v>
                </c:pt>
                <c:pt idx="11">
                  <c:v>58.4635392</c:v>
                </c:pt>
                <c:pt idx="12">
                  <c:v>78.390436800000003</c:v>
                </c:pt>
                <c:pt idx="13">
                  <c:v>94.228867199999996</c:v>
                </c:pt>
                <c:pt idx="14">
                  <c:v>114.6221472</c:v>
                </c:pt>
                <c:pt idx="15">
                  <c:v>134.183644176</c:v>
                </c:pt>
                <c:pt idx="16">
                  <c:v>157.80323217600002</c:v>
                </c:pt>
                <c:pt idx="17">
                  <c:v>185.20517793599998</c:v>
                </c:pt>
                <c:pt idx="18">
                  <c:v>208.579766256</c:v>
                </c:pt>
                <c:pt idx="19">
                  <c:v>245.96403335999997</c:v>
                </c:pt>
                <c:pt idx="20">
                  <c:v>273.55011431999998</c:v>
                </c:pt>
                <c:pt idx="21">
                  <c:v>303.60366302400001</c:v>
                </c:pt>
                <c:pt idx="22">
                  <c:v>336.19703356799999</c:v>
                </c:pt>
                <c:pt idx="23">
                  <c:v>365.32194518400001</c:v>
                </c:pt>
                <c:pt idx="24">
                  <c:v>399.99265161599999</c:v>
                </c:pt>
                <c:pt idx="25">
                  <c:v>440.84325772800003</c:v>
                </c:pt>
                <c:pt idx="26">
                  <c:v>478.40480620800002</c:v>
                </c:pt>
                <c:pt idx="27">
                  <c:v>516.37592323199999</c:v>
                </c:pt>
                <c:pt idx="28">
                  <c:v>545.19195374399999</c:v>
                </c:pt>
                <c:pt idx="29">
                  <c:v>580.65254236800001</c:v>
                </c:pt>
                <c:pt idx="30">
                  <c:v>614.37977927999998</c:v>
                </c:pt>
                <c:pt idx="31">
                  <c:v>651.93742780799994</c:v>
                </c:pt>
                <c:pt idx="32">
                  <c:v>706.60033939200002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71-41B3-8F52-9C3A58178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918655"/>
        <c:axId val="920921535"/>
      </c:lineChart>
      <c:lineChart>
        <c:grouping val="standard"/>
        <c:varyColors val="0"/>
        <c:ser>
          <c:idx val="3"/>
          <c:order val="0"/>
          <c:tx>
            <c:strRef>
              <c:f>'Electric capacity'!$A$12</c:f>
              <c:strCache>
                <c:ptCount val="1"/>
                <c:pt idx="0">
                  <c:v>Solar (LCOE)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'Electric capacity'!$B$5:$AH$5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'Electric capacity'!$B$12:$AH$12</c:f>
              <c:numCache>
                <c:formatCode>_(* #,##0.00_);_(* \(#,##0.00\);_(* "-"??_);_(@_)</c:formatCode>
                <c:ptCount val="33"/>
                <c:pt idx="0">
                  <c:v>0.87692269500000053</c:v>
                </c:pt>
                <c:pt idx="1">
                  <c:v>0.87692269500000053</c:v>
                </c:pt>
                <c:pt idx="2">
                  <c:v>0.87692269500000053</c:v>
                </c:pt>
                <c:pt idx="3">
                  <c:v>0.87692269500000053</c:v>
                </c:pt>
                <c:pt idx="4">
                  <c:v>0.87692269500000053</c:v>
                </c:pt>
                <c:pt idx="5">
                  <c:v>0.87692269500000053</c:v>
                </c:pt>
                <c:pt idx="6">
                  <c:v>0.87692269500000053</c:v>
                </c:pt>
                <c:pt idx="7">
                  <c:v>0.87692269500000053</c:v>
                </c:pt>
                <c:pt idx="8">
                  <c:v>0.87692269500000053</c:v>
                </c:pt>
                <c:pt idx="9">
                  <c:v>0.87692269500000053</c:v>
                </c:pt>
                <c:pt idx="10">
                  <c:v>0.87692269500000053</c:v>
                </c:pt>
                <c:pt idx="11">
                  <c:v>0.87692269500000053</c:v>
                </c:pt>
                <c:pt idx="12">
                  <c:v>0.87692269500000053</c:v>
                </c:pt>
                <c:pt idx="13">
                  <c:v>0.87692269500000053</c:v>
                </c:pt>
                <c:pt idx="14">
                  <c:v>0.79720245000000045</c:v>
                </c:pt>
                <c:pt idx="15">
                  <c:v>0.72472950000000036</c:v>
                </c:pt>
                <c:pt idx="16">
                  <c:v>0.65884500000000024</c:v>
                </c:pt>
                <c:pt idx="17">
                  <c:v>0.5989500000000002</c:v>
                </c:pt>
                <c:pt idx="18">
                  <c:v>0.5445000000000001</c:v>
                </c:pt>
                <c:pt idx="19">
                  <c:v>0.49500000000000005</c:v>
                </c:pt>
                <c:pt idx="20">
                  <c:v>0.45</c:v>
                </c:pt>
                <c:pt idx="21">
                  <c:v>0.33</c:v>
                </c:pt>
                <c:pt idx="22">
                  <c:v>0.25</c:v>
                </c:pt>
                <c:pt idx="23">
                  <c:v>0.19</c:v>
                </c:pt>
                <c:pt idx="24">
                  <c:v>0.17</c:v>
                </c:pt>
                <c:pt idx="25">
                  <c:v>0.13</c:v>
                </c:pt>
                <c:pt idx="26">
                  <c:v>0.11</c:v>
                </c:pt>
                <c:pt idx="27">
                  <c:v>0.09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0.06</c:v>
                </c:pt>
                <c:pt idx="31">
                  <c:v>0.05</c:v>
                </c:pt>
                <c:pt idx="3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71-41B3-8F52-9C3A5817885B}"/>
            </c:ext>
          </c:extLst>
        </c:ser>
        <c:ser>
          <c:idx val="4"/>
          <c:order val="1"/>
          <c:tx>
            <c:strRef>
              <c:f>'Electric capacity'!$A$13</c:f>
              <c:strCache>
                <c:ptCount val="1"/>
                <c:pt idx="0">
                  <c:v>Wind,on (LCOE)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'Electric capacity'!$B$5:$AH$5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'Electric capacity'!$B$13:$AH$13</c:f>
              <c:numCache>
                <c:formatCode>_(* #,##0.00_);_(* \(#,##0.00\);_(* "-"??_);_(@_)</c:formatCode>
                <c:ptCount val="33"/>
                <c:pt idx="0">
                  <c:v>0.22</c:v>
                </c:pt>
                <c:pt idx="1">
                  <c:v>0.21</c:v>
                </c:pt>
                <c:pt idx="2">
                  <c:v>0.21</c:v>
                </c:pt>
                <c:pt idx="3">
                  <c:v>0.22</c:v>
                </c:pt>
                <c:pt idx="4">
                  <c:v>0.21</c:v>
                </c:pt>
                <c:pt idx="5">
                  <c:v>0.22</c:v>
                </c:pt>
                <c:pt idx="6">
                  <c:v>0.2</c:v>
                </c:pt>
                <c:pt idx="7">
                  <c:v>0.17</c:v>
                </c:pt>
                <c:pt idx="8">
                  <c:v>0.16</c:v>
                </c:pt>
                <c:pt idx="9">
                  <c:v>0.16</c:v>
                </c:pt>
                <c:pt idx="10">
                  <c:v>0.17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0.12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</c:v>
                </c:pt>
                <c:pt idx="22">
                  <c:v>0.09</c:v>
                </c:pt>
                <c:pt idx="23">
                  <c:v>0.09</c:v>
                </c:pt>
                <c:pt idx="24">
                  <c:v>0.08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0.05</c:v>
                </c:pt>
                <c:pt idx="29">
                  <c:v>0.05</c:v>
                </c:pt>
                <c:pt idx="30">
                  <c:v>0.04</c:v>
                </c:pt>
                <c:pt idx="31">
                  <c:v>0.03</c:v>
                </c:pt>
                <c:pt idx="3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71-41B3-8F52-9C3A5817885B}"/>
            </c:ext>
          </c:extLst>
        </c:ser>
        <c:ser>
          <c:idx val="5"/>
          <c:order val="2"/>
          <c:tx>
            <c:strRef>
              <c:f>'Electric capacity'!$A$11</c:f>
              <c:strCache>
                <c:ptCount val="1"/>
                <c:pt idx="0">
                  <c:v>Comb. fuels (LCOE)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'Electric capacity'!$B$5:$AH$5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'Electric capacity'!$B$11:$AH$11</c:f>
              <c:numCache>
                <c:formatCode>_(* #,##0.00_);_(* \(#,##0.00\);_(* "-"??_);_(@_)</c:formatCode>
                <c:ptCount val="33"/>
                <c:pt idx="0">
                  <c:v>4.2404998361304284E-2</c:v>
                </c:pt>
                <c:pt idx="1">
                  <c:v>4.2404998361304284E-2</c:v>
                </c:pt>
                <c:pt idx="2">
                  <c:v>4.2404998361304284E-2</c:v>
                </c:pt>
                <c:pt idx="3">
                  <c:v>4.2404998361304284E-2</c:v>
                </c:pt>
                <c:pt idx="4">
                  <c:v>4.2404998361304284E-2</c:v>
                </c:pt>
                <c:pt idx="5">
                  <c:v>4.2404998361304284E-2</c:v>
                </c:pt>
                <c:pt idx="6">
                  <c:v>4.2404998361304284E-2</c:v>
                </c:pt>
                <c:pt idx="7">
                  <c:v>4.2404998361304284E-2</c:v>
                </c:pt>
                <c:pt idx="8">
                  <c:v>4.2404998361304284E-2</c:v>
                </c:pt>
                <c:pt idx="9">
                  <c:v>4.2404998361304284E-2</c:v>
                </c:pt>
                <c:pt idx="10">
                  <c:v>4.2404998361304284E-2</c:v>
                </c:pt>
                <c:pt idx="11">
                  <c:v>4.2404998361304284E-2</c:v>
                </c:pt>
                <c:pt idx="12">
                  <c:v>4.2404998361304284E-2</c:v>
                </c:pt>
                <c:pt idx="13">
                  <c:v>4.2404998361304284E-2</c:v>
                </c:pt>
                <c:pt idx="14">
                  <c:v>4.2404998361304284E-2</c:v>
                </c:pt>
                <c:pt idx="15">
                  <c:v>4.2404998361304284E-2</c:v>
                </c:pt>
                <c:pt idx="16">
                  <c:v>4.2404998361304284E-2</c:v>
                </c:pt>
                <c:pt idx="17">
                  <c:v>4.2404998361304284E-2</c:v>
                </c:pt>
                <c:pt idx="18">
                  <c:v>4.2404998361304284E-2</c:v>
                </c:pt>
                <c:pt idx="19">
                  <c:v>4.7008261849625761E-2</c:v>
                </c:pt>
                <c:pt idx="20">
                  <c:v>5.1611525337947238E-2</c:v>
                </c:pt>
                <c:pt idx="21">
                  <c:v>5.6214788826268715E-2</c:v>
                </c:pt>
                <c:pt idx="22">
                  <c:v>6.0818052314590192E-2</c:v>
                </c:pt>
                <c:pt idx="23">
                  <c:v>6.5421315802911661E-2</c:v>
                </c:pt>
                <c:pt idx="24">
                  <c:v>6.3445851584169044E-2</c:v>
                </c:pt>
                <c:pt idx="25">
                  <c:v>6.1470387365426427E-2</c:v>
                </c:pt>
                <c:pt idx="26">
                  <c:v>5.9494923146683809E-2</c:v>
                </c:pt>
                <c:pt idx="27">
                  <c:v>5.7519458927941192E-2</c:v>
                </c:pt>
                <c:pt idx="28">
                  <c:v>5.5543994709198588E-2</c:v>
                </c:pt>
                <c:pt idx="29">
                  <c:v>5.5543994709198588E-2</c:v>
                </c:pt>
                <c:pt idx="30">
                  <c:v>5.5543994709198588E-2</c:v>
                </c:pt>
                <c:pt idx="31">
                  <c:v>5.5543994709198588E-2</c:v>
                </c:pt>
                <c:pt idx="32">
                  <c:v>5.5543994709198588E-2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71-41B3-8F52-9C3A58178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182479"/>
        <c:axId val="1821185839"/>
      </c:lineChart>
      <c:catAx>
        <c:axId val="9209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0921535"/>
        <c:crosses val="autoZero"/>
        <c:auto val="1"/>
        <c:lblAlgn val="ctr"/>
        <c:lblOffset val="100"/>
        <c:noMultiLvlLbl val="0"/>
      </c:catAx>
      <c:valAx>
        <c:axId val="9209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Net maximum</a:t>
                </a:r>
                <a:r>
                  <a:rPr lang="da-DK" baseline="0"/>
                  <a:t> electrical capacity [MW]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0918655"/>
        <c:crosses val="autoZero"/>
        <c:crossBetween val="between"/>
      </c:valAx>
      <c:valAx>
        <c:axId val="1821185839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21182479"/>
        <c:crosses val="max"/>
        <c:crossBetween val="between"/>
      </c:valAx>
      <c:catAx>
        <c:axId val="1821182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1185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165523</xdr:colOff>
      <xdr:row>24</xdr:row>
      <xdr:rowOff>125095</xdr:rowOff>
    </xdr:from>
    <xdr:to>
      <xdr:col>15</xdr:col>
      <xdr:colOff>763906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18100A-FCB2-4EA3-B1DC-9C3EEEE7A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26</xdr:row>
      <xdr:rowOff>116417</xdr:rowOff>
    </xdr:from>
    <xdr:to>
      <xdr:col>18</xdr:col>
      <xdr:colOff>259716</xdr:colOff>
      <xdr:row>41</xdr:row>
      <xdr:rowOff>153247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7AD08-1D85-441C-9DAA-CF7E2CDEA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rworldindata.org/grapher/levelized-cost-of-energy" TargetMode="External"/><Relationship Id="rId1" Type="http://schemas.openxmlformats.org/officeDocument/2006/relationships/hyperlink" Target="https://ourworldindata.org/grapher/levelized-cost-of-ener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tabSelected="1" topLeftCell="A10" zoomScale="90" zoomScaleNormal="90" workbookViewId="0">
      <selection activeCell="A26" sqref="A26"/>
    </sheetView>
  </sheetViews>
  <sheetFormatPr defaultRowHeight="15" x14ac:dyDescent="0.25"/>
  <cols>
    <col min="1" max="1" width="61" bestFit="1" customWidth="1"/>
    <col min="2" max="34" width="12.7109375" bestFit="1" customWidth="1"/>
  </cols>
  <sheetData>
    <row r="1" spans="1:34" s="1" customFormat="1" ht="21" x14ac:dyDescent="0.35">
      <c r="A1" s="1" t="s">
        <v>0</v>
      </c>
    </row>
    <row r="2" spans="1:34" x14ac:dyDescent="0.25">
      <c r="A2" t="s">
        <v>2</v>
      </c>
    </row>
    <row r="3" spans="1:34" x14ac:dyDescent="0.25">
      <c r="A3" t="s">
        <v>1</v>
      </c>
    </row>
    <row r="4" spans="1:34" x14ac:dyDescent="0.25">
      <c r="A4" t="s">
        <v>3</v>
      </c>
    </row>
    <row r="5" spans="1:34" x14ac:dyDescent="0.25">
      <c r="A5" s="6" t="s">
        <v>5</v>
      </c>
      <c r="B5" s="9">
        <v>1990</v>
      </c>
      <c r="C5" s="9">
        <v>1991</v>
      </c>
      <c r="D5" s="9">
        <v>1992</v>
      </c>
      <c r="E5" s="9">
        <v>1993</v>
      </c>
      <c r="F5" s="9">
        <v>1994</v>
      </c>
      <c r="G5" s="9">
        <v>1995</v>
      </c>
      <c r="H5" s="9">
        <v>1996</v>
      </c>
      <c r="I5" s="9">
        <v>1997</v>
      </c>
      <c r="J5" s="9">
        <v>1998</v>
      </c>
      <c r="K5" s="9">
        <v>1999</v>
      </c>
      <c r="L5" s="9">
        <v>2000</v>
      </c>
      <c r="M5" s="9">
        <v>2001</v>
      </c>
      <c r="N5" s="9">
        <v>2002</v>
      </c>
      <c r="O5" s="9">
        <v>2003</v>
      </c>
      <c r="P5" s="9">
        <v>2004</v>
      </c>
      <c r="Q5" s="9">
        <v>2005</v>
      </c>
      <c r="R5" s="9">
        <v>2006</v>
      </c>
      <c r="S5" s="9">
        <v>2007</v>
      </c>
      <c r="T5" s="9">
        <v>2008</v>
      </c>
      <c r="U5" s="9">
        <v>2009</v>
      </c>
      <c r="V5" s="9">
        <v>2010</v>
      </c>
      <c r="W5" s="9">
        <v>2011</v>
      </c>
      <c r="X5" s="9">
        <v>2012</v>
      </c>
      <c r="Y5" s="9">
        <v>2013</v>
      </c>
      <c r="Z5" s="9">
        <v>2014</v>
      </c>
      <c r="AA5" s="9">
        <v>2015</v>
      </c>
      <c r="AB5" s="9">
        <v>2016</v>
      </c>
      <c r="AC5" s="9">
        <v>2017</v>
      </c>
      <c r="AD5" s="9">
        <v>2018</v>
      </c>
      <c r="AE5" s="9">
        <v>2019</v>
      </c>
      <c r="AF5" s="9">
        <v>2020</v>
      </c>
      <c r="AG5" s="9">
        <v>2021</v>
      </c>
      <c r="AH5" s="9">
        <v>2022</v>
      </c>
    </row>
    <row r="6" spans="1:34" x14ac:dyDescent="0.25">
      <c r="A6" t="s">
        <v>26</v>
      </c>
      <c r="B6" s="5">
        <f>SUM(B7:B9)</f>
        <v>235955.981</v>
      </c>
      <c r="C6" s="5">
        <f t="shared" ref="C6:AH6" si="0">SUM(C7:C9)</f>
        <v>252856.859</v>
      </c>
      <c r="D6" s="5">
        <f t="shared" si="0"/>
        <v>256241.44899999999</v>
      </c>
      <c r="E6" s="5">
        <f t="shared" si="0"/>
        <v>258646.59899999999</v>
      </c>
      <c r="F6" s="5">
        <f t="shared" si="0"/>
        <v>260397.28699999998</v>
      </c>
      <c r="G6" s="5">
        <f t="shared" si="0"/>
        <v>268953.34899999999</v>
      </c>
      <c r="H6" s="5">
        <f t="shared" si="0"/>
        <v>274451.071</v>
      </c>
      <c r="I6" s="5">
        <f t="shared" si="0"/>
        <v>278887.09700000001</v>
      </c>
      <c r="J6" s="5">
        <f t="shared" si="0"/>
        <v>283637.23199999996</v>
      </c>
      <c r="K6" s="5">
        <f t="shared" si="0"/>
        <v>293674.19500000001</v>
      </c>
      <c r="L6" s="5">
        <f t="shared" si="0"/>
        <v>318617.91200000001</v>
      </c>
      <c r="M6" s="5">
        <f t="shared" si="0"/>
        <v>325154.43299999996</v>
      </c>
      <c r="N6" s="5">
        <f t="shared" si="0"/>
        <v>335909.33299999998</v>
      </c>
      <c r="O6" s="5">
        <f t="shared" si="0"/>
        <v>340215.38299999997</v>
      </c>
      <c r="P6" s="5">
        <f t="shared" si="0"/>
        <v>354609.70500000002</v>
      </c>
      <c r="Q6" s="5">
        <f t="shared" si="0"/>
        <v>370954.141</v>
      </c>
      <c r="R6" s="5">
        <f t="shared" si="0"/>
        <v>386623.04300000001</v>
      </c>
      <c r="S6" s="5">
        <f t="shared" si="0"/>
        <v>402536.592</v>
      </c>
      <c r="T6" s="5">
        <f t="shared" si="0"/>
        <v>419737.837</v>
      </c>
      <c r="U6" s="5">
        <f t="shared" si="0"/>
        <v>442726.90700000001</v>
      </c>
      <c r="V6" s="5">
        <f t="shared" si="0"/>
        <v>475045.424</v>
      </c>
      <c r="W6" s="5">
        <f t="shared" si="0"/>
        <v>510452.386</v>
      </c>
      <c r="X6" s="5">
        <f t="shared" si="0"/>
        <v>541345.897</v>
      </c>
      <c r="Y6" s="5">
        <f t="shared" si="0"/>
        <v>546705.80099999998</v>
      </c>
      <c r="Z6" s="5">
        <f t="shared" si="0"/>
        <v>560328.50399999996</v>
      </c>
      <c r="AA6" s="5">
        <f t="shared" si="0"/>
        <v>565331.88600000006</v>
      </c>
      <c r="AB6" s="5">
        <f t="shared" si="0"/>
        <v>569639.50399999996</v>
      </c>
      <c r="AC6" s="5">
        <f t="shared" si="0"/>
        <v>576843.10400000005</v>
      </c>
      <c r="AD6" s="5">
        <f t="shared" si="0"/>
        <v>595937.054</v>
      </c>
      <c r="AE6" s="5">
        <f t="shared" si="0"/>
        <v>609581.96299999999</v>
      </c>
      <c r="AF6" s="5">
        <f t="shared" si="0"/>
        <v>622901.37700000009</v>
      </c>
      <c r="AG6" s="5">
        <f t="shared" si="0"/>
        <v>624720.15299999993</v>
      </c>
      <c r="AH6" s="5">
        <f t="shared" si="0"/>
        <v>659924.44499999995</v>
      </c>
    </row>
    <row r="7" spans="1:34" x14ac:dyDescent="0.25">
      <c r="A7" t="s">
        <v>23</v>
      </c>
      <c r="B7" s="4">
        <v>235565</v>
      </c>
      <c r="C7" s="4">
        <v>252358</v>
      </c>
      <c r="D7" s="4">
        <v>255609</v>
      </c>
      <c r="E7" s="4">
        <v>257903</v>
      </c>
      <c r="F7" s="4">
        <v>259559.55</v>
      </c>
      <c r="G7" s="4">
        <v>267870.34999999998</v>
      </c>
      <c r="H7" s="4">
        <v>272918.34999999998</v>
      </c>
      <c r="I7" s="4">
        <v>276630.55</v>
      </c>
      <c r="J7" s="4">
        <v>280427.55</v>
      </c>
      <c r="K7" s="4">
        <v>289130.55</v>
      </c>
      <c r="L7" s="4">
        <v>306312.41200000001</v>
      </c>
      <c r="M7" s="4">
        <v>308237.63299999997</v>
      </c>
      <c r="N7" s="4">
        <v>313232.63299999997</v>
      </c>
      <c r="O7" s="4">
        <v>312819.58299999998</v>
      </c>
      <c r="P7" s="4">
        <v>320702.49200000003</v>
      </c>
      <c r="Q7" s="4">
        <v>330497.11800000002</v>
      </c>
      <c r="R7" s="4">
        <v>338485.64600000001</v>
      </c>
      <c r="S7" s="4">
        <v>344841.03399999999</v>
      </c>
      <c r="T7" s="4">
        <v>350068.02799999999</v>
      </c>
      <c r="U7" s="4">
        <v>356580.17700000003</v>
      </c>
      <c r="V7" s="4">
        <v>369152.05599999998</v>
      </c>
      <c r="W7" s="4">
        <v>375575.783</v>
      </c>
      <c r="X7" s="4">
        <v>381995.53</v>
      </c>
      <c r="Y7" s="4">
        <v>372125.652</v>
      </c>
      <c r="Z7" s="4">
        <v>373023.04399999999</v>
      </c>
      <c r="AA7" s="4">
        <v>363447.962</v>
      </c>
      <c r="AB7" s="4">
        <v>354407.277</v>
      </c>
      <c r="AC7" s="4">
        <v>347474.35100000002</v>
      </c>
      <c r="AD7" s="4">
        <v>353077.97399999999</v>
      </c>
      <c r="AE7" s="4">
        <v>345444.63500000001</v>
      </c>
      <c r="AF7" s="4">
        <v>338502.63500000001</v>
      </c>
      <c r="AG7" s="4">
        <v>325702.61800000002</v>
      </c>
      <c r="AH7" s="4">
        <v>323417.48</v>
      </c>
    </row>
    <row r="8" spans="1:34" x14ac:dyDescent="0.25">
      <c r="A8" t="s">
        <v>24</v>
      </c>
      <c r="B8" s="4">
        <v>6</v>
      </c>
      <c r="C8" s="4">
        <v>7</v>
      </c>
      <c r="D8" s="4">
        <v>16</v>
      </c>
      <c r="E8" s="4">
        <v>23</v>
      </c>
      <c r="F8" s="4">
        <v>28</v>
      </c>
      <c r="G8" s="4">
        <v>37</v>
      </c>
      <c r="H8" s="4">
        <v>48</v>
      </c>
      <c r="I8" s="4">
        <v>64</v>
      </c>
      <c r="J8" s="4">
        <v>78</v>
      </c>
      <c r="K8" s="4">
        <v>96</v>
      </c>
      <c r="L8" s="4">
        <v>143</v>
      </c>
      <c r="M8" s="4">
        <v>232</v>
      </c>
      <c r="N8" s="4">
        <v>305</v>
      </c>
      <c r="O8" s="4">
        <v>504</v>
      </c>
      <c r="P8" s="4">
        <v>1195.413</v>
      </c>
      <c r="Q8" s="4">
        <v>2162.6039999999998</v>
      </c>
      <c r="R8" s="4">
        <v>3102.2280000000001</v>
      </c>
      <c r="S8" s="4">
        <v>4840.1989999999996</v>
      </c>
      <c r="T8" s="4">
        <v>10143.620000000001</v>
      </c>
      <c r="U8" s="4">
        <v>15951.514999999999</v>
      </c>
      <c r="V8" s="4">
        <v>27825.413</v>
      </c>
      <c r="W8" s="4">
        <v>48231.722000000002</v>
      </c>
      <c r="X8" s="4">
        <v>63403.724999999999</v>
      </c>
      <c r="Y8" s="4">
        <v>70321.603000000003</v>
      </c>
      <c r="Z8" s="4">
        <v>73152.305999999997</v>
      </c>
      <c r="AA8" s="4">
        <v>76072.491999999998</v>
      </c>
      <c r="AB8" s="4">
        <v>78701.175000000003</v>
      </c>
      <c r="AC8" s="4">
        <v>82001.195000000007</v>
      </c>
      <c r="AD8" s="4">
        <v>87267.769</v>
      </c>
      <c r="AE8" s="4">
        <v>98425.986000000004</v>
      </c>
      <c r="AF8" s="4">
        <v>109062.04700000001</v>
      </c>
      <c r="AG8" s="4">
        <v>112962.333</v>
      </c>
      <c r="AH8" s="4">
        <v>134851.617</v>
      </c>
    </row>
    <row r="9" spans="1:34" x14ac:dyDescent="0.25">
      <c r="A9" t="s">
        <v>25</v>
      </c>
      <c r="B9" s="4">
        <v>384.98099999999999</v>
      </c>
      <c r="C9" s="4">
        <v>491.85899999999998</v>
      </c>
      <c r="D9" s="4">
        <v>616.44899999999996</v>
      </c>
      <c r="E9" s="4">
        <v>720.59900000000005</v>
      </c>
      <c r="F9" s="4">
        <v>809.73699999999997</v>
      </c>
      <c r="G9" s="4">
        <v>1045.999</v>
      </c>
      <c r="H9" s="4">
        <v>1484.721</v>
      </c>
      <c r="I9" s="4">
        <v>2192.547</v>
      </c>
      <c r="J9" s="4">
        <v>3131.6819999999998</v>
      </c>
      <c r="K9" s="4">
        <v>4447.6450000000004</v>
      </c>
      <c r="L9" s="4">
        <v>12162.5</v>
      </c>
      <c r="M9" s="4">
        <v>16684.8</v>
      </c>
      <c r="N9" s="4">
        <v>22371.7</v>
      </c>
      <c r="O9" s="4">
        <v>26891.8</v>
      </c>
      <c r="P9" s="4">
        <v>32711.8</v>
      </c>
      <c r="Q9" s="4">
        <v>38294.419000000002</v>
      </c>
      <c r="R9" s="4">
        <v>45035.169000000002</v>
      </c>
      <c r="S9" s="4">
        <v>52855.358999999997</v>
      </c>
      <c r="T9" s="4">
        <v>59526.188999999998</v>
      </c>
      <c r="U9" s="4">
        <v>70195.214999999997</v>
      </c>
      <c r="V9" s="4">
        <v>78067.955000000002</v>
      </c>
      <c r="W9" s="4">
        <v>86644.880999999994</v>
      </c>
      <c r="X9" s="4">
        <v>95946.642000000007</v>
      </c>
      <c r="Y9" s="4">
        <v>104258.546</v>
      </c>
      <c r="Z9" s="4">
        <v>114153.15399999999</v>
      </c>
      <c r="AA9" s="4">
        <v>125811.432</v>
      </c>
      <c r="AB9" s="4">
        <v>136531.052</v>
      </c>
      <c r="AC9" s="4">
        <v>147367.55799999999</v>
      </c>
      <c r="AD9" s="4">
        <v>155591.31099999999</v>
      </c>
      <c r="AE9" s="4">
        <v>165711.342</v>
      </c>
      <c r="AF9" s="4">
        <v>175336.69500000001</v>
      </c>
      <c r="AG9" s="4">
        <v>186055.20199999999</v>
      </c>
      <c r="AH9" s="4">
        <v>201655.348</v>
      </c>
    </row>
    <row r="10" spans="1:34" x14ac:dyDescent="0.25">
      <c r="A10" s="6" t="s">
        <v>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x14ac:dyDescent="0.25">
      <c r="A11" t="s">
        <v>20</v>
      </c>
      <c r="B11" s="5">
        <v>4.2404998361304284E-2</v>
      </c>
      <c r="C11" s="5">
        <v>4.2404998361304284E-2</v>
      </c>
      <c r="D11" s="5">
        <v>4.2404998361304284E-2</v>
      </c>
      <c r="E11" s="5">
        <v>4.2404998361304284E-2</v>
      </c>
      <c r="F11" s="5">
        <v>4.2404998361304284E-2</v>
      </c>
      <c r="G11" s="5">
        <v>4.2404998361304284E-2</v>
      </c>
      <c r="H11" s="5">
        <v>4.2404998361304284E-2</v>
      </c>
      <c r="I11" s="5">
        <v>4.2404998361304284E-2</v>
      </c>
      <c r="J11" s="5">
        <v>4.2404998361304284E-2</v>
      </c>
      <c r="K11" s="5">
        <v>4.2404998361304284E-2</v>
      </c>
      <c r="L11" s="5">
        <v>4.2404998361304284E-2</v>
      </c>
      <c r="M11" s="5">
        <v>4.2404998361304284E-2</v>
      </c>
      <c r="N11" s="5">
        <v>4.2404998361304284E-2</v>
      </c>
      <c r="O11" s="5">
        <v>4.2404998361304284E-2</v>
      </c>
      <c r="P11" s="5">
        <v>4.2404998361304284E-2</v>
      </c>
      <c r="Q11" s="5">
        <v>4.2404998361304284E-2</v>
      </c>
      <c r="R11" s="5">
        <v>4.2404998361304284E-2</v>
      </c>
      <c r="S11" s="5">
        <v>4.2404998361304284E-2</v>
      </c>
      <c r="T11" s="5">
        <v>4.2404998361304284E-2</v>
      </c>
      <c r="U11" s="5">
        <f>T11+'Other assumptions'!$D$18</f>
        <v>4.7008261849625761E-2</v>
      </c>
      <c r="V11" s="5">
        <f>U11+'Other assumptions'!$D$18</f>
        <v>5.1611525337947238E-2</v>
      </c>
      <c r="W11" s="5">
        <f>V11+'Other assumptions'!$D$18</f>
        <v>5.6214788826268715E-2</v>
      </c>
      <c r="X11" s="5">
        <f>W11+'Other assumptions'!$D$18</f>
        <v>6.0818052314590192E-2</v>
      </c>
      <c r="Y11" s="5">
        <v>6.5421315802911661E-2</v>
      </c>
      <c r="Z11" s="5">
        <f>Y11+'Other assumptions'!$E$18</f>
        <v>6.3445851584169044E-2</v>
      </c>
      <c r="AA11" s="5">
        <f>Z11+'Other assumptions'!$E$18</f>
        <v>6.1470387365426427E-2</v>
      </c>
      <c r="AB11" s="5">
        <f>AA11+'Other assumptions'!$E$18</f>
        <v>5.9494923146683809E-2</v>
      </c>
      <c r="AC11" s="5">
        <f>AB11+'Other assumptions'!$E$18</f>
        <v>5.7519458927941192E-2</v>
      </c>
      <c r="AD11" s="5">
        <v>5.5543994709198588E-2</v>
      </c>
      <c r="AE11" s="5">
        <v>5.5543994709198588E-2</v>
      </c>
      <c r="AF11" s="5">
        <v>5.5543994709198588E-2</v>
      </c>
      <c r="AG11" s="5">
        <v>5.5543994709198588E-2</v>
      </c>
      <c r="AH11" s="5">
        <v>5.5543994709198588E-2</v>
      </c>
    </row>
    <row r="12" spans="1:34" x14ac:dyDescent="0.25">
      <c r="A12" t="s">
        <v>22</v>
      </c>
      <c r="B12" s="5">
        <f t="shared" ref="B12:K12" si="1">C12</f>
        <v>0.87692269500000053</v>
      </c>
      <c r="C12" s="5">
        <f t="shared" si="1"/>
        <v>0.87692269500000053</v>
      </c>
      <c r="D12" s="5">
        <f t="shared" si="1"/>
        <v>0.87692269500000053</v>
      </c>
      <c r="E12" s="5">
        <f t="shared" si="1"/>
        <v>0.87692269500000053</v>
      </c>
      <c r="F12" s="5">
        <f t="shared" si="1"/>
        <v>0.87692269500000053</v>
      </c>
      <c r="G12" s="5">
        <f t="shared" si="1"/>
        <v>0.87692269500000053</v>
      </c>
      <c r="H12" s="5">
        <f t="shared" si="1"/>
        <v>0.87692269500000053</v>
      </c>
      <c r="I12" s="5">
        <f t="shared" si="1"/>
        <v>0.87692269500000053</v>
      </c>
      <c r="J12" s="5">
        <f t="shared" si="1"/>
        <v>0.87692269500000053</v>
      </c>
      <c r="K12" s="5">
        <f t="shared" si="1"/>
        <v>0.87692269500000053</v>
      </c>
      <c r="L12" s="5">
        <f>M12</f>
        <v>0.87692269500000053</v>
      </c>
      <c r="M12" s="5">
        <f t="shared" ref="M12:N12" si="2">N12</f>
        <v>0.87692269500000053</v>
      </c>
      <c r="N12" s="5">
        <f t="shared" si="2"/>
        <v>0.87692269500000053</v>
      </c>
      <c r="O12" s="5">
        <f t="shared" ref="O12:P12" si="3">P12*1.1</f>
        <v>0.87692269500000053</v>
      </c>
      <c r="P12" s="5">
        <f t="shared" si="3"/>
        <v>0.79720245000000045</v>
      </c>
      <c r="Q12" s="5">
        <f t="shared" ref="Q12:T12" si="4">R12*1.1</f>
        <v>0.72472950000000036</v>
      </c>
      <c r="R12" s="5">
        <f t="shared" si="4"/>
        <v>0.65884500000000024</v>
      </c>
      <c r="S12" s="5">
        <f t="shared" si="4"/>
        <v>0.5989500000000002</v>
      </c>
      <c r="T12" s="5">
        <f t="shared" si="4"/>
        <v>0.5445000000000001</v>
      </c>
      <c r="U12" s="5">
        <f>V12*1.1</f>
        <v>0.49500000000000005</v>
      </c>
      <c r="V12" s="5">
        <v>0.45</v>
      </c>
      <c r="W12" s="5">
        <v>0.33</v>
      </c>
      <c r="X12" s="5">
        <v>0.25</v>
      </c>
      <c r="Y12" s="5">
        <v>0.19</v>
      </c>
      <c r="Z12" s="5">
        <v>0.17</v>
      </c>
      <c r="AA12" s="5">
        <v>0.13</v>
      </c>
      <c r="AB12" s="5">
        <v>0.11</v>
      </c>
      <c r="AC12" s="5">
        <v>0.09</v>
      </c>
      <c r="AD12" s="5">
        <v>7.0000000000000007E-2</v>
      </c>
      <c r="AE12" s="5">
        <v>7.0000000000000007E-2</v>
      </c>
      <c r="AF12" s="5">
        <v>0.06</v>
      </c>
      <c r="AG12" s="5">
        <v>0.05</v>
      </c>
      <c r="AH12" s="5">
        <v>0.05</v>
      </c>
    </row>
    <row r="13" spans="1:34" x14ac:dyDescent="0.25">
      <c r="A13" t="s">
        <v>21</v>
      </c>
      <c r="B13" s="5">
        <v>0.22</v>
      </c>
      <c r="C13" s="5">
        <v>0.21</v>
      </c>
      <c r="D13" s="5">
        <v>0.21</v>
      </c>
      <c r="E13" s="5">
        <v>0.22</v>
      </c>
      <c r="F13" s="5">
        <v>0.21</v>
      </c>
      <c r="G13" s="5">
        <v>0.22</v>
      </c>
      <c r="H13" s="5">
        <v>0.2</v>
      </c>
      <c r="I13" s="5">
        <v>0.17</v>
      </c>
      <c r="J13" s="5">
        <v>0.16</v>
      </c>
      <c r="K13" s="5">
        <v>0.16</v>
      </c>
      <c r="L13" s="5">
        <v>0.17</v>
      </c>
      <c r="M13" s="5">
        <v>0.15</v>
      </c>
      <c r="N13" s="5">
        <v>0.14000000000000001</v>
      </c>
      <c r="O13" s="5">
        <v>0.12</v>
      </c>
      <c r="P13" s="5">
        <v>0.12</v>
      </c>
      <c r="Q13" s="5">
        <v>0.11</v>
      </c>
      <c r="R13" s="5">
        <v>0.12</v>
      </c>
      <c r="S13" s="5">
        <v>0.11</v>
      </c>
      <c r="T13" s="5">
        <v>0.11</v>
      </c>
      <c r="U13" s="5">
        <v>0.11</v>
      </c>
      <c r="V13" s="5">
        <v>0.11</v>
      </c>
      <c r="W13" s="5">
        <v>0.1</v>
      </c>
      <c r="X13" s="5">
        <v>0.09</v>
      </c>
      <c r="Y13" s="5">
        <v>0.09</v>
      </c>
      <c r="Z13" s="5">
        <v>0.08</v>
      </c>
      <c r="AA13" s="5">
        <v>7.0000000000000007E-2</v>
      </c>
      <c r="AB13" s="5">
        <v>7.0000000000000007E-2</v>
      </c>
      <c r="AC13" s="5">
        <v>0.06</v>
      </c>
      <c r="AD13" s="5">
        <v>0.05</v>
      </c>
      <c r="AE13" s="5">
        <v>0.05</v>
      </c>
      <c r="AF13" s="5">
        <v>0.04</v>
      </c>
      <c r="AG13" s="5">
        <v>0.03</v>
      </c>
      <c r="AH13" s="5">
        <v>0.03</v>
      </c>
    </row>
    <row r="14" spans="1:34" x14ac:dyDescent="0.25">
      <c r="A14" s="6" t="s">
        <v>27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x14ac:dyDescent="0.25">
      <c r="A15" t="s">
        <v>30</v>
      </c>
      <c r="B15" s="5">
        <f>SUM(B16:B18)</f>
        <v>1445.8440654240001</v>
      </c>
      <c r="C15" s="5">
        <f t="shared" ref="C15:AH15" si="5">SUM(C16:C18)</f>
        <v>1549.1949939359997</v>
      </c>
      <c r="D15" s="5">
        <f t="shared" si="5"/>
        <v>1569.5824572959998</v>
      </c>
      <c r="E15" s="5">
        <f t="shared" si="5"/>
        <v>1584.0264708959996</v>
      </c>
      <c r="F15" s="5">
        <f t="shared" si="5"/>
        <v>1594.5055350479997</v>
      </c>
      <c r="G15" s="5">
        <f t="shared" si="5"/>
        <v>1646.3109906959999</v>
      </c>
      <c r="H15" s="5">
        <f t="shared" si="5"/>
        <v>1678.8218805839999</v>
      </c>
      <c r="I15" s="5">
        <f t="shared" si="5"/>
        <v>1704.0933452879999</v>
      </c>
      <c r="J15" s="5">
        <f t="shared" si="5"/>
        <v>1730.6918063279995</v>
      </c>
      <c r="K15" s="5">
        <f t="shared" si="5"/>
        <v>1788.7012726800001</v>
      </c>
      <c r="L15" s="5">
        <f t="shared" si="5"/>
        <v>1921.1756463839999</v>
      </c>
      <c r="M15" s="5">
        <f t="shared" si="5"/>
        <v>1948.9831687559997</v>
      </c>
      <c r="N15" s="5">
        <f t="shared" si="5"/>
        <v>1999.6673023559999</v>
      </c>
      <c r="O15" s="5">
        <f t="shared" si="5"/>
        <v>2013.3215581559998</v>
      </c>
      <c r="P15" s="5">
        <f t="shared" si="5"/>
        <v>2083.2641917199999</v>
      </c>
      <c r="Q15" s="5">
        <f t="shared" si="5"/>
        <v>2164.5808539599998</v>
      </c>
      <c r="R15" s="5">
        <f t="shared" si="5"/>
        <v>2238.8323169040004</v>
      </c>
      <c r="S15" s="5">
        <f t="shared" si="5"/>
        <v>2308.2504270719996</v>
      </c>
      <c r="T15" s="5">
        <f t="shared" si="5"/>
        <v>2372.9685361919996</v>
      </c>
      <c r="U15" s="5">
        <f t="shared" si="5"/>
        <v>2460.4607330039998</v>
      </c>
      <c r="V15" s="5">
        <f t="shared" si="5"/>
        <v>2585.9406452879998</v>
      </c>
      <c r="W15" s="5">
        <f t="shared" si="5"/>
        <v>2691.1363413239997</v>
      </c>
      <c r="X15" s="5">
        <f t="shared" si="5"/>
        <v>2789.6769497280002</v>
      </c>
      <c r="Y15" s="5">
        <f t="shared" si="5"/>
        <v>2770.3998917039999</v>
      </c>
      <c r="Z15" s="5">
        <f t="shared" si="5"/>
        <v>2815.5327975360001</v>
      </c>
      <c r="AA15" s="5">
        <f t="shared" si="5"/>
        <v>2802.7851666959996</v>
      </c>
      <c r="AB15" s="5">
        <f t="shared" si="5"/>
        <v>2789.5146873719996</v>
      </c>
      <c r="AC15" s="5">
        <f t="shared" si="5"/>
        <v>2790.7547372039994</v>
      </c>
      <c r="AD15" s="5">
        <f t="shared" si="5"/>
        <v>2863.1592215999995</v>
      </c>
      <c r="AE15" s="5">
        <f t="shared" si="5"/>
        <v>2871.3613716600003</v>
      </c>
      <c r="AF15" s="5">
        <f t="shared" si="5"/>
        <v>2881.1546434439997</v>
      </c>
      <c r="AG15" s="5">
        <f t="shared" si="5"/>
        <v>2847.0558888</v>
      </c>
      <c r="AH15" s="5">
        <f t="shared" si="5"/>
        <v>2926.0563597360001</v>
      </c>
    </row>
    <row r="16" spans="1:34" x14ac:dyDescent="0.25">
      <c r="A16" t="s">
        <v>31</v>
      </c>
      <c r="B16" s="4">
        <f>B7*'Other assumptions'!$B21*8760/10^6</f>
        <v>1444.4845800000001</v>
      </c>
      <c r="C16" s="4">
        <f>C7*'Other assumptions'!$B21*8760/10^6</f>
        <v>1547.4592559999999</v>
      </c>
      <c r="D16" s="4">
        <f>D7*'Other assumptions'!$B21*8760/10^6</f>
        <v>1567.3943879999999</v>
      </c>
      <c r="E16" s="4">
        <f>E7*'Other assumptions'!$B21*8760/10^6</f>
        <v>1581.4611959999997</v>
      </c>
      <c r="F16" s="4">
        <f>F7*'Other assumptions'!$B21*8760/10^6</f>
        <v>1591.6191605999998</v>
      </c>
      <c r="G16" s="4">
        <f>G7*'Other assumptions'!$B21*8760/10^6</f>
        <v>1642.5809861999999</v>
      </c>
      <c r="H16" s="4">
        <f>H7*'Other assumptions'!$B21*8760/10^6</f>
        <v>1673.5353221999999</v>
      </c>
      <c r="I16" s="4">
        <f>I7*'Other assumptions'!$B21*8760/10^6</f>
        <v>1696.2985325999998</v>
      </c>
      <c r="J16" s="4">
        <f>J7*'Other assumptions'!$B21*8760/10^6</f>
        <v>1719.5817365999997</v>
      </c>
      <c r="K16" s="4">
        <f>K7*'Other assumptions'!$B21*8760/10^6</f>
        <v>1772.9485325999999</v>
      </c>
      <c r="L16" s="4">
        <f>L7*'Other assumptions'!$B21*8760/10^6</f>
        <v>1878.3077103839998</v>
      </c>
      <c r="M16" s="4">
        <f>M7*'Other assumptions'!$B21*8760/10^6</f>
        <v>1890.1131655559998</v>
      </c>
      <c r="N16" s="4">
        <f>N7*'Other assumptions'!$B21*8760/10^6</f>
        <v>1920.7425055559997</v>
      </c>
      <c r="O16" s="4">
        <f>O7*'Other assumptions'!$B21*8760/10^6</f>
        <v>1918.2096829559998</v>
      </c>
      <c r="P16" s="4">
        <f>P7*'Other assumptions'!$B21*8760/10^6</f>
        <v>1966.5476809439999</v>
      </c>
      <c r="Q16" s="4">
        <f>Q7*'Other assumptions'!$B21*8760/10^6</f>
        <v>2026.608327576</v>
      </c>
      <c r="R16" s="4">
        <f>R7*'Other assumptions'!$B21*8760/10^6</f>
        <v>2075.5939812720003</v>
      </c>
      <c r="S16" s="4">
        <f>S7*'Other assumptions'!$B21*8760/10^6</f>
        <v>2114.5652204879998</v>
      </c>
      <c r="T16" s="4">
        <f>T7*'Other assumptions'!$B21*8760/10^6</f>
        <v>2146.6171476959998</v>
      </c>
      <c r="U16" s="4">
        <f>U7*'Other assumptions'!$B21*8760/10^6</f>
        <v>2186.5496453639998</v>
      </c>
      <c r="V16" s="4">
        <f>V7*'Other assumptions'!$B21*8760/10^6</f>
        <v>2263.6404073919998</v>
      </c>
      <c r="W16" s="4">
        <f>W7*'Other assumptions'!$B21*8760/10^6</f>
        <v>2303.0307013559996</v>
      </c>
      <c r="X16" s="4">
        <f>X7*'Other assumptions'!$B21*8760/10^6</f>
        <v>2342.3965899600003</v>
      </c>
      <c r="Y16" s="4">
        <f>Y7*'Other assumptions'!$B21*8760/10^6</f>
        <v>2281.8744980639999</v>
      </c>
      <c r="Z16" s="4">
        <f>Z7*'Other assumptions'!$B21*8760/10^6</f>
        <v>2287.3773058080001</v>
      </c>
      <c r="AA16" s="4">
        <f>AA7*'Other assumptions'!$B21*8760/10^6</f>
        <v>2228.6629029839996</v>
      </c>
      <c r="AB16" s="4">
        <f>AB7*'Other assumptions'!$B21*8760/10^6</f>
        <v>2173.2254225639995</v>
      </c>
      <c r="AC16" s="4">
        <f>AC7*'Other assumptions'!$B21*8760/10^6</f>
        <v>2130.7127203319997</v>
      </c>
      <c r="AD16" s="4">
        <f>AD7*'Other assumptions'!$B21*8760/10^6</f>
        <v>2165.0741365679996</v>
      </c>
      <c r="AE16" s="4">
        <f>AE7*'Other assumptions'!$B21*8760/10^6</f>
        <v>2118.26650182</v>
      </c>
      <c r="AF16" s="4">
        <f>AF7*'Other assumptions'!$B21*8760/10^6</f>
        <v>2075.6981578199998</v>
      </c>
      <c r="AG16" s="4">
        <f>AG7*'Other assumptions'!$B21*8760/10^6</f>
        <v>1997.208453576</v>
      </c>
      <c r="AH16" s="4">
        <f>AH7*'Other assumptions'!$B21*8760/10^6</f>
        <v>1983.1959873599999</v>
      </c>
    </row>
    <row r="17" spans="1:34" x14ac:dyDescent="0.25">
      <c r="A17" t="s">
        <v>32</v>
      </c>
      <c r="B17" s="4">
        <f>B8*'Other assumptions'!$B22*8760/10^6</f>
        <v>1.0512000000000002E-2</v>
      </c>
      <c r="C17" s="4">
        <f>C8*'Other assumptions'!$B22*8760/10^6</f>
        <v>1.2264000000000002E-2</v>
      </c>
      <c r="D17" s="4">
        <f>D8*'Other assumptions'!$B22*8760/10^6</f>
        <v>2.8032000000000001E-2</v>
      </c>
      <c r="E17" s="4">
        <f>E8*'Other assumptions'!$B22*8760/10^6</f>
        <v>4.0296000000000005E-2</v>
      </c>
      <c r="F17" s="4">
        <f>F8*'Other assumptions'!$B22*8760/10^6</f>
        <v>4.9056000000000009E-2</v>
      </c>
      <c r="G17" s="4">
        <f>G8*'Other assumptions'!$B22*8760/10^6</f>
        <v>6.4824000000000007E-2</v>
      </c>
      <c r="H17" s="4">
        <f>H8*'Other assumptions'!$B22*8760/10^6</f>
        <v>8.4096000000000018E-2</v>
      </c>
      <c r="I17" s="4">
        <f>I8*'Other assumptions'!$B22*8760/10^6</f>
        <v>0.11212800000000001</v>
      </c>
      <c r="J17" s="4">
        <f>J8*'Other assumptions'!$B22*8760/10^6</f>
        <v>0.136656</v>
      </c>
      <c r="K17" s="4">
        <f>K8*'Other assumptions'!$B22*8760/10^6</f>
        <v>0.16819200000000004</v>
      </c>
      <c r="L17" s="4">
        <f>L8*'Other assumptions'!$B22*8760/10^6</f>
        <v>0.25053599999999998</v>
      </c>
      <c r="M17" s="4">
        <f>M8*'Other assumptions'!$B22*8760/10^6</f>
        <v>0.40646400000000005</v>
      </c>
      <c r="N17" s="4">
        <f>N8*'Other assumptions'!$B22*8760/10^6</f>
        <v>0.53435999999999995</v>
      </c>
      <c r="O17" s="4">
        <f>O8*'Other assumptions'!$B22*8760/10^6</f>
        <v>0.88300800000000013</v>
      </c>
      <c r="P17" s="4">
        <f>P8*'Other assumptions'!$B22*8760/10^6</f>
        <v>2.0943635760000001</v>
      </c>
      <c r="Q17" s="4">
        <f>Q8*'Other assumptions'!$B22*8760/10^6</f>
        <v>3.788882208</v>
      </c>
      <c r="R17" s="4">
        <f>R8*'Other assumptions'!$B22*8760/10^6</f>
        <v>5.4351034560000002</v>
      </c>
      <c r="S17" s="4">
        <f>S8*'Other assumptions'!$B22*8760/10^6</f>
        <v>8.4800286479999993</v>
      </c>
      <c r="T17" s="4">
        <f>T8*'Other assumptions'!$B22*8760/10^6</f>
        <v>17.771622240000003</v>
      </c>
      <c r="U17" s="4">
        <f>U8*'Other assumptions'!$B22*8760/10^6</f>
        <v>27.947054279999996</v>
      </c>
      <c r="V17" s="4">
        <f>V8*'Other assumptions'!$B22*8760/10^6</f>
        <v>48.750123576000007</v>
      </c>
      <c r="W17" s="4">
        <f>W8*'Other assumptions'!$B22*8760/10^6</f>
        <v>84.501976944000006</v>
      </c>
      <c r="X17" s="4">
        <f>X8*'Other assumptions'!$B22*8760/10^6</f>
        <v>111.0833262</v>
      </c>
      <c r="Y17" s="4">
        <f>Y8*'Other assumptions'!$B22*8760/10^6</f>
        <v>123.20344845600002</v>
      </c>
      <c r="Z17" s="4">
        <f>Z8*'Other assumptions'!$B22*8760/10^6</f>
        <v>128.162840112</v>
      </c>
      <c r="AA17" s="4">
        <f>AA8*'Other assumptions'!$B22*8760/10^6</f>
        <v>133.27900598400001</v>
      </c>
      <c r="AB17" s="4">
        <f>AB8*'Other assumptions'!$B22*8760/10^6</f>
        <v>137.88445859999999</v>
      </c>
      <c r="AC17" s="4">
        <f>AC8*'Other assumptions'!$B22*8760/10^6</f>
        <v>143.66609364000001</v>
      </c>
      <c r="AD17" s="4">
        <f>AD8*'Other assumptions'!$B22*8760/10^6</f>
        <v>152.89313128800001</v>
      </c>
      <c r="AE17" s="4">
        <f>AE8*'Other assumptions'!$B22*8760/10^6</f>
        <v>172.44232747200004</v>
      </c>
      <c r="AF17" s="4">
        <f>AF8*'Other assumptions'!$B22*8760/10^6</f>
        <v>191.07670634400003</v>
      </c>
      <c r="AG17" s="4">
        <f>AG8*'Other assumptions'!$B22*8760/10^6</f>
        <v>197.91000741600001</v>
      </c>
      <c r="AH17" s="4">
        <f>AH8*'Other assumptions'!$B22*8760/10^6</f>
        <v>236.26003298399999</v>
      </c>
    </row>
    <row r="18" spans="1:34" x14ac:dyDescent="0.25">
      <c r="A18" t="s">
        <v>33</v>
      </c>
      <c r="B18" s="4">
        <f>B9*'Other assumptions'!$B23*8760/10^6</f>
        <v>1.3489734240000002</v>
      </c>
      <c r="C18" s="4">
        <f>C9*'Other assumptions'!$B23*8760/10^6</f>
        <v>1.7234739360000002</v>
      </c>
      <c r="D18" s="4">
        <f>D9*'Other assumptions'!$B23*8760/10^6</f>
        <v>2.1600372960000001</v>
      </c>
      <c r="E18" s="4">
        <f>E9*'Other assumptions'!$B23*8760/10^6</f>
        <v>2.5249788960000008</v>
      </c>
      <c r="F18" s="4">
        <f>F9*'Other assumptions'!$B23*8760/10^6</f>
        <v>2.8373184480000004</v>
      </c>
      <c r="G18" s="4">
        <f>G9*'Other assumptions'!$B23*8760/10^6</f>
        <v>3.6651804960000001</v>
      </c>
      <c r="H18" s="4">
        <f>H9*'Other assumptions'!$B23*8760/10^6</f>
        <v>5.2024623840000004</v>
      </c>
      <c r="I18" s="4">
        <f>I9*'Other assumptions'!$B23*8760/10^6</f>
        <v>7.6826846880000002</v>
      </c>
      <c r="J18" s="4">
        <f>J9*'Other assumptions'!$B23*8760/10^6</f>
        <v>10.973413728000001</v>
      </c>
      <c r="K18" s="4">
        <f>K9*'Other assumptions'!$B23*8760/10^6</f>
        <v>15.584548080000001</v>
      </c>
      <c r="L18" s="4">
        <f>L9*'Other assumptions'!$B23*8760/10^6</f>
        <v>42.617400000000004</v>
      </c>
      <c r="M18" s="4">
        <f>M9*'Other assumptions'!$B23*8760/10^6</f>
        <v>58.4635392</v>
      </c>
      <c r="N18" s="4">
        <f>N9*'Other assumptions'!$B23*8760/10^6</f>
        <v>78.390436800000003</v>
      </c>
      <c r="O18" s="4">
        <f>O9*'Other assumptions'!$B23*8760/10^6</f>
        <v>94.228867199999996</v>
      </c>
      <c r="P18" s="4">
        <f>P9*'Other assumptions'!$B23*8760/10^6</f>
        <v>114.6221472</v>
      </c>
      <c r="Q18" s="4">
        <f>Q9*'Other assumptions'!$B23*8760/10^6</f>
        <v>134.183644176</v>
      </c>
      <c r="R18" s="4">
        <f>R9*'Other assumptions'!$B23*8760/10^6</f>
        <v>157.80323217600002</v>
      </c>
      <c r="S18" s="4">
        <f>S9*'Other assumptions'!$B23*8760/10^6</f>
        <v>185.20517793599998</v>
      </c>
      <c r="T18" s="4">
        <f>T9*'Other assumptions'!$B23*8760/10^6</f>
        <v>208.579766256</v>
      </c>
      <c r="U18" s="4">
        <f>U9*'Other assumptions'!$B23*8760/10^6</f>
        <v>245.96403335999997</v>
      </c>
      <c r="V18" s="4">
        <f>V9*'Other assumptions'!$B23*8760/10^6</f>
        <v>273.55011431999998</v>
      </c>
      <c r="W18" s="4">
        <f>W9*'Other assumptions'!$B23*8760/10^6</f>
        <v>303.60366302400001</v>
      </c>
      <c r="X18" s="4">
        <f>X9*'Other assumptions'!$B23*8760/10^6</f>
        <v>336.19703356799999</v>
      </c>
      <c r="Y18" s="4">
        <f>Y9*'Other assumptions'!$B23*8760/10^6</f>
        <v>365.32194518400001</v>
      </c>
      <c r="Z18" s="4">
        <f>Z9*'Other assumptions'!$B23*8760/10^6</f>
        <v>399.99265161599999</v>
      </c>
      <c r="AA18" s="4">
        <f>AA9*'Other assumptions'!$B23*8760/10^6</f>
        <v>440.84325772800003</v>
      </c>
      <c r="AB18" s="4">
        <f>AB9*'Other assumptions'!$B23*8760/10^6</f>
        <v>478.40480620800002</v>
      </c>
      <c r="AC18" s="4">
        <f>AC9*'Other assumptions'!$B23*8760/10^6</f>
        <v>516.37592323199999</v>
      </c>
      <c r="AD18" s="4">
        <f>AD9*'Other assumptions'!$B23*8760/10^6</f>
        <v>545.19195374399999</v>
      </c>
      <c r="AE18" s="4">
        <f>AE9*'Other assumptions'!$B23*8760/10^6</f>
        <v>580.65254236800001</v>
      </c>
      <c r="AF18" s="4">
        <f>AF9*'Other assumptions'!$B23*8760/10^6</f>
        <v>614.37977927999998</v>
      </c>
      <c r="AG18" s="4">
        <f>AG9*'Other assumptions'!$B23*8760/10^6</f>
        <v>651.93742780799994</v>
      </c>
      <c r="AH18" s="4">
        <f>AH9*'Other assumptions'!$B23*8760/10^6</f>
        <v>706.60033939200002</v>
      </c>
    </row>
    <row r="19" spans="1:34" x14ac:dyDescent="0.25">
      <c r="A19" s="3" t="s">
        <v>40</v>
      </c>
      <c r="B19">
        <v>2007</v>
      </c>
      <c r="C19">
        <v>2008</v>
      </c>
      <c r="D19">
        <v>2009</v>
      </c>
      <c r="E19">
        <v>2010</v>
      </c>
      <c r="F19">
        <v>2011</v>
      </c>
      <c r="G19">
        <v>2012</v>
      </c>
      <c r="H19">
        <v>2013</v>
      </c>
    </row>
    <row r="20" spans="1:34" x14ac:dyDescent="0.25">
      <c r="A20" s="11" t="s">
        <v>37</v>
      </c>
      <c r="B20" s="5">
        <f>MIN(152/S17*0.1,S12*3/4)</f>
        <v>0.44921250000000013</v>
      </c>
      <c r="C20" s="5">
        <f t="shared" ref="C20:H20" si="6">MIN(152/T17*0.1,T12*3/4)</f>
        <v>0.40837500000000004</v>
      </c>
      <c r="D20" s="5">
        <f t="shared" si="6"/>
        <v>0.37125000000000002</v>
      </c>
      <c r="E20" s="5">
        <f t="shared" si="6"/>
        <v>0.31179408143045317</v>
      </c>
      <c r="F20" s="5">
        <f t="shared" si="6"/>
        <v>0.17987744843026734</v>
      </c>
      <c r="G20" s="5">
        <f t="shared" si="6"/>
        <v>0.13683421733909151</v>
      </c>
      <c r="H20" s="5">
        <f t="shared" si="6"/>
        <v>0.12337317007346932</v>
      </c>
    </row>
    <row r="21" spans="1:34" x14ac:dyDescent="0.25">
      <c r="A21" s="11" t="s">
        <v>36</v>
      </c>
      <c r="B21" s="10">
        <f>MIN(112/S18*0.1,3/4*S13)</f>
        <v>6.0473471232377229E-2</v>
      </c>
      <c r="C21" s="10">
        <f t="shared" ref="C21:H21" si="7">MIN(112/T18*0.1,3/4*T13)</f>
        <v>5.3696483609314727E-2</v>
      </c>
      <c r="D21" s="10">
        <f t="shared" si="7"/>
        <v>4.5535112784588966E-2</v>
      </c>
      <c r="E21" s="10">
        <f t="shared" si="7"/>
        <v>4.0943137705649786E-2</v>
      </c>
      <c r="F21" s="10">
        <f t="shared" si="7"/>
        <v>3.6890200495092958E-2</v>
      </c>
      <c r="G21" s="10">
        <f t="shared" si="7"/>
        <v>3.3313797808197092E-2</v>
      </c>
      <c r="H21" s="10">
        <f t="shared" si="7"/>
        <v>3.0657889972525328E-2</v>
      </c>
    </row>
    <row r="22" spans="1:34" x14ac:dyDescent="0.25">
      <c r="A22" t="s">
        <v>38</v>
      </c>
      <c r="B22">
        <f t="shared" ref="B22:H22" si="8">MAX(S12-B20,S11/2)</f>
        <v>0.14973750000000008</v>
      </c>
      <c r="C22">
        <f t="shared" si="8"/>
        <v>0.13612500000000005</v>
      </c>
      <c r="D22">
        <f t="shared" si="8"/>
        <v>0.12375000000000003</v>
      </c>
      <c r="E22">
        <f t="shared" si="8"/>
        <v>0.13820591856954684</v>
      </c>
      <c r="F22">
        <f t="shared" si="8"/>
        <v>0.15012255156973267</v>
      </c>
      <c r="G22">
        <f t="shared" si="8"/>
        <v>0.11316578266090849</v>
      </c>
      <c r="H22">
        <f t="shared" si="8"/>
        <v>6.6626829926530684E-2</v>
      </c>
    </row>
    <row r="23" spans="1:34" x14ac:dyDescent="0.25">
      <c r="A23" t="s">
        <v>39</v>
      </c>
      <c r="B23">
        <f t="shared" ref="B23:H23" si="9">MAX(S13-B21,S11/2)</f>
        <v>4.9526528767622771E-2</v>
      </c>
      <c r="C23">
        <f t="shared" si="9"/>
        <v>5.6303516390685274E-2</v>
      </c>
      <c r="D23">
        <f t="shared" si="9"/>
        <v>6.4464887215411035E-2</v>
      </c>
      <c r="E23">
        <f t="shared" si="9"/>
        <v>6.9056862294350208E-2</v>
      </c>
      <c r="F23">
        <f t="shared" si="9"/>
        <v>6.3109799504907055E-2</v>
      </c>
      <c r="G23">
        <f t="shared" si="9"/>
        <v>5.6686202191802905E-2</v>
      </c>
      <c r="H23">
        <f t="shared" si="9"/>
        <v>5.9342110027474665E-2</v>
      </c>
    </row>
    <row r="24" spans="1:34" x14ac:dyDescent="0.25">
      <c r="A24" t="s">
        <v>41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AA81-C148-40E6-8840-71E2D88B83A6}">
  <dimension ref="A1:F23"/>
  <sheetViews>
    <sheetView workbookViewId="0">
      <selection activeCell="F21" sqref="F21"/>
    </sheetView>
  </sheetViews>
  <sheetFormatPr defaultRowHeight="15" x14ac:dyDescent="0.25"/>
  <cols>
    <col min="1" max="1" width="15.28515625" bestFit="1" customWidth="1"/>
    <col min="2" max="2" width="12.85546875" customWidth="1"/>
    <col min="3" max="4" width="12" bestFit="1" customWidth="1"/>
    <col min="5" max="5" width="12.7109375" bestFit="1" customWidth="1"/>
    <col min="6" max="6" width="73.42578125" bestFit="1" customWidth="1"/>
  </cols>
  <sheetData>
    <row r="1" spans="1:6" x14ac:dyDescent="0.25">
      <c r="A1" t="s">
        <v>8</v>
      </c>
      <c r="B1" t="s">
        <v>7</v>
      </c>
      <c r="F1" s="2" t="s">
        <v>9</v>
      </c>
    </row>
    <row r="2" spans="1:6" x14ac:dyDescent="0.25">
      <c r="A2" t="s">
        <v>8</v>
      </c>
      <c r="B2" t="s">
        <v>10</v>
      </c>
      <c r="F2" s="2" t="s">
        <v>9</v>
      </c>
    </row>
    <row r="3" spans="1:6" x14ac:dyDescent="0.25">
      <c r="C3">
        <v>2008</v>
      </c>
      <c r="D3">
        <v>2013</v>
      </c>
      <c r="E3">
        <v>2018</v>
      </c>
      <c r="F3" t="s">
        <v>19</v>
      </c>
    </row>
    <row r="4" spans="1:6" x14ac:dyDescent="0.25">
      <c r="A4" t="s">
        <v>12</v>
      </c>
      <c r="B4" t="s">
        <v>11</v>
      </c>
      <c r="C4">
        <v>28</v>
      </c>
      <c r="D4">
        <v>50</v>
      </c>
      <c r="E4">
        <v>40</v>
      </c>
      <c r="F4" t="s">
        <v>17</v>
      </c>
    </row>
    <row r="5" spans="1:6" x14ac:dyDescent="0.25">
      <c r="A5" t="s">
        <v>13</v>
      </c>
      <c r="B5" t="s">
        <v>11</v>
      </c>
      <c r="C5">
        <f>C4*1.13/1000</f>
        <v>3.1639999999999995E-2</v>
      </c>
      <c r="D5">
        <f>D4*1.13/1000</f>
        <v>5.6499999999999995E-2</v>
      </c>
      <c r="E5">
        <f>E4*1.13/1000</f>
        <v>4.5199999999999997E-2</v>
      </c>
      <c r="F5" t="s">
        <v>18</v>
      </c>
    </row>
    <row r="6" spans="1:6" x14ac:dyDescent="0.25">
      <c r="A6" t="s">
        <v>8</v>
      </c>
      <c r="B6" t="s">
        <v>11</v>
      </c>
      <c r="C6">
        <f>C5*1.11</f>
        <v>3.5120399999999996E-2</v>
      </c>
      <c r="D6">
        <f>D5*1.11</f>
        <v>6.2714999999999993E-2</v>
      </c>
      <c r="E6">
        <f>E5*1.11</f>
        <v>5.0172000000000001E-2</v>
      </c>
    </row>
    <row r="7" spans="1:6" x14ac:dyDescent="0.25">
      <c r="B7" t="s">
        <v>34</v>
      </c>
      <c r="C7">
        <v>0.51602498330381574</v>
      </c>
      <c r="D7">
        <v>0.56847392124505181</v>
      </c>
      <c r="E7">
        <v>0.57171372803965603</v>
      </c>
    </row>
    <row r="8" spans="1:6" x14ac:dyDescent="0.25">
      <c r="A8" t="s">
        <v>12</v>
      </c>
      <c r="B8" t="s">
        <v>14</v>
      </c>
      <c r="C8">
        <v>40</v>
      </c>
      <c r="D8">
        <v>55</v>
      </c>
      <c r="E8">
        <v>50</v>
      </c>
    </row>
    <row r="9" spans="1:6" x14ac:dyDescent="0.25">
      <c r="A9" t="s">
        <v>13</v>
      </c>
      <c r="B9" t="s">
        <v>14</v>
      </c>
      <c r="C9">
        <f>C8*1.13/1000</f>
        <v>4.5199999999999997E-2</v>
      </c>
      <c r="D9">
        <f>D8*1.13/1000</f>
        <v>6.214999999999999E-2</v>
      </c>
      <c r="E9">
        <f>E8*1.13/1000</f>
        <v>5.6499999999999995E-2</v>
      </c>
    </row>
    <row r="10" spans="1:6" x14ac:dyDescent="0.25">
      <c r="A10" t="s">
        <v>8</v>
      </c>
      <c r="B10" t="s">
        <v>14</v>
      </c>
      <c r="C10">
        <f>C9*1.11</f>
        <v>5.0172000000000001E-2</v>
      </c>
      <c r="D10">
        <f>D9*1.11</f>
        <v>6.8986499999999992E-2</v>
      </c>
      <c r="E10">
        <f>E9*1.11</f>
        <v>6.2714999999999993E-2</v>
      </c>
    </row>
    <row r="11" spans="1:6" x14ac:dyDescent="0.25">
      <c r="B11" t="s">
        <v>35</v>
      </c>
      <c r="C11">
        <v>0.48397501669618426</v>
      </c>
      <c r="D11">
        <v>0.43152607875494831</v>
      </c>
      <c r="E11">
        <v>0.42828627196034391</v>
      </c>
    </row>
    <row r="12" spans="1:6" x14ac:dyDescent="0.25">
      <c r="A12" t="s">
        <v>12</v>
      </c>
      <c r="B12" t="s">
        <v>15</v>
      </c>
      <c r="C12">
        <v>50</v>
      </c>
      <c r="D12">
        <v>51</v>
      </c>
      <c r="E12">
        <v>48</v>
      </c>
    </row>
    <row r="13" spans="1:6" x14ac:dyDescent="0.25">
      <c r="A13" t="s">
        <v>13</v>
      </c>
      <c r="B13" t="s">
        <v>15</v>
      </c>
      <c r="C13">
        <f>C12*1.13/1000</f>
        <v>5.6499999999999995E-2</v>
      </c>
      <c r="D13">
        <f>D12*1.13/1000</f>
        <v>5.7629999999999994E-2</v>
      </c>
      <c r="E13">
        <f>E12*1.13/1000</f>
        <v>5.4239999999999997E-2</v>
      </c>
    </row>
    <row r="14" spans="1:6" x14ac:dyDescent="0.25">
      <c r="A14" t="s">
        <v>8</v>
      </c>
      <c r="B14" t="s">
        <v>15</v>
      </c>
      <c r="C14">
        <f>C13*1.11</f>
        <v>6.2714999999999993E-2</v>
      </c>
      <c r="D14">
        <f>D13*1.11</f>
        <v>6.3969299999999993E-2</v>
      </c>
      <c r="E14">
        <f>E13*1.11</f>
        <v>6.02064E-2</v>
      </c>
    </row>
    <row r="16" spans="1:6" x14ac:dyDescent="0.25">
      <c r="C16">
        <v>2008</v>
      </c>
      <c r="D16">
        <v>2013</v>
      </c>
      <c r="E16">
        <v>2018</v>
      </c>
    </row>
    <row r="17" spans="1:5" x14ac:dyDescent="0.25">
      <c r="A17" t="s">
        <v>8</v>
      </c>
      <c r="B17" t="s">
        <v>16</v>
      </c>
      <c r="C17">
        <f>C7*C6+C11*C10</f>
        <v>4.2404998361304284E-2</v>
      </c>
      <c r="D17">
        <f>D7*D6+D11*D10</f>
        <v>6.5421315802911661E-2</v>
      </c>
      <c r="E17">
        <f>E7*E6+E11*E10</f>
        <v>5.5543994709198588E-2</v>
      </c>
    </row>
    <row r="18" spans="1:5" x14ac:dyDescent="0.25">
      <c r="D18">
        <f>(D17-C17)/(D16-C16)</f>
        <v>4.6032634883214751E-3</v>
      </c>
      <c r="E18">
        <f>(E17-D17)/(E16-D16)</f>
        <v>-1.9754642187426149E-3</v>
      </c>
    </row>
    <row r="20" spans="1:5" x14ac:dyDescent="0.25">
      <c r="A20" s="3" t="s">
        <v>28</v>
      </c>
    </row>
    <row r="21" spans="1:5" x14ac:dyDescent="0.25">
      <c r="A21" t="s">
        <v>29</v>
      </c>
      <c r="B21">
        <v>0.7</v>
      </c>
    </row>
    <row r="22" spans="1:5" x14ac:dyDescent="0.25">
      <c r="A22" t="s">
        <v>7</v>
      </c>
      <c r="B22">
        <v>0.2</v>
      </c>
    </row>
    <row r="23" spans="1:5" x14ac:dyDescent="0.25">
      <c r="A23" t="s">
        <v>4</v>
      </c>
      <c r="B23">
        <v>0.4</v>
      </c>
    </row>
  </sheetData>
  <hyperlinks>
    <hyperlink ref="F2" r:id="rId1" xr:uid="{320BB1AC-CE6D-44C9-A16F-DC5AFB0C0A7A}"/>
    <hyperlink ref="F1" r:id="rId2" xr:uid="{D6A00F1A-05B6-4B0E-86BF-2E02D77975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 capacity</vt:lpstr>
      <vt:lpstr>Other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Theis Utoft Madsen</dc:creator>
  <cp:lastModifiedBy>Frederik Skou Fertin</cp:lastModifiedBy>
  <dcterms:created xsi:type="dcterms:W3CDTF">2015-06-05T18:19:34Z</dcterms:created>
  <dcterms:modified xsi:type="dcterms:W3CDTF">2024-09-06T09:23:28Z</dcterms:modified>
</cp:coreProperties>
</file>