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Hydrogen demand model/Carmen's work/"/>
    </mc:Choice>
  </mc:AlternateContent>
  <xr:revisionPtr revIDLastSave="1" documentId="13_ncr:1_{A2998E2F-027F-4115-A0A6-254A746763AC}" xr6:coauthVersionLast="47" xr6:coauthVersionMax="47" xr10:uidLastSave="{5B089FCA-D9B8-4130-A929-9E65D8327BCC}"/>
  <bookViews>
    <workbookView xWindow="-120" yWindow="-120" windowWidth="29040" windowHeight="15720" firstSheet="2" activeTab="7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Total" sheetId="10" r:id="rId10"/>
    <sheet name="Road" sheetId="12" r:id="rId11"/>
    <sheet name="Rail" sheetId="11" r:id="rId12"/>
    <sheet name="Aviation" sheetId="13" r:id="rId13"/>
    <sheet name="Navigation" sheetId="14" r:id="rId14"/>
    <sheet name="FORECAST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12" l="1"/>
  <c r="Z43" i="12"/>
  <c r="AA43" i="12"/>
  <c r="X43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44" i="12"/>
  <c r="A13" i="15"/>
  <c r="A14" i="15" s="1"/>
  <c r="A15" i="15" s="1"/>
  <c r="A16" i="15" s="1"/>
  <c r="A17" i="15" s="1"/>
  <c r="B18" i="15" s="1"/>
  <c r="B19" i="15" s="1"/>
  <c r="AC81" i="12"/>
  <c r="AC88" i="12"/>
  <c r="AC89" i="12"/>
  <c r="AC96" i="12"/>
  <c r="AC97" i="12"/>
  <c r="AC104" i="12"/>
  <c r="AC105" i="12"/>
  <c r="AB110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C85" i="12" s="1"/>
  <c r="AB111" i="12"/>
  <c r="Z111" i="12"/>
  <c r="Z112" i="12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Z123" i="12" s="1"/>
  <c r="Z124" i="12" s="1"/>
  <c r="Z125" i="12" s="1"/>
  <c r="AD85" i="12"/>
  <c r="AF85" i="12" s="1"/>
  <c r="AD86" i="12"/>
  <c r="AF86" i="12" s="1"/>
  <c r="AD93" i="12"/>
  <c r="AF93" i="12" s="1"/>
  <c r="AD94" i="12"/>
  <c r="AF94" i="12" s="1"/>
  <c r="AD101" i="12"/>
  <c r="AD102" i="12"/>
  <c r="AF102" i="12" s="1"/>
  <c r="AD109" i="12"/>
  <c r="AF109" i="12" s="1"/>
  <c r="AD110" i="12"/>
  <c r="AF110" i="12" s="1"/>
  <c r="AF101" i="12"/>
  <c r="AE83" i="12"/>
  <c r="AG83" i="12" s="1"/>
  <c r="AE84" i="12"/>
  <c r="AG84" i="12" s="1"/>
  <c r="AE91" i="12"/>
  <c r="AG91" i="12" s="1"/>
  <c r="AE92" i="12"/>
  <c r="AG92" i="12" s="1"/>
  <c r="AE99" i="12"/>
  <c r="AG99" i="12" s="1"/>
  <c r="AE100" i="12"/>
  <c r="AG100" i="12" s="1"/>
  <c r="AE107" i="12"/>
  <c r="AE108" i="12"/>
  <c r="AG108" i="12" s="1"/>
  <c r="AG107" i="12"/>
  <c r="Z81" i="12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Y81" i="12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AE45" i="12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D45" i="12"/>
  <c r="Q45" i="12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P45" i="12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B34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B33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B32" i="14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C111" i="12" l="1"/>
  <c r="Y112" i="12"/>
  <c r="AE103" i="12"/>
  <c r="AG103" i="12" s="1"/>
  <c r="AE95" i="12"/>
  <c r="AG95" i="12" s="1"/>
  <c r="AE87" i="12"/>
  <c r="AG87" i="12" s="1"/>
  <c r="AD105" i="12"/>
  <c r="AF105" i="12" s="1"/>
  <c r="AD97" i="12"/>
  <c r="AF97" i="12" s="1"/>
  <c r="AD89" i="12"/>
  <c r="AF89" i="12" s="1"/>
  <c r="AD81" i="12"/>
  <c r="AF81" i="12" s="1"/>
  <c r="AC108" i="12"/>
  <c r="AC100" i="12"/>
  <c r="AC92" i="12"/>
  <c r="AC84" i="12"/>
  <c r="AE110" i="12"/>
  <c r="AG110" i="12" s="1"/>
  <c r="AE102" i="12"/>
  <c r="AG102" i="12" s="1"/>
  <c r="AE94" i="12"/>
  <c r="AG94" i="12" s="1"/>
  <c r="AE86" i="12"/>
  <c r="AG86" i="12" s="1"/>
  <c r="AD104" i="12"/>
  <c r="AF104" i="12" s="1"/>
  <c r="AD96" i="12"/>
  <c r="AF96" i="12" s="1"/>
  <c r="AD88" i="12"/>
  <c r="AF88" i="12" s="1"/>
  <c r="AD80" i="12"/>
  <c r="AF80" i="12" s="1"/>
  <c r="AC107" i="12"/>
  <c r="AC99" i="12"/>
  <c r="AC91" i="12"/>
  <c r="AC83" i="12"/>
  <c r="P46" i="12"/>
  <c r="AE109" i="12"/>
  <c r="AG109" i="12" s="1"/>
  <c r="AE101" i="12"/>
  <c r="AG101" i="12" s="1"/>
  <c r="AE93" i="12"/>
  <c r="AG93" i="12" s="1"/>
  <c r="AE85" i="12"/>
  <c r="AG85" i="12" s="1"/>
  <c r="AD103" i="12"/>
  <c r="AF103" i="12" s="1"/>
  <c r="AD95" i="12"/>
  <c r="AF95" i="12" s="1"/>
  <c r="AD87" i="12"/>
  <c r="AF87" i="12" s="1"/>
  <c r="AC106" i="12"/>
  <c r="AC98" i="12"/>
  <c r="AC90" i="12"/>
  <c r="AC82" i="12"/>
  <c r="AE106" i="12"/>
  <c r="AG106" i="12" s="1"/>
  <c r="AE82" i="12"/>
  <c r="AG82" i="12" s="1"/>
  <c r="AD108" i="12"/>
  <c r="AF108" i="12" s="1"/>
  <c r="AD92" i="12"/>
  <c r="AF92" i="12" s="1"/>
  <c r="AC95" i="12"/>
  <c r="AE105" i="12"/>
  <c r="AG105" i="12" s="1"/>
  <c r="AE97" i="12"/>
  <c r="AG97" i="12" s="1"/>
  <c r="AE89" i="12"/>
  <c r="AG89" i="12" s="1"/>
  <c r="AE81" i="12"/>
  <c r="AG81" i="12" s="1"/>
  <c r="AD107" i="12"/>
  <c r="AF107" i="12" s="1"/>
  <c r="AD99" i="12"/>
  <c r="AF99" i="12" s="1"/>
  <c r="AD91" i="12"/>
  <c r="AF91" i="12" s="1"/>
  <c r="AD83" i="12"/>
  <c r="AF83" i="12" s="1"/>
  <c r="AC80" i="12"/>
  <c r="AC110" i="12"/>
  <c r="AC102" i="12"/>
  <c r="AC94" i="12"/>
  <c r="AC86" i="12"/>
  <c r="AE98" i="12"/>
  <c r="AG98" i="12" s="1"/>
  <c r="AE90" i="12"/>
  <c r="AG90" i="12" s="1"/>
  <c r="AD100" i="12"/>
  <c r="AF100" i="12" s="1"/>
  <c r="AD84" i="12"/>
  <c r="AF84" i="12" s="1"/>
  <c r="AC103" i="12"/>
  <c r="AC87" i="12"/>
  <c r="AE104" i="12"/>
  <c r="AG104" i="12" s="1"/>
  <c r="AE96" i="12"/>
  <c r="AG96" i="12" s="1"/>
  <c r="AE88" i="12"/>
  <c r="AG88" i="12" s="1"/>
  <c r="AE80" i="12"/>
  <c r="AG80" i="12" s="1"/>
  <c r="AD106" i="12"/>
  <c r="AF106" i="12" s="1"/>
  <c r="AD98" i="12"/>
  <c r="AF98" i="12" s="1"/>
  <c r="AD90" i="12"/>
  <c r="AF90" i="12" s="1"/>
  <c r="AD82" i="12"/>
  <c r="AF82" i="12" s="1"/>
  <c r="AC109" i="12"/>
  <c r="AC101" i="12"/>
  <c r="AC93" i="12"/>
  <c r="AD46" i="12"/>
  <c r="P47" i="12" l="1"/>
  <c r="Y113" i="12"/>
  <c r="AC112" i="12"/>
  <c r="AF111" i="12"/>
  <c r="AG111" i="12"/>
  <c r="AD47" i="12"/>
  <c r="Y114" i="12" l="1"/>
  <c r="AC113" i="12"/>
  <c r="P48" i="12"/>
  <c r="AD48" i="12"/>
  <c r="P49" i="12" l="1"/>
  <c r="Y115" i="12"/>
  <c r="AC114" i="12"/>
  <c r="AD49" i="12"/>
  <c r="Y116" i="12" l="1"/>
  <c r="AC115" i="12"/>
  <c r="P50" i="12"/>
  <c r="AD50" i="12"/>
  <c r="P51" i="12" l="1"/>
  <c r="Y117" i="12"/>
  <c r="AC116" i="12"/>
  <c r="AD51" i="12"/>
  <c r="Y118" i="12" l="1"/>
  <c r="AC117" i="12"/>
  <c r="P52" i="12"/>
  <c r="AD52" i="12"/>
  <c r="P53" i="12" l="1"/>
  <c r="Y119" i="12"/>
  <c r="AC118" i="12"/>
  <c r="AD53" i="12"/>
  <c r="Y120" i="12" l="1"/>
  <c r="AC119" i="12"/>
  <c r="P54" i="12"/>
  <c r="AD54" i="12"/>
  <c r="P55" i="12" l="1"/>
  <c r="Y121" i="12"/>
  <c r="AC120" i="12"/>
  <c r="AD55" i="12"/>
  <c r="Y122" i="12" l="1"/>
  <c r="AC121" i="12"/>
  <c r="P56" i="12"/>
  <c r="AD56" i="12"/>
  <c r="P57" i="12" l="1"/>
  <c r="Y123" i="12"/>
  <c r="AC122" i="12"/>
  <c r="AD57" i="12"/>
  <c r="Y124" i="12" l="1"/>
  <c r="AC123" i="12"/>
  <c r="P58" i="12"/>
  <c r="AD58" i="12"/>
  <c r="P59" i="12" l="1"/>
  <c r="Y125" i="12"/>
  <c r="AC125" i="12" s="1"/>
  <c r="AC124" i="12"/>
  <c r="AD59" i="12"/>
  <c r="P60" i="12" l="1"/>
  <c r="AD60" i="12"/>
  <c r="P61" i="12" l="1"/>
  <c r="T60" i="12"/>
  <c r="U60" i="12"/>
  <c r="AD61" i="12"/>
  <c r="AH60" i="12"/>
  <c r="AJ60" i="12" s="1"/>
  <c r="AI60" i="12"/>
  <c r="AK60" i="12" s="1"/>
  <c r="V60" i="12" l="1"/>
  <c r="W60" i="12"/>
  <c r="P62" i="12"/>
  <c r="S61" i="12" s="1"/>
  <c r="T61" i="12"/>
  <c r="U44" i="12"/>
  <c r="U61" i="12"/>
  <c r="U45" i="12"/>
  <c r="T45" i="12"/>
  <c r="T44" i="12"/>
  <c r="U46" i="12"/>
  <c r="T46" i="12"/>
  <c r="U47" i="12"/>
  <c r="T47" i="12"/>
  <c r="T48" i="12"/>
  <c r="U48" i="12"/>
  <c r="U49" i="12"/>
  <c r="T49" i="12"/>
  <c r="U50" i="12"/>
  <c r="T50" i="12"/>
  <c r="U51" i="12"/>
  <c r="T51" i="12"/>
  <c r="T52" i="12"/>
  <c r="U52" i="12"/>
  <c r="U53" i="12"/>
  <c r="T53" i="12"/>
  <c r="T54" i="12"/>
  <c r="U54" i="12"/>
  <c r="T55" i="12"/>
  <c r="U55" i="12"/>
  <c r="U56" i="12"/>
  <c r="T56" i="12"/>
  <c r="T57" i="12"/>
  <c r="U57" i="12"/>
  <c r="U58" i="12"/>
  <c r="T58" i="12"/>
  <c r="T59" i="12"/>
  <c r="U59" i="12"/>
  <c r="AD62" i="12"/>
  <c r="AH44" i="12"/>
  <c r="AJ44" i="12" s="1"/>
  <c r="AH61" i="12"/>
  <c r="AJ61" i="12" s="1"/>
  <c r="AI44" i="12"/>
  <c r="AK44" i="12" s="1"/>
  <c r="AI61" i="12"/>
  <c r="AK61" i="12" s="1"/>
  <c r="AG61" i="12"/>
  <c r="AI45" i="12"/>
  <c r="AK45" i="12" s="1"/>
  <c r="AH45" i="12"/>
  <c r="AJ45" i="12" s="1"/>
  <c r="AI46" i="12"/>
  <c r="AK46" i="12" s="1"/>
  <c r="AH46" i="12"/>
  <c r="AJ46" i="12" s="1"/>
  <c r="AI47" i="12"/>
  <c r="AK47" i="12" s="1"/>
  <c r="AH47" i="12"/>
  <c r="AJ47" i="12" s="1"/>
  <c r="AI48" i="12"/>
  <c r="AK48" i="12" s="1"/>
  <c r="AH48" i="12"/>
  <c r="AJ48" i="12" s="1"/>
  <c r="AI49" i="12"/>
  <c r="AK49" i="12" s="1"/>
  <c r="AH49" i="12"/>
  <c r="AJ49" i="12" s="1"/>
  <c r="AH50" i="12"/>
  <c r="AJ50" i="12" s="1"/>
  <c r="AI50" i="12"/>
  <c r="AK50" i="12" s="1"/>
  <c r="AH51" i="12"/>
  <c r="AJ51" i="12" s="1"/>
  <c r="AI51" i="12"/>
  <c r="AK51" i="12" s="1"/>
  <c r="AI52" i="12"/>
  <c r="AK52" i="12" s="1"/>
  <c r="AH52" i="12"/>
  <c r="AJ52" i="12" s="1"/>
  <c r="AI53" i="12"/>
  <c r="AK53" i="12" s="1"/>
  <c r="AH53" i="12"/>
  <c r="AJ53" i="12" s="1"/>
  <c r="AI54" i="12"/>
  <c r="AK54" i="12" s="1"/>
  <c r="AH54" i="12"/>
  <c r="AJ54" i="12" s="1"/>
  <c r="AI55" i="12"/>
  <c r="AK55" i="12" s="1"/>
  <c r="AH55" i="12"/>
  <c r="AJ55" i="12" s="1"/>
  <c r="AH56" i="12"/>
  <c r="AJ56" i="12" s="1"/>
  <c r="AI56" i="12"/>
  <c r="AK56" i="12" s="1"/>
  <c r="AI57" i="12"/>
  <c r="AK57" i="12" s="1"/>
  <c r="AH57" i="12"/>
  <c r="AJ57" i="12" s="1"/>
  <c r="AH58" i="12"/>
  <c r="AJ58" i="12" s="1"/>
  <c r="AI58" i="12"/>
  <c r="AK58" i="12" s="1"/>
  <c r="AH59" i="12"/>
  <c r="AJ59" i="12" s="1"/>
  <c r="AI59" i="12"/>
  <c r="AK59" i="12" s="1"/>
  <c r="V51" i="12" l="1"/>
  <c r="V59" i="12"/>
  <c r="V55" i="12"/>
  <c r="W51" i="12"/>
  <c r="W47" i="12"/>
  <c r="V61" i="12"/>
  <c r="V58" i="12"/>
  <c r="W54" i="12"/>
  <c r="V50" i="12"/>
  <c r="V46" i="12"/>
  <c r="W55" i="12"/>
  <c r="V47" i="12"/>
  <c r="V54" i="12"/>
  <c r="W46" i="12"/>
  <c r="P63" i="12"/>
  <c r="S45" i="12"/>
  <c r="U62" i="12"/>
  <c r="T62" i="12"/>
  <c r="S62" i="12"/>
  <c r="S44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W57" i="12"/>
  <c r="V53" i="12"/>
  <c r="V49" i="12"/>
  <c r="V44" i="12"/>
  <c r="V57" i="12"/>
  <c r="V45" i="12"/>
  <c r="V56" i="12"/>
  <c r="W52" i="12"/>
  <c r="W48" i="12"/>
  <c r="W45" i="12"/>
  <c r="W59" i="12"/>
  <c r="W44" i="12"/>
  <c r="W58" i="12"/>
  <c r="W50" i="12"/>
  <c r="W53" i="12"/>
  <c r="W49" i="12"/>
  <c r="W56" i="12"/>
  <c r="V52" i="12"/>
  <c r="V48" i="12"/>
  <c r="W61" i="12"/>
  <c r="AD63" i="12"/>
  <c r="AI62" i="12"/>
  <c r="AK62" i="12" s="1"/>
  <c r="AG62" i="12"/>
  <c r="AH62" i="12"/>
  <c r="AJ62" i="12" s="1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W62" i="12" l="1"/>
  <c r="P64" i="12"/>
  <c r="U63" i="12"/>
  <c r="S63" i="12"/>
  <c r="T63" i="12"/>
  <c r="V62" i="12"/>
  <c r="AD64" i="12"/>
  <c r="AI63" i="12"/>
  <c r="AK63" i="12" s="1"/>
  <c r="AG63" i="12"/>
  <c r="AH63" i="12"/>
  <c r="AJ63" i="12" s="1"/>
  <c r="W63" i="12" l="1"/>
  <c r="P65" i="12"/>
  <c r="S64" i="12"/>
  <c r="U64" i="12"/>
  <c r="T64" i="12"/>
  <c r="V63" i="12"/>
  <c r="AD65" i="12"/>
  <c r="AI64" i="12"/>
  <c r="AK64" i="12" s="1"/>
  <c r="AG64" i="12"/>
  <c r="AH64" i="12"/>
  <c r="AJ64" i="12" s="1"/>
  <c r="W64" i="12" l="1"/>
  <c r="P66" i="12"/>
  <c r="S65" i="12"/>
  <c r="T65" i="12"/>
  <c r="U65" i="12"/>
  <c r="V64" i="12"/>
  <c r="AD66" i="12"/>
  <c r="AI65" i="12"/>
  <c r="AK65" i="12" s="1"/>
  <c r="AG65" i="12"/>
  <c r="AH65" i="12"/>
  <c r="AJ65" i="12" s="1"/>
  <c r="P67" i="12" l="1"/>
  <c r="T66" i="12"/>
  <c r="S66" i="12"/>
  <c r="U66" i="12"/>
  <c r="W65" i="12"/>
  <c r="V65" i="12"/>
  <c r="AD67" i="12"/>
  <c r="AH66" i="12"/>
  <c r="AJ66" i="12" s="1"/>
  <c r="AI66" i="12"/>
  <c r="AK66" i="12" s="1"/>
  <c r="AG66" i="12"/>
  <c r="V66" i="12" l="1"/>
  <c r="P68" i="12"/>
  <c r="U67" i="12"/>
  <c r="S67" i="12"/>
  <c r="T67" i="12"/>
  <c r="W66" i="12"/>
  <c r="AD68" i="12"/>
  <c r="AH67" i="12"/>
  <c r="AJ67" i="12" s="1"/>
  <c r="AI67" i="12"/>
  <c r="AK67" i="12" s="1"/>
  <c r="AG67" i="12"/>
  <c r="P69" i="12" l="1"/>
  <c r="T68" i="12"/>
  <c r="U68" i="12"/>
  <c r="S68" i="12"/>
  <c r="V67" i="12"/>
  <c r="W67" i="12"/>
  <c r="AD69" i="12"/>
  <c r="AI68" i="12"/>
  <c r="AK68" i="12" s="1"/>
  <c r="AG68" i="12"/>
  <c r="AH68" i="12"/>
  <c r="AJ68" i="12" s="1"/>
  <c r="V68" i="12" l="1"/>
  <c r="P70" i="12"/>
  <c r="U69" i="12"/>
  <c r="T69" i="12"/>
  <c r="S69" i="12"/>
  <c r="W68" i="12"/>
  <c r="AD70" i="12"/>
  <c r="AH69" i="12"/>
  <c r="AJ69" i="12" s="1"/>
  <c r="AI69" i="12"/>
  <c r="AK69" i="12" s="1"/>
  <c r="AG69" i="12"/>
  <c r="V69" i="12" l="1"/>
  <c r="W69" i="12"/>
  <c r="P71" i="12"/>
  <c r="T70" i="12"/>
  <c r="U70" i="12"/>
  <c r="S70" i="12"/>
  <c r="AD71" i="12"/>
  <c r="AI70" i="12"/>
  <c r="AK70" i="12" s="1"/>
  <c r="AG70" i="12"/>
  <c r="AH70" i="12"/>
  <c r="AJ70" i="12" s="1"/>
  <c r="V70" i="12" l="1"/>
  <c r="P72" i="12"/>
  <c r="S71" i="12"/>
  <c r="U71" i="12"/>
  <c r="T71" i="12"/>
  <c r="W70" i="12"/>
  <c r="AD72" i="12"/>
  <c r="AI71" i="12"/>
  <c r="AK71" i="12" s="1"/>
  <c r="AH71" i="12"/>
  <c r="AJ71" i="12" s="1"/>
  <c r="AG71" i="12"/>
  <c r="W71" i="12" l="1"/>
  <c r="P73" i="12"/>
  <c r="S72" i="12"/>
  <c r="T72" i="12"/>
  <c r="U72" i="12"/>
  <c r="V71" i="12"/>
  <c r="AD73" i="12"/>
  <c r="AH72" i="12"/>
  <c r="AJ72" i="12" s="1"/>
  <c r="AI72" i="12"/>
  <c r="AK72" i="12" s="1"/>
  <c r="AG72" i="12"/>
  <c r="V72" i="12" l="1"/>
  <c r="P74" i="12"/>
  <c r="S73" i="12"/>
  <c r="T73" i="12"/>
  <c r="U73" i="12"/>
  <c r="W72" i="12"/>
  <c r="AD74" i="12"/>
  <c r="AI73" i="12"/>
  <c r="AK73" i="12" s="1"/>
  <c r="AG73" i="12"/>
  <c r="AH73" i="12"/>
  <c r="AJ73" i="12" s="1"/>
  <c r="Z72" i="12" l="1"/>
  <c r="W73" i="12"/>
  <c r="AA67" i="12"/>
  <c r="AA68" i="12"/>
  <c r="Z68" i="12"/>
  <c r="S74" i="12"/>
  <c r="Y70" i="12" s="1"/>
  <c r="T74" i="12"/>
  <c r="U74" i="12"/>
  <c r="AA69" i="12" s="1"/>
  <c r="AA70" i="12"/>
  <c r="V73" i="12"/>
  <c r="Z73" i="12"/>
  <c r="Z71" i="12"/>
  <c r="Z69" i="12"/>
  <c r="AA71" i="12"/>
  <c r="AH74" i="12"/>
  <c r="AJ74" i="12" s="1"/>
  <c r="AE75" i="12" s="1"/>
  <c r="AI74" i="12"/>
  <c r="AK74" i="12" s="1"/>
  <c r="AF75" i="12" s="1"/>
  <c r="AG74" i="12"/>
  <c r="Y66" i="12" l="1"/>
  <c r="Y71" i="12"/>
  <c r="AA66" i="12"/>
  <c r="Y67" i="12"/>
  <c r="Y72" i="12"/>
  <c r="Y74" i="12"/>
  <c r="Y50" i="12"/>
  <c r="Y61" i="12"/>
  <c r="Y46" i="12"/>
  <c r="Y54" i="12"/>
  <c r="Y53" i="12"/>
  <c r="Y57" i="12"/>
  <c r="Y51" i="12"/>
  <c r="Y47" i="12"/>
  <c r="Y58" i="12"/>
  <c r="Y52" i="12"/>
  <c r="Y62" i="12"/>
  <c r="Y55" i="12"/>
  <c r="Y44" i="12"/>
  <c r="Y45" i="12"/>
  <c r="Y59" i="12"/>
  <c r="Y63" i="12"/>
  <c r="Y49" i="12"/>
  <c r="Y48" i="12"/>
  <c r="Y56" i="12"/>
  <c r="Y60" i="12"/>
  <c r="Y64" i="12"/>
  <c r="Y68" i="12"/>
  <c r="Y65" i="12"/>
  <c r="Y69" i="12"/>
  <c r="W74" i="12"/>
  <c r="W75" i="12" s="1"/>
  <c r="AA74" i="12"/>
  <c r="AA57" i="12"/>
  <c r="AA50" i="12"/>
  <c r="AA47" i="12"/>
  <c r="AA53" i="12"/>
  <c r="AA44" i="12"/>
  <c r="AA58" i="12"/>
  <c r="AA61" i="12"/>
  <c r="AA51" i="12"/>
  <c r="AA49" i="12"/>
  <c r="AA55" i="12"/>
  <c r="AA46" i="12"/>
  <c r="AA45" i="12"/>
  <c r="AA60" i="12"/>
  <c r="AA63" i="12"/>
  <c r="AA48" i="12"/>
  <c r="AA59" i="12"/>
  <c r="AA62" i="12"/>
  <c r="AA54" i="12"/>
  <c r="AA56" i="12"/>
  <c r="AA52" i="12"/>
  <c r="AA64" i="12"/>
  <c r="AA65" i="12"/>
  <c r="Y73" i="12"/>
  <c r="AA72" i="12"/>
  <c r="V74" i="12"/>
  <c r="V75" i="12" s="1"/>
  <c r="Z74" i="12"/>
  <c r="Z44" i="12"/>
  <c r="Z51" i="12"/>
  <c r="Z60" i="12"/>
  <c r="Z47" i="12"/>
  <c r="Z48" i="12"/>
  <c r="Z52" i="12"/>
  <c r="Z50" i="12"/>
  <c r="Z61" i="12"/>
  <c r="Z62" i="12"/>
  <c r="Z59" i="12"/>
  <c r="Z53" i="12"/>
  <c r="Z49" i="12"/>
  <c r="Z45" i="12"/>
  <c r="Z58" i="12"/>
  <c r="Z55" i="12"/>
  <c r="Z46" i="12"/>
  <c r="Z57" i="12"/>
  <c r="Z56" i="12"/>
  <c r="Z54" i="12"/>
  <c r="Z64" i="12"/>
  <c r="Z63" i="12"/>
  <c r="Z67" i="12"/>
  <c r="Z65" i="12"/>
  <c r="Z66" i="12"/>
  <c r="AA73" i="12"/>
  <c r="Z70" i="12"/>
</calcChain>
</file>

<file path=xl/sharedStrings.xml><?xml version="1.0" encoding="utf-8"?>
<sst xmlns="http://schemas.openxmlformats.org/spreadsheetml/2006/main" count="6882" uniqueCount="179">
  <si>
    <t>Complete energy balances [NRG_BAL_C__custom_2401770]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</si>
  <si>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</si>
  <si>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</si>
  <si>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</si>
  <si>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</si>
  <si>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</si>
  <si>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</si>
  <si>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</si>
  <si>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</si>
  <si>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</si>
  <si>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</si>
  <si>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</si>
  <si>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</si>
  <si>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Energy balance</t>
  </si>
  <si>
    <t>Unit of measure</t>
  </si>
  <si>
    <t>Geopolitical entity (reporting)</t>
  </si>
  <si>
    <t>Sheet 1</t>
  </si>
  <si>
    <t>Annual</t>
  </si>
  <si>
    <t>Final consumption - transport sector - energy use</t>
  </si>
  <si>
    <t>Gigawatt-hour</t>
  </si>
  <si>
    <t>European Union - 27 countries (from 2020)</t>
  </si>
  <si>
    <t>Sheet 2</t>
  </si>
  <si>
    <t>Final consumption - transport sector - rail - energy use</t>
  </si>
  <si>
    <t>Sheet 3</t>
  </si>
  <si>
    <t>Final consumption - transport sector - road - energy use</t>
  </si>
  <si>
    <t>Sheet 4</t>
  </si>
  <si>
    <t>Final consumption - transport sector - domestic aviation - energy use</t>
  </si>
  <si>
    <t>Sheet 5</t>
  </si>
  <si>
    <t>Final consumption - transport sector - domestic navigation - energy use</t>
  </si>
  <si>
    <t>Sheet 6</t>
  </si>
  <si>
    <t>Final consumption - transport sector - pipeline transport - energy use</t>
  </si>
  <si>
    <t>Sheet 7</t>
  </si>
  <si>
    <t>Final consumption - transport sector - not elsewhere specified - energy use</t>
  </si>
  <si>
    <t>Structure</t>
  </si>
  <si>
    <t>Dimension</t>
  </si>
  <si>
    <t>Position</t>
  </si>
  <si>
    <t>Label</t>
  </si>
  <si>
    <t>Standard international energy product classification (SIEC)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</si>
  <si>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</si>
  <si>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</si>
  <si>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</si>
  <si>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</si>
  <si>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</si>
  <si>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</si>
  <si>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</si>
  <si>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Coke oven coke</t>
  </si>
  <si>
    <t>Gas coke</t>
  </si>
  <si>
    <t>Patent fuel</t>
  </si>
  <si>
    <t>Brown coal briquettes</t>
  </si>
  <si>
    <t>Coal tar</t>
  </si>
  <si>
    <t>Manufactured gases</t>
  </si>
  <si>
    <t>Coke oven gas</t>
  </si>
  <si>
    <t>Gas works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</si>
  <si>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</si>
  <si>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</si>
  <si>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</si>
  <si>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</si>
  <si>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</si>
  <si>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</si>
  <si>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Natural gas</t>
  </si>
  <si>
    <t>Oil and petroleum products (excluding biofuel portion)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</si>
  <si>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</si>
  <si>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</si>
  <si>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</si>
  <si>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</si>
  <si>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</si>
  <si>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</si>
  <si>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</si>
  <si>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</si>
  <si>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Naphtha</t>
  </si>
  <si>
    <t>Aviation gasoline</t>
  </si>
  <si>
    <t>Motor gasoline (excluding biofuel portion)</t>
  </si>
  <si>
    <t>Gasoline-type jet fuel</t>
  </si>
  <si>
    <t>Kerosene-type jet fuel (excluding biofuel portion)</t>
  </si>
  <si>
    <t>Other kerosene</t>
  </si>
  <si>
    <t>Gas oil and diesel oil (excluding biofuel portion)</t>
  </si>
  <si>
    <t>Fuel oil</t>
  </si>
  <si>
    <t>White spirit and special boiling point industrial spirits</t>
  </si>
  <si>
    <t>Lubricants</t>
  </si>
  <si>
    <t>Paraffin waxes</t>
  </si>
  <si>
    <t>Petroleum coke</t>
  </si>
  <si>
    <t>Bitumen</t>
  </si>
  <si>
    <t>Other oil products n.e.c.</t>
  </si>
  <si>
    <t>Renewables and biofuels</t>
  </si>
  <si>
    <t>Hydro</t>
  </si>
  <si>
    <t>Geothermal</t>
  </si>
  <si>
    <t>Wind</t>
  </si>
  <si>
    <t>Solar thermal</t>
  </si>
  <si>
    <t>Solar photovoltaic</t>
  </si>
  <si>
    <t>Tide, wave, ocean</t>
  </si>
  <si>
    <t>Ambient heat (heat pumps)</t>
  </si>
  <si>
    <t>Primary solid biofuels</t>
  </si>
  <si>
    <t>Charcoal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</si>
  <si>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</si>
  <si>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</si>
  <si>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</si>
  <si>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</si>
  <si>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</si>
  <si>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</si>
  <si>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</si>
  <si>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Biogases</t>
  </si>
  <si>
    <t>Industrial waste (non-renewable)</t>
  </si>
  <si>
    <t>Renewable municipal waste</t>
  </si>
  <si>
    <t>Non-renewable municipal waste</t>
  </si>
  <si>
    <t>Non-renewable waste</t>
  </si>
  <si>
    <t>Nuclear heat</t>
  </si>
  <si>
    <t>Electricity</t>
  </si>
  <si>
    <t>Heat</t>
  </si>
  <si>
    <t>Bioenergy</t>
  </si>
  <si>
    <t>Fossil energy</t>
  </si>
  <si>
    <t>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</si>
  <si>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</si>
  <si>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</si>
  <si>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</si>
  <si>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</si>
  <si>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</si>
  <si>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</si>
  <si>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</si>
  <si>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</si>
  <si>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</si>
  <si>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</si>
  <si>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</si>
  <si>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</si>
  <si>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</si>
  <si>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</si>
  <si>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</si>
  <si>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</si>
  <si>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</si>
  <si>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</si>
  <si>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</si>
  <si>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</si>
  <si>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</si>
  <si>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</si>
  <si>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</si>
  <si>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</si>
  <si>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</si>
  <si>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</si>
  <si>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</si>
  <si>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</si>
  <si>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</si>
  <si>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</si>
  <si>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</si>
  <si>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30/03/2022 17:15:11 from [ESTAT]</t>
  </si>
  <si>
    <t xml:space="preserve">Dataset: </t>
  </si>
  <si>
    <t xml:space="preserve">Last updated: </t>
  </si>
  <si>
    <t>TIME</t>
  </si>
  <si>
    <t>SIEC (Labels)</t>
  </si>
  <si>
    <t/>
  </si>
  <si>
    <t>:</t>
  </si>
  <si>
    <t>Special value</t>
  </si>
  <si>
    <t>not available</t>
  </si>
  <si>
    <t>Data extracted on 30/03/2022 17:15:13 from [ESTAT]</t>
  </si>
  <si>
    <t>Data extracted on 30/03/2022 17:15:14 from [ESTAT]</t>
  </si>
  <si>
    <t>Data extracted on 30/03/2022 17:15:15 from [ESTAT]</t>
  </si>
  <si>
    <t>Data extracted on 30/03/2022 17:15:17 from [ESTAT]</t>
  </si>
  <si>
    <t>Data extracted on 30/03/2022 17:15:18 from [ESTAT]</t>
  </si>
  <si>
    <t>Data extracted on 30/03/2022 17:15:20 from [ESTAT]</t>
  </si>
  <si>
    <t>Electricity share</t>
  </si>
  <si>
    <t>Bioenergy share</t>
  </si>
  <si>
    <t>Bioenergy share (includ elec prod)</t>
  </si>
  <si>
    <t>Fossil energy share (includ elec prod)</t>
  </si>
  <si>
    <t>ORIGINAL</t>
  </si>
  <si>
    <t>RICHARD 6,69</t>
  </si>
  <si>
    <t>RICHARD k</t>
  </si>
  <si>
    <t>RICHARD a</t>
  </si>
  <si>
    <t>squared k</t>
  </si>
  <si>
    <t>squared a</t>
  </si>
  <si>
    <t>Projection</t>
  </si>
  <si>
    <t>DOMESTIC NAVIGATION</t>
  </si>
  <si>
    <t>*From that year on, energy increases again</t>
  </si>
  <si>
    <t>*Domestic navigation does not show a low peak in 2009 due to the crisis</t>
  </si>
  <si>
    <t>*However, energy consumption decreases until 2014</t>
  </si>
  <si>
    <t>*WHAT HAPPENED? ECONOMY RECOVERY? STABILITY RECOVERY?</t>
  </si>
  <si>
    <t>*ASSUMPTION: energy consumption follows yearly growth from 2014 to 2019</t>
  </si>
  <si>
    <t>Total energy consumption (GWh)</t>
  </si>
  <si>
    <t>Year</t>
  </si>
  <si>
    <t>Yearly growth(%)</t>
  </si>
  <si>
    <t>*The maritime executive considers an annual growth rate of 3,6% until 2050 for maritime transport</t>
  </si>
  <si>
    <t>*Datasur estimates an annual growth of 3,1% until 2030 and of 3,4% until 2050 for freight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</si>
</sst>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##########"/>
    <numFmt numFmtId="165" formatCode="#,##0.000"/>
    <numFmt numFmtId="166" formatCode="#,##0.0000000000"/>
    <numFmt numFmtId="167" formatCode="0.00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11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164" fontId="2" fillId="7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164" fontId="2" fillId="8" borderId="0" xfId="0" applyNumberFormat="1" applyFont="1" applyFill="1" applyAlignment="1">
      <alignment horizontal="right" vertical="center" shrinkToFit="1"/>
    </xf>
    <xf numFmtId="165" fontId="2" fillId="8" borderId="0" xfId="0" applyNumberFormat="1" applyFont="1" applyFill="1" applyAlignment="1">
      <alignment horizontal="right" vertical="center" shrinkToFit="1"/>
    </xf>
    <xf numFmtId="164" fontId="2" fillId="9" borderId="0" xfId="0" applyNumberFormat="1" applyFont="1" applyFill="1" applyAlignment="1">
      <alignment horizontal="right" vertical="center" shrinkToFit="1"/>
    </xf>
    <xf numFmtId="165" fontId="2" fillId="9" borderId="0" xfId="0" applyNumberFormat="1" applyFont="1" applyFill="1" applyAlignment="1">
      <alignment horizontal="right" vertical="center" shrinkToFit="1"/>
    </xf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 vertical="center" shrinkToFit="1"/>
    </xf>
    <xf numFmtId="165" fontId="2" fillId="0" borderId="0" xfId="0" applyNumberFormat="1" applyFont="1" applyAlignment="1">
      <alignment horizontal="center" vertical="center" shrinkToFit="1"/>
    </xf>
    <xf numFmtId="167" fontId="0" fillId="8" borderId="0" xfId="0" applyNumberFormat="1" applyFill="1" applyAlignment="1">
      <alignment horizontal="center"/>
    </xf>
    <xf numFmtId="0" fontId="0" fillId="10" borderId="0" xfId="0" applyFill="1"/>
    <xf numFmtId="1" fontId="0" fillId="10" borderId="0" xfId="0" applyNumberFormat="1" applyFill="1"/>
    <xf numFmtId="0" fontId="1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Total!$A$49</c:f>
              <c:strCache>
                <c:ptCount val="1"/>
                <c:pt idx="0">
                  <c:v>Electricity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Total!$B$49:$AF$49</c:f>
              <c:numCache>
                <c:formatCode>0.00</c:formatCode>
                <c:ptCount val="31"/>
                <c:pt idx="0">
                  <c:v>2.2118443329016775</c:v>
                </c:pt>
                <c:pt idx="1">
                  <c:v>2.1979566491413718</c:v>
                </c:pt>
                <c:pt idx="2">
                  <c:v>2.1569934050331274</c:v>
                </c:pt>
                <c:pt idx="3">
                  <c:v>2.1064124648287623</c:v>
                </c:pt>
                <c:pt idx="4">
                  <c:v>2.1549419962682945</c:v>
                </c:pt>
                <c:pt idx="5">
                  <c:v>2.1485442742938785</c:v>
                </c:pt>
                <c:pt idx="6">
                  <c:v>2.1332733527899146</c:v>
                </c:pt>
                <c:pt idx="7">
                  <c:v>2.09806022749058</c:v>
                </c:pt>
                <c:pt idx="8">
                  <c:v>2.0080405873528959</c:v>
                </c:pt>
                <c:pt idx="9">
                  <c:v>1.9393483548606694</c:v>
                </c:pt>
                <c:pt idx="10">
                  <c:v>2.0094982778402919</c:v>
                </c:pt>
                <c:pt idx="11">
                  <c:v>1.9789647438307796</c:v>
                </c:pt>
                <c:pt idx="12">
                  <c:v>1.9767420592031233</c:v>
                </c:pt>
                <c:pt idx="13">
                  <c:v>1.8911563081739795</c:v>
                </c:pt>
                <c:pt idx="14">
                  <c:v>1.8398755494381216</c:v>
                </c:pt>
                <c:pt idx="15">
                  <c:v>1.8333476672490518</c:v>
                </c:pt>
                <c:pt idx="16">
                  <c:v>1.7395689341754821</c:v>
                </c:pt>
                <c:pt idx="17">
                  <c:v>1.6821017154685065</c:v>
                </c:pt>
                <c:pt idx="18">
                  <c:v>1.6852999981699419</c:v>
                </c:pt>
                <c:pt idx="19">
                  <c:v>1.6983188789017365</c:v>
                </c:pt>
                <c:pt idx="20">
                  <c:v>1.7258105608467702</c:v>
                </c:pt>
                <c:pt idx="21">
                  <c:v>1.7754527504258266</c:v>
                </c:pt>
                <c:pt idx="22">
                  <c:v>1.8217877233784425</c:v>
                </c:pt>
                <c:pt idx="23">
                  <c:v>1.8497688720702672</c:v>
                </c:pt>
                <c:pt idx="24">
                  <c:v>1.7770746498828882</c:v>
                </c:pt>
                <c:pt idx="25">
                  <c:v>1.7779081377300121</c:v>
                </c:pt>
                <c:pt idx="26">
                  <c:v>1.7683564661899571</c:v>
                </c:pt>
                <c:pt idx="27">
                  <c:v>1.7597086639250894</c:v>
                </c:pt>
                <c:pt idx="28">
                  <c:v>1.7628837459429267</c:v>
                </c:pt>
                <c:pt idx="29">
                  <c:v>1.7371761420577552</c:v>
                </c:pt>
                <c:pt idx="30">
                  <c:v>1.8249458901908377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C-4751-B164-CDD57B14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963903"/>
        <c:axId val="972972639"/>
      </c:lineChart>
      <c:catAx>
        <c:axId val="9729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2972639"/>
        <c:crosses val="autoZero"/>
        <c:auto val="1"/>
        <c:lblAlgn val="ctr"/>
        <c:lblOffset val="100"/>
        <c:noMultiLvlLbl val="0"/>
      </c:catAx>
      <c:valAx>
        <c:axId val="9729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29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Road!$A$13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Road!$B$13:$AF$13</c:f>
              <c:numCache>
                <c:formatCode>#,##0.000</c:formatCode>
                <c:ptCount val="31"/>
                <c:pt idx="0">
                  <c:v>2512.25</c:v>
                </c:pt>
                <c:pt idx="1">
                  <c:v>2529</c:v>
                </c:pt>
                <c:pt idx="2">
                  <c:v>2543.5</c:v>
                </c:pt>
                <c:pt idx="3">
                  <c:v>2585.5</c:v>
                </c:pt>
                <c:pt idx="4">
                  <c:v>2716.25</c:v>
                </c:pt>
                <c:pt idx="5">
                  <c:v>2876</c:v>
                </c:pt>
                <c:pt idx="6">
                  <c:v>3124.5</c:v>
                </c:pt>
                <c:pt idx="7">
                  <c:v>3357</c:v>
                </c:pt>
                <c:pt idx="8">
                  <c:v>3438.25</c:v>
                </c:pt>
                <c:pt idx="9">
                  <c:v>3476</c:v>
                </c:pt>
                <c:pt idx="10" formatCode="#,##0.##########">
                  <c:v>4332.2489999999998</c:v>
                </c:pt>
                <c:pt idx="11" formatCode="#,##0.##########">
                  <c:v>5917.2489999999998</c:v>
                </c:pt>
                <c:pt idx="12">
                  <c:v>5579.5</c:v>
                </c:pt>
                <c:pt idx="13" formatCode="#,##0.##########">
                  <c:v>5625.2539999999999</c:v>
                </c:pt>
                <c:pt idx="14" formatCode="#,##0.##########">
                  <c:v>5810.8540000000003</c:v>
                </c:pt>
                <c:pt idx="15" formatCode="#,##0.##########">
                  <c:v>6565.9319999999998</c:v>
                </c:pt>
                <c:pt idx="16" formatCode="#,##0.##########">
                  <c:v>7914.116</c:v>
                </c:pt>
                <c:pt idx="17" formatCode="#,##0.##########">
                  <c:v>8754.8520000000008</c:v>
                </c:pt>
                <c:pt idx="18" formatCode="#,##0.##########">
                  <c:v>9499.277</c:v>
                </c:pt>
                <c:pt idx="19" formatCode="#,##0.##########">
                  <c:v>11016.989</c:v>
                </c:pt>
                <c:pt idx="20" formatCode="#,##0.##########">
                  <c:v>12602.612999999999</c:v>
                </c:pt>
                <c:pt idx="21" formatCode="#,##0.##########">
                  <c:v>13935.632</c:v>
                </c:pt>
                <c:pt idx="22" formatCode="#,##0.##########">
                  <c:v>14827.184999999999</c:v>
                </c:pt>
                <c:pt idx="23" formatCode="#,##0.##########">
                  <c:v>15847.361000000001</c:v>
                </c:pt>
                <c:pt idx="24" formatCode="#,##0.##########">
                  <c:v>16926.032999999999</c:v>
                </c:pt>
                <c:pt idx="25" formatCode="#,##0.##########">
                  <c:v>18018.852999999999</c:v>
                </c:pt>
                <c:pt idx="26" formatCode="#,##0.##########">
                  <c:v>18391.616999999998</c:v>
                </c:pt>
                <c:pt idx="27" formatCode="#,##0.##########">
                  <c:v>17782.188999999998</c:v>
                </c:pt>
                <c:pt idx="28" formatCode="#,##0.##########">
                  <c:v>18636.948</c:v>
                </c:pt>
                <c:pt idx="29" formatCode="#,##0.##########">
                  <c:v>21446.128000000001</c:v>
                </c:pt>
                <c:pt idx="30" formatCode="#,##0.##########">
                  <c:v>20706.423999999999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3-4D99-973F-0C569F570210}"/>
            </c:ext>
          </c:extLst>
        </c:ser>
        <c:ser>
          <c:idx val="1"/>
          <c:order val="1"/>
          <c:tx>
            <c:strRef>
              <c:f>Road!$A$14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Road!$B$14:$AF$14</c:f>
              <c:numCache>
                <c:formatCode>#,##0.##########</c:formatCode>
                <c:ptCount val="31"/>
                <c:pt idx="0">
                  <c:v>2341905.9350000001</c:v>
                </c:pt>
                <c:pt idx="1">
                  <c:v>2377869.8020000001</c:v>
                </c:pt>
                <c:pt idx="2">
                  <c:v>2446357.4210000001</c:v>
                </c:pt>
                <c:pt idx="3">
                  <c:v>2473118.358</c:v>
                </c:pt>
                <c:pt idx="4">
                  <c:v>2495009.9730000002</c:v>
                </c:pt>
                <c:pt idx="5">
                  <c:v>2529677.807</c:v>
                </c:pt>
                <c:pt idx="6">
                  <c:v>2606600.1129999999</c:v>
                </c:pt>
                <c:pt idx="7" formatCode="#,##0.000">
                  <c:v>2647492.09</c:v>
                </c:pt>
                <c:pt idx="8">
                  <c:v>2754212.602</c:v>
                </c:pt>
                <c:pt idx="9">
                  <c:v>2816586.452</c:v>
                </c:pt>
                <c:pt idx="10">
                  <c:v>2815103.0920000002</c:v>
                </c:pt>
                <c:pt idx="11">
                  <c:v>2864029.6570000001</c:v>
                </c:pt>
                <c:pt idx="12">
                  <c:v>2899912.145</c:v>
                </c:pt>
                <c:pt idx="13">
                  <c:v>2928222.7519999999</c:v>
                </c:pt>
                <c:pt idx="14">
                  <c:v>2993895.0759999999</c:v>
                </c:pt>
                <c:pt idx="15">
                  <c:v>2982399.7850000001</c:v>
                </c:pt>
                <c:pt idx="16">
                  <c:v>3025785.1719999998</c:v>
                </c:pt>
                <c:pt idx="17">
                  <c:v>3051656.8859999999</c:v>
                </c:pt>
                <c:pt idx="18">
                  <c:v>2989742.4180000001</c:v>
                </c:pt>
                <c:pt idx="19" formatCode="#,##0.000">
                  <c:v>2903624.09</c:v>
                </c:pt>
                <c:pt idx="20">
                  <c:v>2878594.5249999999</c:v>
                </c:pt>
                <c:pt idx="21">
                  <c:v>2855866.051</c:v>
                </c:pt>
                <c:pt idx="22">
                  <c:v>2733759.3730000001</c:v>
                </c:pt>
                <c:pt idx="23">
                  <c:v>2727828.2250000001</c:v>
                </c:pt>
                <c:pt idx="24">
                  <c:v>2764524.6850000001</c:v>
                </c:pt>
                <c:pt idx="25">
                  <c:v>2802672.5929999999</c:v>
                </c:pt>
                <c:pt idx="26">
                  <c:v>2871201.1630000002</c:v>
                </c:pt>
                <c:pt idx="27">
                  <c:v>2916833.0070000002</c:v>
                </c:pt>
                <c:pt idx="28">
                  <c:v>2913294.4410000001</c:v>
                </c:pt>
                <c:pt idx="29">
                  <c:v>2933290.0019999999</c:v>
                </c:pt>
                <c:pt idx="30">
                  <c:v>2561060.2850000001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3-4D99-973F-0C569F570210}"/>
            </c:ext>
          </c:extLst>
        </c:ser>
        <c:ser>
          <c:idx val="2"/>
          <c:order val="2"/>
          <c:tx>
            <c:strRef>
              <c:f>Road!$A$23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Road!$B$23:$AF$23</c:f>
              <c:numCache>
                <c:formatCode>#,##0.##########</c:formatCode>
                <c:ptCount val="31"/>
                <c:pt idx="0">
                  <c:v>66.561000000000007</c:v>
                </c:pt>
                <c:pt idx="1">
                  <c:v>73.951999999999998</c:v>
                </c:pt>
                <c:pt idx="2">
                  <c:v>255.72200000000001</c:v>
                </c:pt>
                <c:pt idx="3">
                  <c:v>604.92399999999998</c:v>
                </c:pt>
                <c:pt idx="4">
                  <c:v>1620.8520000000001</c:v>
                </c:pt>
                <c:pt idx="5" formatCode="#,##0.000">
                  <c:v>2524.5300000000002</c:v>
                </c:pt>
                <c:pt idx="6" formatCode="#,##0.000">
                  <c:v>3705.12</c:v>
                </c:pt>
                <c:pt idx="7">
                  <c:v>5047.6080000000002</c:v>
                </c:pt>
                <c:pt idx="8">
                  <c:v>4765.5829999999996</c:v>
                </c:pt>
                <c:pt idx="9">
                  <c:v>5313.4340000000002</c:v>
                </c:pt>
                <c:pt idx="10">
                  <c:v>8271.7870000000003</c:v>
                </c:pt>
                <c:pt idx="11" formatCode="#,##0.000">
                  <c:v>9745.3700000000008</c:v>
                </c:pt>
                <c:pt idx="12">
                  <c:v>12927.373</c:v>
                </c:pt>
                <c:pt idx="13">
                  <c:v>16029.425999999999</c:v>
                </c:pt>
                <c:pt idx="14">
                  <c:v>21842.813999999998</c:v>
                </c:pt>
                <c:pt idx="15">
                  <c:v>36383.362999999998</c:v>
                </c:pt>
                <c:pt idx="16">
                  <c:v>60234.623</c:v>
                </c:pt>
                <c:pt idx="17">
                  <c:v>84215.914000000004</c:v>
                </c:pt>
                <c:pt idx="18">
                  <c:v>103867.462</c:v>
                </c:pt>
                <c:pt idx="19" formatCode="#,##0.000">
                  <c:v>122786.58</c:v>
                </c:pt>
                <c:pt idx="20">
                  <c:v>139352.147</c:v>
                </c:pt>
                <c:pt idx="21">
                  <c:v>147215.421</c:v>
                </c:pt>
                <c:pt idx="22" formatCode="#,##0.000">
                  <c:v>156126.92000000001</c:v>
                </c:pt>
                <c:pt idx="23">
                  <c:v>139655.07199999999</c:v>
                </c:pt>
                <c:pt idx="24" formatCode="#,##0.000">
                  <c:v>150651.34</c:v>
                </c:pt>
                <c:pt idx="25">
                  <c:v>150930.42199999999</c:v>
                </c:pt>
                <c:pt idx="26" formatCode="#,##0.000">
                  <c:v>147009.54999999999</c:v>
                </c:pt>
                <c:pt idx="27">
                  <c:v>160377.68700000001</c:v>
                </c:pt>
                <c:pt idx="28">
                  <c:v>177034.125</c:v>
                </c:pt>
                <c:pt idx="29">
                  <c:v>183488.10800000001</c:v>
                </c:pt>
                <c:pt idx="30">
                  <c:v>185428.139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3-4D99-973F-0C569F570210}"/>
            </c:ext>
          </c:extLst>
        </c:ser>
        <c:ser>
          <c:idx val="3"/>
          <c:order val="3"/>
          <c:tx>
            <c:strRef>
              <c:f>Road!$A$30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Road!$B$30:$AF$30</c:f>
              <c:numCache>
                <c:formatCode>#,##0.000</c:formatCode>
                <c:ptCount val="31"/>
                <c:pt idx="0">
                  <c:v>259</c:v>
                </c:pt>
                <c:pt idx="1">
                  <c:v>248</c:v>
                </c:pt>
                <c:pt idx="2">
                  <c:v>251</c:v>
                </c:pt>
                <c:pt idx="3">
                  <c:v>215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198</c:v>
                </c:pt>
                <c:pt idx="8">
                  <c:v>177</c:v>
                </c:pt>
                <c:pt idx="9">
                  <c:v>171</c:v>
                </c:pt>
                <c:pt idx="10">
                  <c:v>234</c:v>
                </c:pt>
                <c:pt idx="11">
                  <c:v>234</c:v>
                </c:pt>
                <c:pt idx="12">
                  <c:v>236</c:v>
                </c:pt>
                <c:pt idx="13">
                  <c:v>258</c:v>
                </c:pt>
                <c:pt idx="14">
                  <c:v>309</c:v>
                </c:pt>
                <c:pt idx="15" formatCode="#,##0.##########">
                  <c:v>303.56099999999998</c:v>
                </c:pt>
                <c:pt idx="16" formatCode="#,##0.##########">
                  <c:v>308.73899999999998</c:v>
                </c:pt>
                <c:pt idx="17" formatCode="#,##0.##########">
                  <c:v>307.25799999999998</c:v>
                </c:pt>
                <c:pt idx="18" formatCode="#,##0.##########">
                  <c:v>306.15100000000001</c:v>
                </c:pt>
                <c:pt idx="19" formatCode="#,##0.##########">
                  <c:v>348.80399999999997</c:v>
                </c:pt>
                <c:pt idx="20" formatCode="#,##0.##########">
                  <c:v>407.24400000000003</c:v>
                </c:pt>
                <c:pt idx="21" formatCode="#,##0.##########">
                  <c:v>482.81099999999998</c:v>
                </c:pt>
                <c:pt idx="22" formatCode="#,##0.##########">
                  <c:v>482.53100000000001</c:v>
                </c:pt>
                <c:pt idx="23">
                  <c:v>618.04999999999995</c:v>
                </c:pt>
                <c:pt idx="24" formatCode="#,##0.##########">
                  <c:v>716.37099999999998</c:v>
                </c:pt>
                <c:pt idx="25" formatCode="#,##0.##########">
                  <c:v>937.76900000000001</c:v>
                </c:pt>
                <c:pt idx="26" formatCode="#,##0.##########">
                  <c:v>1003.893</c:v>
                </c:pt>
                <c:pt idx="27" formatCode="#,##0.##########">
                  <c:v>1234.992</c:v>
                </c:pt>
                <c:pt idx="28" formatCode="#,##0.##########">
                  <c:v>1586.433</c:v>
                </c:pt>
                <c:pt idx="29">
                  <c:v>2379.9699999999998</c:v>
                </c:pt>
                <c:pt idx="30">
                  <c:v>3283.45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3-4D99-973F-0C569F57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905120"/>
        <c:axId val="1155909280"/>
      </c:barChart>
      <c:catAx>
        <c:axId val="11559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5909280"/>
        <c:crosses val="autoZero"/>
        <c:auto val="1"/>
        <c:lblAlgn val="ctr"/>
        <c:lblOffset val="100"/>
        <c:noMultiLvlLbl val="0"/>
      </c:catAx>
      <c:valAx>
        <c:axId val="11559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59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Road!$R$43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Road!$R$44:$R$74</c:f>
              <c:numCache>
                <c:formatCode>General</c:formatCode>
                <c:ptCount val="31"/>
                <c:pt idx="0">
                  <c:v>2.8387323823146691E-3</c:v>
                </c:pt>
                <c:pt idx="1">
                  <c:v>3.1062861898334166E-3</c:v>
                </c:pt>
                <c:pt idx="2">
                  <c:v>1.0440156857140991E-2</c:v>
                </c:pt>
                <c:pt idx="3">
                  <c:v>2.442633518792512E-2</c:v>
                </c:pt>
                <c:pt idx="4">
                  <c:v>6.4845724346720937E-2</c:v>
                </c:pt>
                <c:pt idx="5">
                  <c:v>9.9575891968822536E-2</c:v>
                </c:pt>
                <c:pt idx="6">
                  <c:v>0.1417613100202022</c:v>
                </c:pt>
                <c:pt idx="7">
                  <c:v>0.1900387061462977</c:v>
                </c:pt>
                <c:pt idx="8">
                  <c:v>0.17250395738108454</c:v>
                </c:pt>
                <c:pt idx="9">
                  <c:v>0.18804975518925077</c:v>
                </c:pt>
                <c:pt idx="10">
                  <c:v>0.29250209310668995</c:v>
                </c:pt>
                <c:pt idx="11">
                  <c:v>0.33838956484565963</c:v>
                </c:pt>
                <c:pt idx="12">
                  <c:v>0.44292226797185663</c:v>
                </c:pt>
                <c:pt idx="13">
                  <c:v>0.54334542816902598</c:v>
                </c:pt>
                <c:pt idx="14">
                  <c:v>0.72282734166985985</c:v>
                </c:pt>
                <c:pt idx="15">
                  <c:v>1.2024963649503719</c:v>
                </c:pt>
                <c:pt idx="16">
                  <c:v>1.9466677274927582</c:v>
                </c:pt>
                <c:pt idx="17">
                  <c:v>2.6778269298566646</c:v>
                </c:pt>
                <c:pt idx="18">
                  <c:v>3.3468759970900019</c:v>
                </c:pt>
                <c:pt idx="19">
                  <c:v>4.0419886523809776</c:v>
                </c:pt>
                <c:pt idx="20">
                  <c:v>4.5976293512192425</c:v>
                </c:pt>
                <c:pt idx="21">
                  <c:v>4.8787216238790965</c:v>
                </c:pt>
                <c:pt idx="22">
                  <c:v>5.3740580503461661</c:v>
                </c:pt>
                <c:pt idx="23">
                  <c:v>4.8424949953973018</c:v>
                </c:pt>
                <c:pt idx="24">
                  <c:v>5.136742826190047</c:v>
                </c:pt>
                <c:pt idx="25">
                  <c:v>5.0774564812953304</c:v>
                </c:pt>
                <c:pt idx="26">
                  <c:v>4.8396513277490403</c:v>
                </c:pt>
                <c:pt idx="27">
                  <c:v>5.1797766065714175</c:v>
                </c:pt>
                <c:pt idx="28">
                  <c:v>5.6914055186085006</c:v>
                </c:pt>
                <c:pt idx="29">
                  <c:v>5.8424460960148963</c:v>
                </c:pt>
                <c:pt idx="30">
                  <c:v>6.6930009642973936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3-443C-BBEA-2519081FB83A}"/>
            </c:ext>
          </c:extLst>
        </c:ser>
        <c:ser>
          <c:idx val="1"/>
          <c:order val="1"/>
          <c:tx>
            <c:strRef>
              <c:f>Road!$S$43</c:f>
              <c:strCache>
                <c:ptCount val="1"/>
                <c:pt idx="0">
                  <c:v>RICHARD 6,69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Road!$S$44:$S$74</c:f>
              <c:numCache>
                <c:formatCode>General</c:formatCode>
                <c:ptCount val="31"/>
                <c:pt idx="0">
                  <c:v>2.8388342733483983E-3</c:v>
                </c:pt>
                <c:pt idx="1">
                  <c:v>2.8390093508528897E-3</c:v>
                </c:pt>
                <c:pt idx="2">
                  <c:v>2.8394852608056124E-3</c:v>
                </c:pt>
                <c:pt idx="3">
                  <c:v>2.8407789178399056E-3</c:v>
                </c:pt>
                <c:pt idx="4">
                  <c:v>2.8442954397201264E-3</c:v>
                </c:pt>
                <c:pt idx="5">
                  <c:v>2.8538543185643835E-3</c:v>
                </c:pt>
                <c:pt idx="6">
                  <c:v>2.8798379071846977E-3</c:v>
                </c:pt>
                <c:pt idx="7">
                  <c:v>2.950467603982077E-3</c:v>
                </c:pt>
                <c:pt idx="8">
                  <c:v>3.1424514889171352E-3</c:v>
                </c:pt>
                <c:pt idx="9">
                  <c:v>3.6642621142009319E-3</c:v>
                </c:pt>
                <c:pt idx="10">
                  <c:v>5.0822791596292953E-3</c:v>
                </c:pt>
                <c:pt idx="11">
                  <c:v>8.9338126744349898E-3</c:v>
                </c:pt>
                <c:pt idx="12">
                  <c:v>1.9380982438591279E-2</c:v>
                </c:pt>
                <c:pt idx="13">
                  <c:v>4.7614990859803141E-2</c:v>
                </c:pt>
                <c:pt idx="14">
                  <c:v>0.12316939496599436</c:v>
                </c:pt>
                <c:pt idx="15">
                  <c:v>0.32012551793046634</c:v>
                </c:pt>
                <c:pt idx="16">
                  <c:v>0.80032561922860379</c:v>
                </c:pt>
                <c:pt idx="17">
                  <c:v>1.8021004722294149</c:v>
                </c:pt>
                <c:pt idx="18">
                  <c:v>3.347919848339854</c:v>
                </c:pt>
                <c:pt idx="19">
                  <c:v>4.8937392244502931</c:v>
                </c:pt>
                <c:pt idx="20">
                  <c:v>5.8955140774511037</c:v>
                </c:pt>
                <c:pt idx="21">
                  <c:v>6.3757141787492433</c:v>
                </c:pt>
                <c:pt idx="22">
                  <c:v>6.572670301713714</c:v>
                </c:pt>
                <c:pt idx="23">
                  <c:v>6.6482247058199055</c:v>
                </c:pt>
                <c:pt idx="24">
                  <c:v>6.676458714241118</c:v>
                </c:pt>
                <c:pt idx="25">
                  <c:v>6.6869058840052737</c:v>
                </c:pt>
                <c:pt idx="26">
                  <c:v>6.6907574175200795</c:v>
                </c:pt>
                <c:pt idx="27">
                  <c:v>6.6921754345655069</c:v>
                </c:pt>
                <c:pt idx="28">
                  <c:v>6.6926972451907911</c:v>
                </c:pt>
                <c:pt idx="29">
                  <c:v>6.6928892290757274</c:v>
                </c:pt>
                <c:pt idx="30">
                  <c:v>6.6929598587725234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3-443C-BBEA-2519081FB83A}"/>
            </c:ext>
          </c:extLst>
        </c:ser>
        <c:ser>
          <c:idx val="2"/>
          <c:order val="2"/>
          <c:tx>
            <c:strRef>
              <c:f>Road!$T$43</c:f>
              <c:strCache>
                <c:ptCount val="1"/>
                <c:pt idx="0">
                  <c:v>RICHARD k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Road!$T$44:$T$74</c:f>
              <c:numCache>
                <c:formatCode>General</c:formatCode>
                <c:ptCount val="31"/>
                <c:pt idx="0">
                  <c:v>2.9209778602347688E-3</c:v>
                </c:pt>
                <c:pt idx="1">
                  <c:v>2.9962746618037465E-3</c:v>
                </c:pt>
                <c:pt idx="2">
                  <c:v>3.1405026432502364E-3</c:v>
                </c:pt>
                <c:pt idx="3">
                  <c:v>3.4167547901995895E-3</c:v>
                </c:pt>
                <c:pt idx="4">
                  <c:v>3.945844732144807E-3</c:v>
                </c:pt>
                <c:pt idx="5">
                  <c:v>4.9590361507552087E-3</c:v>
                </c:pt>
                <c:pt idx="6">
                  <c:v>6.8987384180365235E-3</c:v>
                </c:pt>
                <c:pt idx="7">
                  <c:v>1.0610259663277071E-2</c:v>
                </c:pt>
                <c:pt idx="8">
                  <c:v>1.7704978119085734E-2</c:v>
                </c:pt>
                <c:pt idx="9">
                  <c:v>3.1240960944001459E-2</c:v>
                </c:pt>
                <c:pt idx="10">
                  <c:v>5.6972450913600557E-2</c:v>
                </c:pt>
                <c:pt idx="11">
                  <c:v>0.10555076257255172</c:v>
                </c:pt>
                <c:pt idx="12">
                  <c:v>0.19607770919972833</c:v>
                </c:pt>
                <c:pt idx="13">
                  <c:v>0.36076403921939321</c:v>
                </c:pt>
                <c:pt idx="14">
                  <c:v>0.64764372974019202</c:v>
                </c:pt>
                <c:pt idx="15">
                  <c:v>1.1115577199956446</c:v>
                </c:pt>
                <c:pt idx="16">
                  <c:v>1.7784742586184756</c:v>
                </c:pt>
                <c:pt idx="17">
                  <c:v>2.591307669476866</c:v>
                </c:pt>
                <c:pt idx="18">
                  <c:v>3.4041410803352563</c:v>
                </c:pt>
                <c:pt idx="19">
                  <c:v>4.071057618958088</c:v>
                </c:pt>
                <c:pt idx="20">
                  <c:v>4.5349716092135397</c:v>
                </c:pt>
                <c:pt idx="21">
                  <c:v>4.8218512997343392</c:v>
                </c:pt>
                <c:pt idx="22">
                  <c:v>4.9865376297540038</c:v>
                </c:pt>
                <c:pt idx="23">
                  <c:v>5.077064576381181</c:v>
                </c:pt>
                <c:pt idx="24">
                  <c:v>5.1256428880401312</c:v>
                </c:pt>
                <c:pt idx="25">
                  <c:v>5.1513743780097299</c:v>
                </c:pt>
                <c:pt idx="26">
                  <c:v>5.1649103608346456</c:v>
                </c:pt>
                <c:pt idx="27">
                  <c:v>5.1720050792904546</c:v>
                </c:pt>
                <c:pt idx="28">
                  <c:v>5.1757166005356963</c:v>
                </c:pt>
                <c:pt idx="29">
                  <c:v>5.1776563028029772</c:v>
                </c:pt>
                <c:pt idx="30">
                  <c:v>5.1786694942215874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3-443C-BBEA-2519081FB83A}"/>
            </c:ext>
          </c:extLst>
        </c:ser>
        <c:ser>
          <c:idx val="3"/>
          <c:order val="3"/>
          <c:tx>
            <c:strRef>
              <c:f>Road!$U$43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Road!$U$44:$U$74</c:f>
              <c:numCache>
                <c:formatCode>General</c:formatCode>
                <c:ptCount val="31"/>
                <c:pt idx="0">
                  <c:v>2.9542840979442757E-3</c:v>
                </c:pt>
                <c:pt idx="1">
                  <c:v>3.0556921618873022E-3</c:v>
                </c:pt>
                <c:pt idx="2">
                  <c:v>3.2460932775422052E-3</c:v>
                </c:pt>
                <c:pt idx="3">
                  <c:v>3.6035782936188576E-3</c:v>
                </c:pt>
                <c:pt idx="4">
                  <c:v>4.2747425093629561E-3</c:v>
                </c:pt>
                <c:pt idx="5">
                  <c:v>5.5347255495519741E-3</c:v>
                </c:pt>
                <c:pt idx="6">
                  <c:v>7.8997195882712333E-3</c:v>
                </c:pt>
                <c:pt idx="7">
                  <c:v>1.2337373011200779E-2</c:v>
                </c:pt>
                <c:pt idx="8">
                  <c:v>2.0658668866421995E-2</c:v>
                </c:pt>
                <c:pt idx="9">
                  <c:v>3.6241777846752005E-2</c:v>
                </c:pt>
                <c:pt idx="10">
                  <c:v>6.5346568186217632E-2</c:v>
                </c:pt>
                <c:pt idx="11">
                  <c:v>0.1194182024875451</c:v>
                </c:pt>
                <c:pt idx="12">
                  <c:v>0.21882042334605711</c:v>
                </c:pt>
                <c:pt idx="13">
                  <c:v>0.39782044743386463</c:v>
                </c:pt>
                <c:pt idx="14">
                  <c:v>0.70770031415073398</c:v>
                </c:pt>
                <c:pt idx="15">
                  <c:v>1.2070659747328321</c:v>
                </c:pt>
                <c:pt idx="16">
                  <c:v>1.920960178309417</c:v>
                </c:pt>
                <c:pt idx="17">
                  <c:v>2.7770910477597801</c:v>
                </c:pt>
                <c:pt idx="18">
                  <c:v>3.6043238515688611</c:v>
                </c:pt>
                <c:pt idx="19">
                  <c:v>4.2482473282355881</c:v>
                </c:pt>
                <c:pt idx="20">
                  <c:v>4.6685774112106717</c:v>
                </c:pt>
                <c:pt idx="21">
                  <c:v>4.9119071582461444</c:v>
                </c:pt>
                <c:pt idx="22">
                  <c:v>5.04300142101342</c:v>
                </c:pt>
                <c:pt idx="23">
                  <c:v>5.1108896600241884</c:v>
                </c:pt>
                <c:pt idx="24">
                  <c:v>5.1453248487781362</c:v>
                </c:pt>
                <c:pt idx="25">
                  <c:v>5.1626076671844645</c:v>
                </c:pt>
                <c:pt idx="26">
                  <c:v>5.1712357134406686</c:v>
                </c:pt>
                <c:pt idx="27">
                  <c:v>5.1755316032545817</c:v>
                </c:pt>
                <c:pt idx="28">
                  <c:v>5.1776676814200817</c:v>
                </c:pt>
                <c:pt idx="29">
                  <c:v>5.1787291185886195</c:v>
                </c:pt>
                <c:pt idx="30">
                  <c:v>5.1792563834999861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3-443C-BBEA-2519081F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Road!$AF$43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Road!$AF$44:$AF$74</c:f>
              <c:numCache>
                <c:formatCode>General</c:formatCode>
                <c:ptCount val="31"/>
                <c:pt idx="0">
                  <c:v>66.561000000000007</c:v>
                </c:pt>
                <c:pt idx="1">
                  <c:v>73.951999999999998</c:v>
                </c:pt>
                <c:pt idx="2">
                  <c:v>255.72200000000001</c:v>
                </c:pt>
                <c:pt idx="3">
                  <c:v>604.92399999999998</c:v>
                </c:pt>
                <c:pt idx="4">
                  <c:v>1620.8520000000001</c:v>
                </c:pt>
                <c:pt idx="5">
                  <c:v>2524.5300000000002</c:v>
                </c:pt>
                <c:pt idx="6">
                  <c:v>3705.12</c:v>
                </c:pt>
                <c:pt idx="7">
                  <c:v>5047.6080000000002</c:v>
                </c:pt>
                <c:pt idx="8">
                  <c:v>4765.5829999999996</c:v>
                </c:pt>
                <c:pt idx="9">
                  <c:v>5313.4340000000002</c:v>
                </c:pt>
                <c:pt idx="10">
                  <c:v>8271.7870000000003</c:v>
                </c:pt>
                <c:pt idx="11">
                  <c:v>9745.3700000000008</c:v>
                </c:pt>
                <c:pt idx="12">
                  <c:v>12927.373</c:v>
                </c:pt>
                <c:pt idx="13">
                  <c:v>16029.425999999999</c:v>
                </c:pt>
                <c:pt idx="14">
                  <c:v>21842.813999999998</c:v>
                </c:pt>
                <c:pt idx="15">
                  <c:v>36383.362999999998</c:v>
                </c:pt>
                <c:pt idx="16">
                  <c:v>60234.623</c:v>
                </c:pt>
                <c:pt idx="17">
                  <c:v>84215.914000000004</c:v>
                </c:pt>
                <c:pt idx="18">
                  <c:v>103867.462</c:v>
                </c:pt>
                <c:pt idx="19">
                  <c:v>122786.58</c:v>
                </c:pt>
                <c:pt idx="20">
                  <c:v>139352.147</c:v>
                </c:pt>
                <c:pt idx="21">
                  <c:v>147215.421</c:v>
                </c:pt>
                <c:pt idx="22">
                  <c:v>156126.92000000001</c:v>
                </c:pt>
                <c:pt idx="23">
                  <c:v>139655.07199999999</c:v>
                </c:pt>
                <c:pt idx="24">
                  <c:v>150651.34</c:v>
                </c:pt>
                <c:pt idx="25">
                  <c:v>150930.42199999999</c:v>
                </c:pt>
                <c:pt idx="26">
                  <c:v>147009.54999999999</c:v>
                </c:pt>
                <c:pt idx="27">
                  <c:v>160377.68700000001</c:v>
                </c:pt>
                <c:pt idx="28">
                  <c:v>177034.125</c:v>
                </c:pt>
                <c:pt idx="29">
                  <c:v>183488.10800000001</c:v>
                </c:pt>
                <c:pt idx="30">
                  <c:v>185428.139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6-4778-80B4-F1D94ABFB109}"/>
            </c:ext>
          </c:extLst>
        </c:ser>
        <c:ser>
          <c:idx val="1"/>
          <c:order val="1"/>
          <c:tx>
            <c:strRef>
              <c:f>Road!$AG$43</c:f>
              <c:strCache>
                <c:ptCount val="1"/>
                <c:pt idx="0">
                  <c:v>RICHARD 6,69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Road!$AG$44:$AG$74</c:f>
              <c:numCache>
                <c:formatCode>General</c:formatCode>
                <c:ptCount val="31"/>
                <c:pt idx="0">
                  <c:v>66.563823053035406</c:v>
                </c:pt>
                <c:pt idx="1">
                  <c:v>66.568673853566068</c:v>
                </c:pt>
                <c:pt idx="2">
                  <c:v>66.581859695219023</c:v>
                </c:pt>
                <c:pt idx="3">
                  <c:v>66.61770251949666</c:v>
                </c:pt>
                <c:pt idx="4">
                  <c:v>66.715133347359057</c:v>
                </c:pt>
                <c:pt idx="5">
                  <c:v>66.979977278651162</c:v>
                </c:pt>
                <c:pt idx="6">
                  <c:v>67.699893899774054</c:v>
                </c:pt>
                <c:pt idx="7">
                  <c:v>69.65680190860661</c:v>
                </c:pt>
                <c:pt idx="8">
                  <c:v>74.976020580520057</c:v>
                </c:pt>
                <c:pt idx="9">
                  <c:v>89.433613321448831</c:v>
                </c:pt>
                <c:pt idx="10">
                  <c:v>128.72202936577227</c:v>
                </c:pt>
                <c:pt idx="11">
                  <c:v>235.43488703288841</c:v>
                </c:pt>
                <c:pt idx="12">
                  <c:v>524.89033011316292</c:v>
                </c:pt>
                <c:pt idx="13">
                  <c:v>1307.1584086441992</c:v>
                </c:pt>
                <c:pt idx="14">
                  <c:v>3400.5132608126119</c:v>
                </c:pt>
                <c:pt idx="15">
                  <c:v>8857.4956902216527</c:v>
                </c:pt>
                <c:pt idx="16">
                  <c:v>22162.202728230663</c:v>
                </c:pt>
                <c:pt idx="17">
                  <c:v>49917.967254705218</c:v>
                </c:pt>
                <c:pt idx="18">
                  <c:v>92747.35</c:v>
                </c:pt>
                <c:pt idx="19">
                  <c:v>135576.73274529478</c:v>
                </c:pt>
                <c:pt idx="20">
                  <c:v>163332.4972717693</c:v>
                </c:pt>
                <c:pt idx="21">
                  <c:v>176637.20430977838</c:v>
                </c:pt>
                <c:pt idx="22">
                  <c:v>182094.1867391874</c:v>
                </c:pt>
                <c:pt idx="23">
                  <c:v>184187.54159135581</c:v>
                </c:pt>
                <c:pt idx="24">
                  <c:v>184969.80966988686</c:v>
                </c:pt>
                <c:pt idx="25">
                  <c:v>185259.26511296711</c:v>
                </c:pt>
                <c:pt idx="26">
                  <c:v>185365.97797063424</c:v>
                </c:pt>
                <c:pt idx="27">
                  <c:v>185405.26638667853</c:v>
                </c:pt>
                <c:pt idx="28">
                  <c:v>185419.72397941948</c:v>
                </c:pt>
                <c:pt idx="29">
                  <c:v>185425.04319809141</c:v>
                </c:pt>
                <c:pt idx="30">
                  <c:v>185427.00010610023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6-4778-80B4-F1D94ABFB109}"/>
            </c:ext>
          </c:extLst>
        </c:ser>
        <c:ser>
          <c:idx val="2"/>
          <c:order val="2"/>
          <c:tx>
            <c:strRef>
              <c:f>Road!$AH$43</c:f>
              <c:strCache>
                <c:ptCount val="1"/>
                <c:pt idx="0">
                  <c:v>RICHARD k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Road!$AH$44:$AH$74</c:f>
              <c:numCache>
                <c:formatCode>General</c:formatCode>
                <c:ptCount val="31"/>
                <c:pt idx="0">
                  <c:v>69.040314823214459</c:v>
                </c:pt>
                <c:pt idx="1">
                  <c:v>71.310159694831157</c:v>
                </c:pt>
                <c:pt idx="2">
                  <c:v>75.657955845641681</c:v>
                </c:pt>
                <c:pt idx="3">
                  <c:v>83.985660422198862</c:v>
                </c:pt>
                <c:pt idx="4">
                  <c:v>99.935236849401662</c:v>
                </c:pt>
                <c:pt idx="5">
                  <c:v>130.47819880233521</c:v>
                </c:pt>
                <c:pt idx="6">
                  <c:v>188.95111069379797</c:v>
                </c:pt>
                <c:pt idx="7">
                  <c:v>300.83604191080514</c:v>
                </c:pt>
                <c:pt idx="8">
                  <c:v>514.70847695347106</c:v>
                </c:pt>
                <c:pt idx="9">
                  <c:v>922.75477582953511</c:v>
                </c:pt>
                <c:pt idx="10">
                  <c:v>1698.4383285106717</c:v>
                </c:pt>
                <c:pt idx="11">
                  <c:v>3162.8462355298943</c:v>
                </c:pt>
                <c:pt idx="12">
                  <c:v>5891.8084392773999</c:v>
                </c:pt>
                <c:pt idx="13">
                  <c:v>10856.327699475609</c:v>
                </c:pt>
                <c:pt idx="14">
                  <c:v>19504.402793383797</c:v>
                </c:pt>
                <c:pt idx="15">
                  <c:v>33489.230431619399</c:v>
                </c:pt>
                <c:pt idx="16">
                  <c:v>53593.631328417687</c:v>
                </c:pt>
                <c:pt idx="17">
                  <c:v>78096.740500000014</c:v>
                </c:pt>
                <c:pt idx="18">
                  <c:v>102599.84967158234</c:v>
                </c:pt>
                <c:pt idx="19">
                  <c:v>122704.25056838064</c:v>
                </c:pt>
                <c:pt idx="20">
                  <c:v>136689.07820661622</c:v>
                </c:pt>
                <c:pt idx="21">
                  <c:v>145337.15330052443</c:v>
                </c:pt>
                <c:pt idx="22">
                  <c:v>150301.67256072263</c:v>
                </c:pt>
                <c:pt idx="23">
                  <c:v>153030.63476447013</c:v>
                </c:pt>
                <c:pt idx="24">
                  <c:v>154495.04267148933</c:v>
                </c:pt>
                <c:pt idx="25">
                  <c:v>155270.72622417047</c:v>
                </c:pt>
                <c:pt idx="26">
                  <c:v>155678.77252304653</c:v>
                </c:pt>
                <c:pt idx="27">
                  <c:v>155892.64495808919</c:v>
                </c:pt>
                <c:pt idx="28">
                  <c:v>156004.52988930623</c:v>
                </c:pt>
                <c:pt idx="29">
                  <c:v>156063.00280119767</c:v>
                </c:pt>
                <c:pt idx="30">
                  <c:v>156093.54576315061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6-4778-80B4-F1D94ABFB109}"/>
            </c:ext>
          </c:extLst>
        </c:ser>
        <c:ser>
          <c:idx val="3"/>
          <c:order val="3"/>
          <c:tx>
            <c:strRef>
              <c:f>Road!$AI$43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Road!$AI$44:$AI$74</c:f>
              <c:numCache>
                <c:formatCode>General</c:formatCode>
                <c:ptCount val="31"/>
                <c:pt idx="0">
                  <c:v>73.048426842391578</c:v>
                </c:pt>
                <c:pt idx="1">
                  <c:v>87.152138313139432</c:v>
                </c:pt>
                <c:pt idx="2">
                  <c:v>102.60893983608929</c:v>
                </c:pt>
                <c:pt idx="3">
                  <c:v>129.66772769909005</c:v>
                </c:pt>
                <c:pt idx="4">
                  <c:v>177.03524489203539</c:v>
                </c:pt>
                <c:pt idx="5">
                  <c:v>259.94771134201613</c:v>
                </c:pt>
                <c:pt idx="6">
                  <c:v>405.05608212082348</c:v>
                </c:pt>
                <c:pt idx="7">
                  <c:v>658.93759354982888</c:v>
                </c:pt>
                <c:pt idx="8">
                  <c:v>1102.852803620284</c:v>
                </c:pt>
                <c:pt idx="9">
                  <c:v>1878.0762138987659</c:v>
                </c:pt>
                <c:pt idx="10">
                  <c:v>3228.4867901913549</c:v>
                </c:pt>
                <c:pt idx="11">
                  <c:v>5569.0969116998313</c:v>
                </c:pt>
                <c:pt idx="12">
                  <c:v>9585.8116260124261</c:v>
                </c:pt>
                <c:pt idx="13">
                  <c:v>16345.79330154474</c:v>
                </c:pt>
                <c:pt idx="14">
                  <c:v>27306.952298410044</c:v>
                </c:pt>
                <c:pt idx="15">
                  <c:v>43916.903812535355</c:v>
                </c:pt>
                <c:pt idx="16">
                  <c:v>66391.609114557243</c:v>
                </c:pt>
                <c:pt idx="17">
                  <c:v>92141.124361961221</c:v>
                </c:pt>
                <c:pt idx="18">
                  <c:v>116179.99881497111</c:v>
                </c:pt>
                <c:pt idx="19">
                  <c:v>134461.46848483806</c:v>
                </c:pt>
                <c:pt idx="20">
                  <c:v>146226.40518688306</c:v>
                </c:pt>
                <c:pt idx="21">
                  <c:v>152982.78311364941</c:v>
                </c:pt>
                <c:pt idx="22">
                  <c:v>156607.27507031881</c:v>
                </c:pt>
                <c:pt idx="23">
                  <c:v>158480.11768181404</c:v>
                </c:pt>
                <c:pt idx="24">
                  <c:v>159429.0271808804</c:v>
                </c:pt>
                <c:pt idx="25">
                  <c:v>159905.01294532034</c:v>
                </c:pt>
                <c:pt idx="26">
                  <c:v>160142.57147643284</c:v>
                </c:pt>
                <c:pt idx="27">
                  <c:v>160260.83503702257</c:v>
                </c:pt>
                <c:pt idx="28">
                  <c:v>160319.63606952078</c:v>
                </c:pt>
                <c:pt idx="29">
                  <c:v>160348.85384807485</c:v>
                </c:pt>
                <c:pt idx="30">
                  <c:v>160363.36742190539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6-4778-80B4-F1D94ABF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Road!$AF$43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Road!$AA$80:$AA$125</c:f>
              <c:numCache>
                <c:formatCode>#,##0.000</c:formatCode>
                <c:ptCount val="46"/>
                <c:pt idx="0">
                  <c:v>259</c:v>
                </c:pt>
                <c:pt idx="1">
                  <c:v>248</c:v>
                </c:pt>
                <c:pt idx="2">
                  <c:v>251</c:v>
                </c:pt>
                <c:pt idx="3">
                  <c:v>215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198</c:v>
                </c:pt>
                <c:pt idx="8">
                  <c:v>177</c:v>
                </c:pt>
                <c:pt idx="9">
                  <c:v>171</c:v>
                </c:pt>
                <c:pt idx="10">
                  <c:v>234</c:v>
                </c:pt>
                <c:pt idx="11">
                  <c:v>234</c:v>
                </c:pt>
                <c:pt idx="12">
                  <c:v>236</c:v>
                </c:pt>
                <c:pt idx="13">
                  <c:v>258</c:v>
                </c:pt>
                <c:pt idx="14">
                  <c:v>309</c:v>
                </c:pt>
                <c:pt idx="15" formatCode="#,##0.##########">
                  <c:v>303.56099999999998</c:v>
                </c:pt>
                <c:pt idx="16" formatCode="#,##0.##########">
                  <c:v>308.73899999999998</c:v>
                </c:pt>
                <c:pt idx="17" formatCode="#,##0.##########">
                  <c:v>307.25799999999998</c:v>
                </c:pt>
                <c:pt idx="18" formatCode="#,##0.##########">
                  <c:v>306.15100000000001</c:v>
                </c:pt>
                <c:pt idx="19" formatCode="#,##0.##########">
                  <c:v>348.80399999999997</c:v>
                </c:pt>
                <c:pt idx="20" formatCode="#,##0.##########">
                  <c:v>407.24400000000003</c:v>
                </c:pt>
                <c:pt idx="21" formatCode="#,##0.##########">
                  <c:v>482.81099999999998</c:v>
                </c:pt>
                <c:pt idx="22" formatCode="#,##0.##########">
                  <c:v>482.53100000000001</c:v>
                </c:pt>
                <c:pt idx="23">
                  <c:v>618.04999999999995</c:v>
                </c:pt>
                <c:pt idx="24" formatCode="#,##0.##########">
                  <c:v>716.37099999999998</c:v>
                </c:pt>
                <c:pt idx="25" formatCode="#,##0.##########">
                  <c:v>937.76900000000001</c:v>
                </c:pt>
                <c:pt idx="26" formatCode="#,##0.##########">
                  <c:v>1003.893</c:v>
                </c:pt>
                <c:pt idx="27" formatCode="#,##0.##########">
                  <c:v>1234.992</c:v>
                </c:pt>
                <c:pt idx="28" formatCode="#,##0.##########">
                  <c:v>1586.433</c:v>
                </c:pt>
                <c:pt idx="29">
                  <c:v>2379.9699999999998</c:v>
                </c:pt>
                <c:pt idx="30">
                  <c:v>3283.45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D-4B36-B49A-8D4FB92EFA76}"/>
            </c:ext>
          </c:extLst>
        </c:ser>
        <c:ser>
          <c:idx val="1"/>
          <c:order val="1"/>
          <c:tx>
            <c:strRef>
              <c:f>Road!$AG$43</c:f>
              <c:strCache>
                <c:ptCount val="1"/>
                <c:pt idx="0">
                  <c:v>RICHARD 6,69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Road!$AC$80:$AC$125</c:f>
              <c:numCache>
                <c:formatCode>General</c:formatCode>
                <c:ptCount val="46"/>
                <c:pt idx="0">
                  <c:v>259.00000001128535</c:v>
                </c:pt>
                <c:pt idx="1">
                  <c:v>259.00000003067669</c:v>
                </c:pt>
                <c:pt idx="2">
                  <c:v>259.00000008338793</c:v>
                </c:pt>
                <c:pt idx="3">
                  <c:v>259.00000022667189</c:v>
                </c:pt>
                <c:pt idx="4">
                  <c:v>259.00000061615805</c:v>
                </c:pt>
                <c:pt idx="5">
                  <c:v>259.00000167489122</c:v>
                </c:pt>
                <c:pt idx="6">
                  <c:v>259.00000455282634</c:v>
                </c:pt>
                <c:pt idx="7">
                  <c:v>259.00001237586508</c:v>
                </c:pt>
                <c:pt idx="8">
                  <c:v>259.00003364108898</c:v>
                </c:pt>
                <c:pt idx="9">
                  <c:v>259.00009144595998</c:v>
                </c:pt>
                <c:pt idx="10">
                  <c:v>259.00024857588471</c:v>
                </c:pt>
                <c:pt idx="11">
                  <c:v>259.00067569926239</c:v>
                </c:pt>
                <c:pt idx="12">
                  <c:v>259.00183674067131</c:v>
                </c:pt>
                <c:pt idx="13">
                  <c:v>259.00499277616609</c:v>
                </c:pt>
                <c:pt idx="14">
                  <c:v>259.01357175333453</c:v>
                </c:pt>
                <c:pt idx="15">
                  <c:v>259.0368917071869</c:v>
                </c:pt>
                <c:pt idx="16">
                  <c:v>259.10028099855799</c:v>
                </c:pt>
                <c:pt idx="17">
                  <c:v>259.2725841935669</c:v>
                </c:pt>
                <c:pt idx="18">
                  <c:v>259.74090286498262</c:v>
                </c:pt>
                <c:pt idx="19">
                  <c:v>261.01355586701499</c:v>
                </c:pt>
                <c:pt idx="20">
                  <c:v>264.47026021753635</c:v>
                </c:pt>
                <c:pt idx="21">
                  <c:v>273.84646765168526</c:v>
                </c:pt>
                <c:pt idx="22">
                  <c:v>299.18614582586963</c:v>
                </c:pt>
                <c:pt idx="23">
                  <c:v>366.99530193757488</c:v>
                </c:pt>
                <c:pt idx="24">
                  <c:v>543.76101992911822</c:v>
                </c:pt>
                <c:pt idx="25">
                  <c:v>974.73475361135922</c:v>
                </c:pt>
                <c:pt idx="26">
                  <c:v>1873.815465047295</c:v>
                </c:pt>
                <c:pt idx="27">
                  <c:v>3261.1695</c:v>
                </c:pt>
                <c:pt idx="28">
                  <c:v>4648.5235349527047</c:v>
                </c:pt>
                <c:pt idx="29">
                  <c:v>5547.6042463886397</c:v>
                </c:pt>
                <c:pt idx="30">
                  <c:v>5978.5779800708824</c:v>
                </c:pt>
                <c:pt idx="31">
                  <c:v>6155.3436980624256</c:v>
                </c:pt>
                <c:pt idx="32">
                  <c:v>6223.1528541741309</c:v>
                </c:pt>
                <c:pt idx="33">
                  <c:v>6248.4925323483158</c:v>
                </c:pt>
                <c:pt idx="34">
                  <c:v>6257.8687397824642</c:v>
                </c:pt>
                <c:pt idx="35">
                  <c:v>6261.3254441329855</c:v>
                </c:pt>
                <c:pt idx="36">
                  <c:v>6262.5980971350173</c:v>
                </c:pt>
                <c:pt idx="37">
                  <c:v>6263.0664158064337</c:v>
                </c:pt>
                <c:pt idx="38">
                  <c:v>6263.2387190014424</c:v>
                </c:pt>
                <c:pt idx="39">
                  <c:v>6263.3021082928135</c:v>
                </c:pt>
                <c:pt idx="40">
                  <c:v>6263.3254282466651</c:v>
                </c:pt>
                <c:pt idx="41">
                  <c:v>6263.3340072238334</c:v>
                </c:pt>
                <c:pt idx="42">
                  <c:v>6263.337163259328</c:v>
                </c:pt>
                <c:pt idx="43">
                  <c:v>6263.3383243007374</c:v>
                </c:pt>
                <c:pt idx="44">
                  <c:v>6263.3387514241149</c:v>
                </c:pt>
                <c:pt idx="45">
                  <c:v>6263.3389085540402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D-4B36-B49A-8D4FB92EFA76}"/>
            </c:ext>
          </c:extLst>
        </c:ser>
        <c:ser>
          <c:idx val="2"/>
          <c:order val="2"/>
          <c:tx>
            <c:strRef>
              <c:f>Road!$AH$43</c:f>
              <c:strCache>
                <c:ptCount val="1"/>
                <c:pt idx="0">
                  <c:v>RICHARD k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Road!$AD$80:$AD$110</c:f>
              <c:numCache>
                <c:formatCode>General</c:formatCode>
                <c:ptCount val="31"/>
                <c:pt idx="0">
                  <c:v>259.00015293225465</c:v>
                </c:pt>
                <c:pt idx="1">
                  <c:v>259.00027866072475</c:v>
                </c:pt>
                <c:pt idx="2">
                  <c:v>259.00050775290708</c:v>
                </c:pt>
                <c:pt idx="3">
                  <c:v>259.00092518599024</c:v>
                </c:pt>
                <c:pt idx="4">
                  <c:v>259.0016857983627</c:v>
                </c:pt>
                <c:pt idx="5">
                  <c:v>259.00307172348272</c:v>
                </c:pt>
                <c:pt idx="6">
                  <c:v>259.00559704043411</c:v>
                </c:pt>
                <c:pt idx="7">
                  <c:v>259.01019845708555</c:v>
                </c:pt>
                <c:pt idx="8">
                  <c:v>259.01858274887564</c:v>
                </c:pt>
                <c:pt idx="9">
                  <c:v>259.03385980505522</c:v>
                </c:pt>
                <c:pt idx="10">
                  <c:v>259.06169601952377</c:v>
                </c:pt>
                <c:pt idx="11">
                  <c:v>259.11241559182082</c:v>
                </c:pt>
                <c:pt idx="12">
                  <c:v>259.20482830431752</c:v>
                </c:pt>
                <c:pt idx="13">
                  <c:v>259.37320072534158</c:v>
                </c:pt>
                <c:pt idx="14">
                  <c:v>259.67994708073206</c:v>
                </c:pt>
                <c:pt idx="15">
                  <c:v>260.23871541214208</c:v>
                </c:pt>
                <c:pt idx="16">
                  <c:v>261.25632690649741</c:v>
                </c:pt>
                <c:pt idx="17">
                  <c:v>263.10877566407487</c:v>
                </c:pt>
                <c:pt idx="18">
                  <c:v>266.47832510608407</c:v>
                </c:pt>
                <c:pt idx="19">
                  <c:v>272.59875336160854</c:v>
                </c:pt>
                <c:pt idx="20">
                  <c:v>283.68728832417446</c:v>
                </c:pt>
                <c:pt idx="21">
                  <c:v>303.68332015471969</c:v>
                </c:pt>
                <c:pt idx="22">
                  <c:v>339.44127722355194</c:v>
                </c:pt>
                <c:pt idx="23">
                  <c:v>402.43718213189186</c:v>
                </c:pt>
                <c:pt idx="24">
                  <c:v>510.55166191104354</c:v>
                </c:pt>
                <c:pt idx="25">
                  <c:v>688.0214532382804</c:v>
                </c:pt>
                <c:pt idx="26">
                  <c:v>959.08521854639616</c:v>
                </c:pt>
                <c:pt idx="27">
                  <c:v>1330.6947846353928</c:v>
                </c:pt>
                <c:pt idx="28">
                  <c:v>1771.2249999999999</c:v>
                </c:pt>
                <c:pt idx="29">
                  <c:v>2211.7552153646066</c:v>
                </c:pt>
                <c:pt idx="30">
                  <c:v>2583.3647814536034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D-4B36-B49A-8D4FB92EFA76}"/>
            </c:ext>
          </c:extLst>
        </c:ser>
        <c:ser>
          <c:idx val="3"/>
          <c:order val="3"/>
          <c:tx>
            <c:strRef>
              <c:f>Road!$AI$43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Road!$AE$80:$AE$110</c:f>
              <c:numCache>
                <c:formatCode>General</c:formatCode>
                <c:ptCount val="31"/>
                <c:pt idx="0">
                  <c:v>259.00017591397392</c:v>
                </c:pt>
                <c:pt idx="1">
                  <c:v>259.00031893747757</c:v>
                </c:pt>
                <c:pt idx="2">
                  <c:v>259.00057824351325</c:v>
                </c:pt>
                <c:pt idx="3">
                  <c:v>259.00104837337193</c:v>
                </c:pt>
                <c:pt idx="4">
                  <c:v>259.00190073332408</c:v>
                </c:pt>
                <c:pt idx="5">
                  <c:v>259.00344608818455</c:v>
                </c:pt>
                <c:pt idx="6">
                  <c:v>259.00624786396941</c:v>
                </c:pt>
                <c:pt idx="7">
                  <c:v>259.01132756871499</c:v>
                </c:pt>
                <c:pt idx="8">
                  <c:v>259.020537225304</c:v>
                </c:pt>
                <c:pt idx="9">
                  <c:v>259.03723459832042</c:v>
                </c:pt>
                <c:pt idx="10">
                  <c:v>259.06750738157228</c:v>
                </c:pt>
                <c:pt idx="11">
                  <c:v>259.12239261617731</c:v>
                </c:pt>
                <c:pt idx="12">
                  <c:v>259.22190030218553</c:v>
                </c:pt>
                <c:pt idx="13">
                  <c:v>259.40230737427441</c:v>
                </c:pt>
                <c:pt idx="14">
                  <c:v>259.72937841285631</c:v>
                </c:pt>
                <c:pt idx="15">
                  <c:v>260.32232245354993</c:v>
                </c:pt>
                <c:pt idx="16">
                  <c:v>261.39718089537928</c:v>
                </c:pt>
                <c:pt idx="17">
                  <c:v>263.3453213726483</c:v>
                </c:pt>
                <c:pt idx="18">
                  <c:v>266.87513076195461</c:v>
                </c:pt>
                <c:pt idx="19">
                  <c:v>273.26665659620903</c:v>
                </c:pt>
                <c:pt idx="20">
                  <c:v>284.82510675647308</c:v>
                </c:pt>
                <c:pt idx="21">
                  <c:v>305.67358582950919</c:v>
                </c:pt>
                <c:pt idx="22">
                  <c:v>343.08539749649407</c:v>
                </c:pt>
                <c:pt idx="23">
                  <c:v>409.53516030924072</c:v>
                </c:pt>
                <c:pt idx="24">
                  <c:v>525.21563370529293</c:v>
                </c:pt>
                <c:pt idx="25">
                  <c:v>719.03056873613957</c:v>
                </c:pt>
                <c:pt idx="26">
                  <c:v>1021.9021179852421</c:v>
                </c:pt>
                <c:pt idx="27">
                  <c:v>1443.145142142125</c:v>
                </c:pt>
                <c:pt idx="28">
                  <c:v>1936.918694897797</c:v>
                </c:pt>
                <c:pt idx="29">
                  <c:v>2405.8917860279157</c:v>
                </c:pt>
                <c:pt idx="30">
                  <c:v>2766.7212151020681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D-4B36-B49A-8D4FB92EFA76}"/>
            </c:ext>
          </c:extLst>
        </c:ser>
        <c:ser>
          <c:idx val="4"/>
          <c:order val="4"/>
          <c:tx>
            <c:strRef>
              <c:f>Road!$AB$79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Road!$Y$80:$Y$125</c:f>
              <c:numCache>
                <c:formatCode>General</c:formatCode>
                <c:ptCount val="4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</c:numCache>
            </c:numRef>
          </c:cat>
          <c:val>
            <c:numRef>
              <c:f>Road!$AB$80:$AB$125</c:f>
              <c:numCache>
                <c:formatCode>General</c:formatCode>
                <c:ptCount val="46"/>
                <c:pt idx="30" formatCode="#,##0.000">
                  <c:v>3283.45</c:v>
                </c:pt>
                <c:pt idx="31">
                  <c:v>4186.93</c:v>
                </c:pt>
                <c:pt idx="32">
                  <c:v>4980.4669999999996</c:v>
                </c:pt>
                <c:pt idx="33">
                  <c:v>5331.9079999999994</c:v>
                </c:pt>
                <c:pt idx="34">
                  <c:v>5563.0069999999996</c:v>
                </c:pt>
                <c:pt idx="35">
                  <c:v>5629.1309999999994</c:v>
                </c:pt>
                <c:pt idx="36">
                  <c:v>5850.5289999999995</c:v>
                </c:pt>
                <c:pt idx="37">
                  <c:v>5948.8499999999995</c:v>
                </c:pt>
                <c:pt idx="38">
                  <c:v>6084.3689999999997</c:v>
                </c:pt>
                <c:pt idx="39">
                  <c:v>6084.0889999999999</c:v>
                </c:pt>
                <c:pt idx="40">
                  <c:v>6159.6559999999999</c:v>
                </c:pt>
                <c:pt idx="41">
                  <c:v>6218.0959999999995</c:v>
                </c:pt>
                <c:pt idx="42">
                  <c:v>6260.7489999999998</c:v>
                </c:pt>
                <c:pt idx="43">
                  <c:v>6259.6419999999998</c:v>
                </c:pt>
                <c:pt idx="44">
                  <c:v>6258.1610000000001</c:v>
                </c:pt>
                <c:pt idx="45">
                  <c:v>6263.3389999999999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4D-4B36-B49A-8D4FB92E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Road!$P$10:$AE$10</c:f>
              <c:strCach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strCache>
            </c:strRef>
          </c:cat>
          <c:val>
            <c:numRef>
              <c:f>Road!$P$12:$AE$12</c:f>
              <c:numCache>
                <c:formatCode>#,##0.##########</c:formatCode>
                <c:ptCount val="16"/>
                <c:pt idx="0">
                  <c:v>3021857.7439999999</c:v>
                </c:pt>
                <c:pt idx="1">
                  <c:v>3025652.639</c:v>
                </c:pt>
                <c:pt idx="2">
                  <c:v>3094242.6460000002</c:v>
                </c:pt>
                <c:pt idx="3">
                  <c:v>3144934.912</c:v>
                </c:pt>
                <c:pt idx="4">
                  <c:v>3103415.307</c:v>
                </c:pt>
                <c:pt idx="5">
                  <c:v>3037776.4649999999</c:v>
                </c:pt>
                <c:pt idx="6">
                  <c:v>3030956.5290000001</c:v>
                </c:pt>
                <c:pt idx="7">
                  <c:v>3017499.9180000001</c:v>
                </c:pt>
                <c:pt idx="8">
                  <c:v>2905196.0090000001</c:v>
                </c:pt>
                <c:pt idx="9">
                  <c:v>2883948.7110000001</c:v>
                </c:pt>
                <c:pt idx="10">
                  <c:v>2932818.4240000001</c:v>
                </c:pt>
                <c:pt idx="11">
                  <c:v>2972559.6379999998</c:v>
                </c:pt>
                <c:pt idx="12">
                  <c:v>3037606.2250000001</c:v>
                </c:pt>
                <c:pt idx="13">
                  <c:v>3096227.872</c:v>
                </c:pt>
                <c:pt idx="14">
                  <c:v>3110551.9440000001</c:v>
                </c:pt>
                <c:pt idx="15">
                  <c:v>3140604.2089999998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F-4812-B838-31C8CDE6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577967"/>
        <c:axId val="759578799"/>
      </c:barChart>
      <c:catAx>
        <c:axId val="7595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578799"/>
        <c:crosses val="autoZero"/>
        <c:auto val="1"/>
        <c:lblAlgn val="ctr"/>
        <c:lblOffset val="100"/>
        <c:noMultiLvlLbl val="0"/>
      </c:catAx>
      <c:valAx>
        <c:axId val="75957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95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Road!$X$43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Road!$X$44:$X$74</c:f>
              <c:numCache>
                <c:formatCode>General</c:formatCode>
                <c:ptCount val="31"/>
                <c:pt idx="0">
                  <c:v>0</c:v>
                </c:pt>
                <c:pt idx="1">
                  <c:v>3.999212548873562E-5</c:v>
                </c:pt>
                <c:pt idx="2">
                  <c:v>1.1362092893000579E-3</c:v>
                </c:pt>
                <c:pt idx="3">
                  <c:v>3.2267682093907808E-3</c:v>
                </c:pt>
                <c:pt idx="4">
                  <c:v>9.2683839068363784E-3</c:v>
                </c:pt>
                <c:pt idx="5">
                  <c:v>1.4459613419391859E-2</c:v>
                </c:pt>
                <c:pt idx="6">
                  <c:v>2.0765203117969911E-2</c:v>
                </c:pt>
                <c:pt idx="7">
                  <c:v>2.7981380312566275E-2</c:v>
                </c:pt>
                <c:pt idx="8">
                  <c:v>2.5360405191579741E-2</c:v>
                </c:pt>
                <c:pt idx="9">
                  <c:v>2.7684085435685898E-2</c:v>
                </c:pt>
                <c:pt idx="10">
                  <c:v>4.3296911297987802E-2</c:v>
                </c:pt>
                <c:pt idx="11">
                  <c:v>5.0155858831437111E-2</c:v>
                </c:pt>
                <c:pt idx="12">
                  <c:v>6.5780697139173366E-2</c:v>
                </c:pt>
                <c:pt idx="13">
                  <c:v>8.0791268888555728E-2</c:v>
                </c:pt>
                <c:pt idx="14">
                  <c:v>0.10761900598656279</c:v>
                </c:pt>
                <c:pt idx="15">
                  <c:v>0.17931667289698169</c:v>
                </c:pt>
                <c:pt idx="16">
                  <c:v>0.29055035255161765</c:v>
                </c:pt>
                <c:pt idx="17">
                  <c:v>0.39983906290245919</c:v>
                </c:pt>
                <c:pt idx="18">
                  <c:v>0.4998439722067019</c:v>
                </c:pt>
                <c:pt idx="19">
                  <c:v>0.60374468958766103</c:v>
                </c:pt>
                <c:pt idx="20">
                  <c:v>0.68679808643768203</c:v>
                </c:pt>
                <c:pt idx="21">
                  <c:v>0.72881384972050911</c:v>
                </c:pt>
                <c:pt idx="22">
                  <c:v>0.80285337362085518</c:v>
                </c:pt>
                <c:pt idx="23">
                  <c:v>0.72339893940503464</c:v>
                </c:pt>
                <c:pt idx="24">
                  <c:v>0.76738110614369015</c:v>
                </c:pt>
                <c:pt idx="25">
                  <c:v>0.75851938607778591</c:v>
                </c:pt>
                <c:pt idx="26">
                  <c:v>0.72297388728377276</c:v>
                </c:pt>
                <c:pt idx="27">
                  <c:v>0.77381350327990317</c:v>
                </c:pt>
                <c:pt idx="28">
                  <c:v>0.85028831723828269</c:v>
                </c:pt>
                <c:pt idx="29">
                  <c:v>0.87286483663655146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6-4019-BD65-2C08D2F9FCFB}"/>
            </c:ext>
          </c:extLst>
        </c:ser>
        <c:ser>
          <c:idx val="1"/>
          <c:order val="1"/>
          <c:tx>
            <c:strRef>
              <c:f>Road!$Y$43</c:f>
              <c:strCache>
                <c:ptCount val="1"/>
                <c:pt idx="0">
                  <c:v>RICHARD 6,69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Road!$Y$44:$Y$74</c:f>
              <c:numCache>
                <c:formatCode>General</c:formatCode>
                <c:ptCount val="31"/>
                <c:pt idx="0">
                  <c:v>0</c:v>
                </c:pt>
                <c:pt idx="1">
                  <c:v>2.6169557150047876E-8</c:v>
                </c:pt>
                <c:pt idx="2">
                  <c:v>9.730578188798356E-8</c:v>
                </c:pt>
                <c:pt idx="3">
                  <c:v>2.9067403779184481E-7</c:v>
                </c:pt>
                <c:pt idx="4">
                  <c:v>8.1630307609223835E-7</c:v>
                </c:pt>
                <c:pt idx="5">
                  <c:v>2.2451081469201942E-6</c:v>
                </c:pt>
                <c:pt idx="6">
                  <c:v>6.1289823735840305E-6</c:v>
                </c:pt>
                <c:pt idx="7">
                  <c:v>1.6686294646222137E-5</c:v>
                </c:pt>
                <c:pt idx="8">
                  <c:v>4.5382918254676236E-5</c:v>
                </c:pt>
                <c:pt idx="9">
                  <c:v>1.2338010595470885E-4</c:v>
                </c:pt>
                <c:pt idx="10">
                  <c:v>3.3533696596300993E-4</c:v>
                </c:pt>
                <c:pt idx="11">
                  <c:v>9.1104157589478956E-4</c:v>
                </c:pt>
                <c:pt idx="12">
                  <c:v>2.4726231565416613E-3</c:v>
                </c:pt>
                <c:pt idx="13">
                  <c:v>6.6928769184421005E-3</c:v>
                </c:pt>
                <c:pt idx="14">
                  <c:v>1.7986305517044658E-2</c:v>
                </c:pt>
                <c:pt idx="15">
                  <c:v>4.7426150064433271E-2</c:v>
                </c:pt>
                <c:pt idx="16">
                  <c:v>0.11920364101559068</c:v>
                </c:pt>
                <c:pt idx="17">
                  <c:v>0.26894306266914808</c:v>
                </c:pt>
                <c:pt idx="18">
                  <c:v>0.50000306449118681</c:v>
                </c:pt>
                <c:pt idx="19">
                  <c:v>0.73106306631322548</c:v>
                </c:pt>
                <c:pt idx="20">
                  <c:v>0.88080248796678284</c:v>
                </c:pt>
                <c:pt idx="21">
                  <c:v>0.95257997891794055</c:v>
                </c:pt>
                <c:pt idx="22">
                  <c:v>0.98201982346532901</c:v>
                </c:pt>
                <c:pt idx="23">
                  <c:v>0.99331325206393162</c:v>
                </c:pt>
                <c:pt idx="24">
                  <c:v>0.99753350582583211</c:v>
                </c:pt>
                <c:pt idx="25">
                  <c:v>0.9990950874064789</c:v>
                </c:pt>
                <c:pt idx="26">
                  <c:v>0.99967079201641063</c:v>
                </c:pt>
                <c:pt idx="27">
                  <c:v>0.99988274887641881</c:v>
                </c:pt>
                <c:pt idx="28">
                  <c:v>0.99996074606411889</c:v>
                </c:pt>
                <c:pt idx="29">
                  <c:v>0.9999894426877276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6-4019-BD65-2C08D2F9FCFB}"/>
            </c:ext>
          </c:extLst>
        </c:ser>
        <c:ser>
          <c:idx val="2"/>
          <c:order val="2"/>
          <c:tx>
            <c:strRef>
              <c:f>Road!$Z$43</c:f>
              <c:strCache>
                <c:ptCount val="1"/>
                <c:pt idx="0">
                  <c:v>RICHARD k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Road!$Z$44:$Z$74</c:f>
              <c:numCache>
                <c:formatCode>General</c:formatCode>
                <c:ptCount val="31"/>
                <c:pt idx="0">
                  <c:v>0</c:v>
                </c:pt>
                <c:pt idx="1">
                  <c:v>1.4548002348057047E-5</c:v>
                </c:pt>
                <c:pt idx="2">
                  <c:v>4.2414113112628121E-5</c:v>
                </c:pt>
                <c:pt idx="3">
                  <c:v>9.5788450385020089E-5</c:v>
                </c:pt>
                <c:pt idx="4">
                  <c:v>1.9801326680967467E-4</c:v>
                </c:pt>
                <c:pt idx="5">
                  <c:v>3.9377073365868111E-4</c:v>
                </c:pt>
                <c:pt idx="6">
                  <c:v>7.6853822113408916E-4</c:v>
                </c:pt>
                <c:pt idx="7">
                  <c:v>1.4856366724030885E-3</c:v>
                </c:pt>
                <c:pt idx="8">
                  <c:v>2.8563984923371806E-3</c:v>
                </c:pt>
                <c:pt idx="9">
                  <c:v>5.4716690724525702E-3</c:v>
                </c:pt>
                <c:pt idx="10">
                  <c:v>1.0443218576501661E-2</c:v>
                </c:pt>
                <c:pt idx="11">
                  <c:v>1.982897437692116E-2</c:v>
                </c:pt>
                <c:pt idx="12">
                  <c:v>3.7319574304836269E-2</c:v>
                </c:pt>
                <c:pt idx="13">
                  <c:v>6.9138417414980738E-2</c:v>
                </c:pt>
                <c:pt idx="14">
                  <c:v>0.12456608929933274</c:v>
                </c:pt>
                <c:pt idx="15">
                  <c:v>0.21419834032330498</c:v>
                </c:pt>
                <c:pt idx="16">
                  <c:v>0.343052463840822</c:v>
                </c:pt>
                <c:pt idx="17">
                  <c:v>0.5000990066334049</c:v>
                </c:pt>
                <c:pt idx="18">
                  <c:v>0.65714554942598769</c:v>
                </c:pt>
                <c:pt idx="19">
                  <c:v>0.78599967294350481</c:v>
                </c:pt>
                <c:pt idx="20">
                  <c:v>0.8756319239674768</c:v>
                </c:pt>
                <c:pt idx="21">
                  <c:v>0.93105959585182896</c:v>
                </c:pt>
                <c:pt idx="22">
                  <c:v>0.96287843896197345</c:v>
                </c:pt>
                <c:pt idx="23">
                  <c:v>0.98036903888988858</c:v>
                </c:pt>
                <c:pt idx="24">
                  <c:v>0.98975479469030792</c:v>
                </c:pt>
                <c:pt idx="25">
                  <c:v>0.9947263441943569</c:v>
                </c:pt>
                <c:pt idx="26">
                  <c:v>0.99734161477447236</c:v>
                </c:pt>
                <c:pt idx="27">
                  <c:v>0.99871237659440648</c:v>
                </c:pt>
                <c:pt idx="28">
                  <c:v>0.9994294750456757</c:v>
                </c:pt>
                <c:pt idx="29">
                  <c:v>0.99980424253315103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6-4019-BD65-2C08D2F9FCFB}"/>
            </c:ext>
          </c:extLst>
        </c:ser>
        <c:ser>
          <c:idx val="3"/>
          <c:order val="3"/>
          <c:tx>
            <c:strRef>
              <c:f>Road!$AA$43</c:f>
              <c:strCache>
                <c:ptCount val="1"/>
                <c:pt idx="0">
                  <c:v>RICHARD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Road!$P$44:$P$74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Road!$AA$44:$AA$74</c:f>
              <c:numCache>
                <c:formatCode>General</c:formatCode>
                <c:ptCount val="31"/>
                <c:pt idx="0">
                  <c:v>0</c:v>
                </c:pt>
                <c:pt idx="1">
                  <c:v>1.9590831832388808E-5</c:v>
                </c:pt>
                <c:pt idx="2">
                  <c:v>5.6374062795067316E-5</c:v>
                </c:pt>
                <c:pt idx="3">
                  <c:v>1.2543591606633379E-4</c:v>
                </c:pt>
                <c:pt idx="4">
                  <c:v>2.5509685989371018E-4</c:v>
                </c:pt>
                <c:pt idx="5">
                  <c:v>4.9851059734434486E-4</c:v>
                </c:pt>
                <c:pt idx="6">
                  <c:v>9.5539931699470295E-4</c:v>
                </c:pt>
                <c:pt idx="7">
                  <c:v>1.8127011779974012E-3</c:v>
                </c:pt>
                <c:pt idx="8">
                  <c:v>3.4202765658756474E-3</c:v>
                </c:pt>
                <c:pt idx="9">
                  <c:v>6.4307478793892347E-3</c:v>
                </c:pt>
                <c:pt idx="10">
                  <c:v>1.2053447208091045E-2</c:v>
                </c:pt>
                <c:pt idx="11">
                  <c:v>2.2499443841010467E-2</c:v>
                </c:pt>
                <c:pt idx="12">
                  <c:v>4.1702770646452295E-2</c:v>
                </c:pt>
                <c:pt idx="13">
                  <c:v>7.6283446320015727E-2</c:v>
                </c:pt>
                <c:pt idx="14">
                  <c:v>0.13614855093836212</c:v>
                </c:pt>
                <c:pt idx="15">
                  <c:v>0.2326200572362237</c:v>
                </c:pt>
                <c:pt idx="16">
                  <c:v>0.37053592649336248</c:v>
                </c:pt>
                <c:pt idx="17">
                  <c:v>0.53593022787103162</c:v>
                </c:pt>
                <c:pt idx="18">
                  <c:v>0.69574176667295784</c:v>
                </c:pt>
                <c:pt idx="19">
                  <c:v>0.82014012370492317</c:v>
                </c:pt>
                <c:pt idx="20">
                  <c:v>0.90134289643792098</c:v>
                </c:pt>
                <c:pt idx="21">
                  <c:v>0.94835130946381097</c:v>
                </c:pt>
                <c:pt idx="22">
                  <c:v>0.97367716182903896</c:v>
                </c:pt>
                <c:pt idx="23">
                  <c:v>0.98679236216068311</c:v>
                </c:pt>
                <c:pt idx="24">
                  <c:v>0.99344483106467651</c:v>
                </c:pt>
                <c:pt idx="25">
                  <c:v>0.99678366602338675</c:v>
                </c:pt>
                <c:pt idx="26">
                  <c:v>0.99845050194032459</c:v>
                </c:pt>
                <c:pt idx="27">
                  <c:v>0.99928041675816515</c:v>
                </c:pt>
                <c:pt idx="28">
                  <c:v>0.99969308165377602</c:v>
                </c:pt>
                <c:pt idx="29">
                  <c:v>0.99989813869027711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6-4019-BD65-2C08D2F9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904175"/>
        <c:axId val="1714903759"/>
      </c:lineChart>
      <c:catAx>
        <c:axId val="17149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3759"/>
        <c:crosses val="autoZero"/>
        <c:auto val="1"/>
        <c:lblAlgn val="ctr"/>
        <c:lblOffset val="100"/>
        <c:noMultiLvlLbl val="0"/>
      </c:catAx>
      <c:valAx>
        <c:axId val="1714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149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Rail!$A$37</c:f>
              <c:strCache>
                <c:ptCount val="1"/>
                <c:pt idx="0">
                  <c:v>Electricity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Rail!$B$10:$AF$10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Rail!$B$37:$AF$37</c:f>
              <c:numCache>
                <c:formatCode>0.00</c:formatCode>
                <c:ptCount val="31"/>
                <c:pt idx="0">
                  <c:v>52.414738184268536</c:v>
                </c:pt>
                <c:pt idx="1">
                  <c:v>54.398757940652629</c:v>
                </c:pt>
                <c:pt idx="2">
                  <c:v>53.911209571595855</c:v>
                </c:pt>
                <c:pt idx="3">
                  <c:v>55.205755810954329</c:v>
                </c:pt>
                <c:pt idx="4">
                  <c:v>57.846735279766413</c:v>
                </c:pt>
                <c:pt idx="5">
                  <c:v>58.435568182375263</c:v>
                </c:pt>
                <c:pt idx="6">
                  <c:v>59.017562609986442</c:v>
                </c:pt>
                <c:pt idx="7">
                  <c:v>58.452335285581889</c:v>
                </c:pt>
                <c:pt idx="8">
                  <c:v>58.719398215432847</c:v>
                </c:pt>
                <c:pt idx="9">
                  <c:v>60.345174777222212</c:v>
                </c:pt>
                <c:pt idx="10">
                  <c:v>60.114382049557804</c:v>
                </c:pt>
                <c:pt idx="11">
                  <c:v>62.962488450255741</c:v>
                </c:pt>
                <c:pt idx="12">
                  <c:v>63.227178025048339</c:v>
                </c:pt>
                <c:pt idx="13">
                  <c:v>61.966497774048733</c:v>
                </c:pt>
                <c:pt idx="14">
                  <c:v>61.734175310978898</c:v>
                </c:pt>
                <c:pt idx="15">
                  <c:v>62.926175767302858</c:v>
                </c:pt>
                <c:pt idx="16">
                  <c:v>63.029830996981083</c:v>
                </c:pt>
                <c:pt idx="17">
                  <c:v>61.305194732189769</c:v>
                </c:pt>
                <c:pt idx="18">
                  <c:v>61.631408950383005</c:v>
                </c:pt>
                <c:pt idx="19">
                  <c:v>64.394998127216041</c:v>
                </c:pt>
                <c:pt idx="20">
                  <c:v>64.66716648836011</c:v>
                </c:pt>
                <c:pt idx="21">
                  <c:v>65.832057466593113</c:v>
                </c:pt>
                <c:pt idx="22">
                  <c:v>65.435281532280925</c:v>
                </c:pt>
                <c:pt idx="23">
                  <c:v>72.63627137121027</c:v>
                </c:pt>
                <c:pt idx="24">
                  <c:v>73.361857419623149</c:v>
                </c:pt>
                <c:pt idx="25">
                  <c:v>73.781892881693125</c:v>
                </c:pt>
                <c:pt idx="26">
                  <c:v>74.970891621333834</c:v>
                </c:pt>
                <c:pt idx="27">
                  <c:v>75.571997125033349</c:v>
                </c:pt>
                <c:pt idx="28">
                  <c:v>76.393733479691022</c:v>
                </c:pt>
                <c:pt idx="29">
                  <c:v>76.149660403198965</c:v>
                </c:pt>
                <c:pt idx="30">
                  <c:v>76.492391367460996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F-4752-8EDB-B78CBBC0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741248"/>
        <c:axId val="1218741664"/>
      </c:lineChart>
      <c:catAx>
        <c:axId val="1218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664"/>
        <c:crosses val="autoZero"/>
        <c:auto val="1"/>
        <c:lblAlgn val="ctr"/>
        <c:lblOffset val="100"/>
        <c:noMultiLvlLbl val="0"/>
      </c:catAx>
      <c:valAx>
        <c:axId val="121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Rail!$A$38</c:f>
              <c:strCache>
                <c:ptCount val="1"/>
                <c:pt idx="0">
                  <c:v>Bioenergy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Rail!$B$10:$AF$10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Rail!$B$38:$AF$38</c:f>
              <c:numCache>
                <c:formatCode>0.00</c:formatCode>
                <c:ptCount val="31"/>
                <c:pt idx="0">
                  <c:v>0.25658306152454513</c:v>
                </c:pt>
                <c:pt idx="1">
                  <c:v>0.28252065215247135</c:v>
                </c:pt>
                <c:pt idx="2">
                  <c:v>0.34513312080098463</c:v>
                </c:pt>
                <c:pt idx="3">
                  <c:v>0.36883231797343313</c:v>
                </c:pt>
                <c:pt idx="4">
                  <c:v>0.36191305757921066</c:v>
                </c:pt>
                <c:pt idx="5">
                  <c:v>0.4559231617264331</c:v>
                </c:pt>
                <c:pt idx="6">
                  <c:v>0.44851762611641599</c:v>
                </c:pt>
                <c:pt idx="7">
                  <c:v>0.4995841414456913</c:v>
                </c:pt>
                <c:pt idx="8">
                  <c:v>0.55740470088636807</c:v>
                </c:pt>
                <c:pt idx="9">
                  <c:v>0.54560394827363645</c:v>
                </c:pt>
                <c:pt idx="10">
                  <c:v>0.59973244900661427</c:v>
                </c:pt>
                <c:pt idx="11">
                  <c:v>0.657901979132401</c:v>
                </c:pt>
                <c:pt idx="12">
                  <c:v>0.77548619927227946</c:v>
                </c:pt>
                <c:pt idx="13">
                  <c:v>0.89700140984393562</c:v>
                </c:pt>
                <c:pt idx="14">
                  <c:v>1.1121715940199994</c:v>
                </c:pt>
                <c:pt idx="15">
                  <c:v>1.4893139196169038</c:v>
                </c:pt>
                <c:pt idx="16">
                  <c:v>1.7952014634227396</c:v>
                </c:pt>
                <c:pt idx="17">
                  <c:v>2.0652019403267481</c:v>
                </c:pt>
                <c:pt idx="18">
                  <c:v>2.2652210372730792</c:v>
                </c:pt>
                <c:pt idx="19">
                  <c:v>2.7663995649348929</c:v>
                </c:pt>
                <c:pt idx="20">
                  <c:v>2.9425681504394587</c:v>
                </c:pt>
                <c:pt idx="21">
                  <c:v>3.2553320395752192</c:v>
                </c:pt>
                <c:pt idx="22">
                  <c:v>3.6131501790277807</c:v>
                </c:pt>
                <c:pt idx="23">
                  <c:v>4.1290160386478112</c:v>
                </c:pt>
                <c:pt idx="24">
                  <c:v>4.4866914183624669</c:v>
                </c:pt>
                <c:pt idx="25">
                  <c:v>4.4747754042635526</c:v>
                </c:pt>
                <c:pt idx="26">
                  <c:v>4.7426170854688863</c:v>
                </c:pt>
                <c:pt idx="27">
                  <c:v>4.7254145680998647</c:v>
                </c:pt>
                <c:pt idx="28">
                  <c:v>4.9083517769363931</c:v>
                </c:pt>
                <c:pt idx="29">
                  <c:v>5.0077366654107403</c:v>
                </c:pt>
                <c:pt idx="30">
                  <c:v>5.5307411214541808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C-4D33-B63C-A51D7819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741248"/>
        <c:axId val="1218741664"/>
      </c:lineChart>
      <c:catAx>
        <c:axId val="1218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664"/>
        <c:crosses val="autoZero"/>
        <c:auto val="1"/>
        <c:lblAlgn val="ctr"/>
        <c:lblOffset val="100"/>
        <c:noMultiLvlLbl val="0"/>
      </c:catAx>
      <c:valAx>
        <c:axId val="121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Rail!$A$39</c:f>
              <c:strCache>
                <c:ptCount val="1"/>
                <c:pt idx="0">
                  <c:v>Fossil 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Rail!$B$10:$AF$10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Rail!$B$39:$AF$39</c:f>
              <c:numCache>
                <c:formatCode>0.00</c:formatCode>
                <c:ptCount val="31"/>
                <c:pt idx="0">
                  <c:v>76.794777247950378</c:v>
                </c:pt>
                <c:pt idx="1">
                  <c:v>76.028434030866421</c:v>
                </c:pt>
                <c:pt idx="2">
                  <c:v>75.598937207518162</c:v>
                </c:pt>
                <c:pt idx="3">
                  <c:v>75.034696599487731</c:v>
                </c:pt>
                <c:pt idx="4">
                  <c:v>73.541798261889426</c:v>
                </c:pt>
                <c:pt idx="5">
                  <c:v>73.559814415740931</c:v>
                </c:pt>
                <c:pt idx="6">
                  <c:v>72.904649819750773</c:v>
                </c:pt>
                <c:pt idx="7">
                  <c:v>72.537432368447057</c:v>
                </c:pt>
                <c:pt idx="8">
                  <c:v>72.616539993650804</c:v>
                </c:pt>
                <c:pt idx="9">
                  <c:v>71.154699740582032</c:v>
                </c:pt>
                <c:pt idx="10">
                  <c:v>70.766478529215021</c:v>
                </c:pt>
                <c:pt idx="11">
                  <c:v>69.388987109108456</c:v>
                </c:pt>
                <c:pt idx="12">
                  <c:v>69.81120286225368</c:v>
                </c:pt>
                <c:pt idx="13">
                  <c:v>70.614882328545889</c:v>
                </c:pt>
                <c:pt idx="14">
                  <c:v>69.542028544488062</c:v>
                </c:pt>
                <c:pt idx="15">
                  <c:v>69.180853103746514</c:v>
                </c:pt>
                <c:pt idx="16">
                  <c:v>67.97454644929104</c:v>
                </c:pt>
                <c:pt idx="17">
                  <c:v>69.124152528027139</c:v>
                </c:pt>
                <c:pt idx="18">
                  <c:v>67.980438158026686</c:v>
                </c:pt>
                <c:pt idx="19">
                  <c:v>65.53027249436569</c:v>
                </c:pt>
                <c:pt idx="20">
                  <c:v>65.14552760030125</c:v>
                </c:pt>
                <c:pt idx="21">
                  <c:v>65.008762324786517</c:v>
                </c:pt>
                <c:pt idx="22">
                  <c:v>63.93606343523809</c:v>
                </c:pt>
                <c:pt idx="23">
                  <c:v>58.017498924381016</c:v>
                </c:pt>
                <c:pt idx="24">
                  <c:v>55.70335739887944</c:v>
                </c:pt>
                <c:pt idx="25">
                  <c:v>56.248762503272943</c:v>
                </c:pt>
                <c:pt idx="26">
                  <c:v>55.998746690042026</c:v>
                </c:pt>
                <c:pt idx="27">
                  <c:v>56.239457031871375</c:v>
                </c:pt>
                <c:pt idx="28">
                  <c:v>54.602265315535682</c:v>
                </c:pt>
                <c:pt idx="29">
                  <c:v>53.279884647134558</c:v>
                </c:pt>
                <c:pt idx="30">
                  <c:v>51.217083137697372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B-4169-AD0E-34D46D8B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741248"/>
        <c:axId val="1218741664"/>
      </c:lineChart>
      <c:catAx>
        <c:axId val="1218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664"/>
        <c:crosses val="autoZero"/>
        <c:auto val="1"/>
        <c:lblAlgn val="ctr"/>
        <c:lblOffset val="100"/>
        <c:noMultiLvlLbl val="0"/>
      </c:catAx>
      <c:valAx>
        <c:axId val="121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Rail!$A$36</c:f>
              <c:strCache>
                <c:ptCount val="1"/>
                <c:pt idx="0">
                  <c:v>Bioenergy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Rail!$B$10:$AF$10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Rail!$B$36:$AF$36</c:f>
              <c:numCache>
                <c:formatCode>0.00</c:formatCode>
                <c:ptCount val="31"/>
                <c:pt idx="0">
                  <c:v>3.1993187430511927E-4</c:v>
                </c:pt>
                <c:pt idx="1">
                  <c:v>6.3952529739507889E-4</c:v>
                </c:pt>
                <c:pt idx="2">
                  <c:v>4.5873096276539266E-2</c:v>
                </c:pt>
                <c:pt idx="3">
                  <c:v>5.8817999821058863E-2</c:v>
                </c:pt>
                <c:pt idx="4">
                  <c:v>2.724163395866858E-2</c:v>
                </c:pt>
                <c:pt idx="5">
                  <c:v>6.3441694631477294E-2</c:v>
                </c:pt>
                <c:pt idx="6">
                  <c:v>6.6669580750805521E-2</c:v>
                </c:pt>
                <c:pt idx="7">
                  <c:v>5.8508057244862723E-2</c:v>
                </c:pt>
                <c:pt idx="8">
                  <c:v>7.1566004481750656E-2</c:v>
                </c:pt>
                <c:pt idx="9">
                  <c:v>2.2937631042896128E-2</c:v>
                </c:pt>
                <c:pt idx="10">
                  <c:v>4.2048285521622489E-3</c:v>
                </c:pt>
                <c:pt idx="11">
                  <c:v>1.9553960221897333E-2</c:v>
                </c:pt>
                <c:pt idx="12">
                  <c:v>5.1156380964096769E-2</c:v>
                </c:pt>
                <c:pt idx="13">
                  <c:v>4.454500687244687E-2</c:v>
                </c:pt>
                <c:pt idx="14">
                  <c:v>6.4706183096937625E-2</c:v>
                </c:pt>
                <c:pt idx="15">
                  <c:v>0.17372963933572846</c:v>
                </c:pt>
                <c:pt idx="16">
                  <c:v>0.24537859007764201</c:v>
                </c:pt>
                <c:pt idx="17">
                  <c:v>0.34542371419637363</c:v>
                </c:pt>
                <c:pt idx="18">
                  <c:v>0.36335971172739578</c:v>
                </c:pt>
                <c:pt idx="19">
                  <c:v>0.41011638446559689</c:v>
                </c:pt>
                <c:pt idx="20">
                  <c:v>0.41567613847568075</c:v>
                </c:pt>
                <c:pt idx="21">
                  <c:v>0.42929288646473207</c:v>
                </c:pt>
                <c:pt idx="22">
                  <c:v>0.50279315333863561</c:v>
                </c:pt>
                <c:pt idx="23">
                  <c:v>0.48798880751761586</c:v>
                </c:pt>
                <c:pt idx="24">
                  <c:v>0.57267390240964622</c:v>
                </c:pt>
                <c:pt idx="25">
                  <c:v>0.48683179064789434</c:v>
                </c:pt>
                <c:pt idx="26">
                  <c:v>0.67566711793677736</c:v>
                </c:pt>
                <c:pt idx="27">
                  <c:v>0.63744701850111596</c:v>
                </c:pt>
                <c:pt idx="28">
                  <c:v>0.63889704853931417</c:v>
                </c:pt>
                <c:pt idx="29">
                  <c:v>0.63230560901484434</c:v>
                </c:pt>
                <c:pt idx="30">
                  <c:v>0.78717805748821557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5-46E0-89F9-F2080E01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741248"/>
        <c:axId val="1218741664"/>
      </c:lineChart>
      <c:catAx>
        <c:axId val="1218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664"/>
        <c:crosses val="autoZero"/>
        <c:auto val="1"/>
        <c:lblAlgn val="ctr"/>
        <c:lblOffset val="100"/>
        <c:noMultiLvlLbl val="0"/>
      </c:catAx>
      <c:valAx>
        <c:axId val="121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Total!$A$50</c:f>
              <c:strCache>
                <c:ptCount val="1"/>
                <c:pt idx="0">
                  <c:v>Bioenergy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Total!$B$50:$AF$50</c:f>
              <c:numCache>
                <c:formatCode>0.00</c:formatCode>
                <c:ptCount val="31"/>
                <c:pt idx="0">
                  <c:v>1.8038760466213416E-2</c:v>
                </c:pt>
                <c:pt idx="1">
                  <c:v>2.154547726750802E-2</c:v>
                </c:pt>
                <c:pt idx="2">
                  <c:v>2.3579648551119537E-2</c:v>
                </c:pt>
                <c:pt idx="3">
                  <c:v>3.6010364802156379E-2</c:v>
                </c:pt>
                <c:pt idx="4">
                  <c:v>7.3109698972810194E-2</c:v>
                </c:pt>
                <c:pt idx="5">
                  <c:v>0.10849822324622237</c:v>
                </c:pt>
                <c:pt idx="6">
                  <c:v>0.14657890997515413</c:v>
                </c:pt>
                <c:pt idx="7">
                  <c:v>0.19496179138565337</c:v>
                </c:pt>
                <c:pt idx="8">
                  <c:v>0.17793722466995843</c:v>
                </c:pt>
                <c:pt idx="9">
                  <c:v>0.19102044460603607</c:v>
                </c:pt>
                <c:pt idx="10">
                  <c:v>0.28946651285724617</c:v>
                </c:pt>
                <c:pt idx="11">
                  <c:v>0.33272525057618252</c:v>
                </c:pt>
                <c:pt idx="12">
                  <c:v>0.43424786206010074</c:v>
                </c:pt>
                <c:pt idx="13">
                  <c:v>0.52877323144422439</c:v>
                </c:pt>
                <c:pt idx="14">
                  <c:v>0.69990887924706613</c:v>
                </c:pt>
                <c:pt idx="15">
                  <c:v>1.151774960132576</c:v>
                </c:pt>
                <c:pt idx="16">
                  <c:v>1.8496522542349452</c:v>
                </c:pt>
                <c:pt idx="17">
                  <c:v>2.534804645207144</c:v>
                </c:pt>
                <c:pt idx="18">
                  <c:v>3.1607081098160794</c:v>
                </c:pt>
                <c:pt idx="19">
                  <c:v>3.8322040488369598</c:v>
                </c:pt>
                <c:pt idx="20">
                  <c:v>4.3555929211077773</c:v>
                </c:pt>
                <c:pt idx="21">
                  <c:v>4.6222364265735738</c:v>
                </c:pt>
                <c:pt idx="22">
                  <c:v>5.1084732915800251</c:v>
                </c:pt>
                <c:pt idx="23">
                  <c:v>4.6278224347913302</c:v>
                </c:pt>
                <c:pt idx="24">
                  <c:v>4.9245571301512898</c:v>
                </c:pt>
                <c:pt idx="25">
                  <c:v>4.8657965360041562</c:v>
                </c:pt>
                <c:pt idx="26">
                  <c:v>4.643610635689492</c:v>
                </c:pt>
                <c:pt idx="27">
                  <c:v>4.9554579804655452</c:v>
                </c:pt>
                <c:pt idx="28">
                  <c:v>5.4349134460468029</c:v>
                </c:pt>
                <c:pt idx="29">
                  <c:v>5.5789044783293544</c:v>
                </c:pt>
                <c:pt idx="30">
                  <c:v>6.4674744883843491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5-4EB2-9B74-C4204A873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963903"/>
        <c:axId val="972972639"/>
      </c:lineChart>
      <c:catAx>
        <c:axId val="9729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2972639"/>
        <c:crosses val="autoZero"/>
        <c:auto val="1"/>
        <c:lblAlgn val="ctr"/>
        <c:lblOffset val="100"/>
        <c:noMultiLvlLbl val="0"/>
      </c:catAx>
      <c:valAx>
        <c:axId val="9729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29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Rail!$A$13</c:f>
              <c:strCache>
                <c:ptCount val="1"/>
                <c:pt idx="0">
                  <c:v>Solid fossil fuels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Rail!$B$10:$AF$10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Rail!$B$13:$AF$13</c:f>
              <c:numCache>
                <c:formatCode>#,##0.##########</c:formatCode>
                <c:ptCount val="31"/>
                <c:pt idx="0">
                  <c:v>2370.5030000000002</c:v>
                </c:pt>
                <c:pt idx="1">
                  <c:v>1761.652</c:v>
                </c:pt>
                <c:pt idx="2">
                  <c:v>1340.8230000000001</c:v>
                </c:pt>
                <c:pt idx="3">
                  <c:v>1100.454</c:v>
                </c:pt>
                <c:pt idx="4" formatCode="#,##0.000">
                  <c:v>195.64</c:v>
                </c:pt>
                <c:pt idx="5" formatCode="#,##0.000">
                  <c:v>182.23</c:v>
                </c:pt>
                <c:pt idx="6">
                  <c:v>144.49700000000001</c:v>
                </c:pt>
                <c:pt idx="7">
                  <c:v>164.06800000000001</c:v>
                </c:pt>
                <c:pt idx="8">
                  <c:v>77.435000000000002</c:v>
                </c:pt>
                <c:pt idx="9">
                  <c:v>51.045000000000002</c:v>
                </c:pt>
                <c:pt idx="10">
                  <c:v>113.556</c:v>
                </c:pt>
                <c:pt idx="11">
                  <c:v>367.43400000000003</c:v>
                </c:pt>
                <c:pt idx="12">
                  <c:v>340.846</c:v>
                </c:pt>
                <c:pt idx="13">
                  <c:v>61.710999999999999</c:v>
                </c:pt>
                <c:pt idx="14">
                  <c:v>63.183</c:v>
                </c:pt>
                <c:pt idx="15">
                  <c:v>63.834000000000003</c:v>
                </c:pt>
                <c:pt idx="16">
                  <c:v>12.978999999999999</c:v>
                </c:pt>
                <c:pt idx="17" formatCode="#,##0.000">
                  <c:v>11.55</c:v>
                </c:pt>
                <c:pt idx="18">
                  <c:v>11.875999999999999</c:v>
                </c:pt>
                <c:pt idx="19">
                  <c:v>5.6159999999999997</c:v>
                </c:pt>
                <c:pt idx="20">
                  <c:v>5.5359999999999996</c:v>
                </c:pt>
                <c:pt idx="21">
                  <c:v>5.4610000000000003</c:v>
                </c:pt>
                <c:pt idx="22">
                  <c:v>5.548</c:v>
                </c:pt>
                <c:pt idx="23">
                  <c:v>5.6740000000000004</c:v>
                </c:pt>
                <c:pt idx="24">
                  <c:v>13.425000000000001</c:v>
                </c:pt>
                <c:pt idx="25">
                  <c:v>13.859</c:v>
                </c:pt>
                <c:pt idx="26">
                  <c:v>13.474</c:v>
                </c:pt>
                <c:pt idx="27">
                  <c:v>15.779</c:v>
                </c:pt>
                <c:pt idx="28">
                  <c:v>11.622999999999999</c:v>
                </c:pt>
                <c:pt idx="29">
                  <c:v>6.7530000000000001</c:v>
                </c:pt>
                <c:pt idx="30">
                  <c:v>4.0819999999999999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C-4E37-935D-12F91E50308D}"/>
            </c:ext>
          </c:extLst>
        </c:ser>
        <c:ser>
          <c:idx val="2"/>
          <c:order val="1"/>
          <c:tx>
            <c:strRef>
              <c:f>Rail!$A$21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Rail!$B$10:$AF$10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Rail!$B$21:$AF$21</c:f>
              <c:numCache>
                <c:formatCode>#,##0.##########</c:formatCode>
                <c:ptCount val="31"/>
                <c:pt idx="0">
                  <c:v>38977.716</c:v>
                </c:pt>
                <c:pt idx="1">
                  <c:v>37883.277999999998</c:v>
                </c:pt>
                <c:pt idx="2">
                  <c:v>38807.258000000002</c:v>
                </c:pt>
                <c:pt idx="3">
                  <c:v>37984.671000000002</c:v>
                </c:pt>
                <c:pt idx="4">
                  <c:v>35887.682999999997</c:v>
                </c:pt>
                <c:pt idx="5">
                  <c:v>35796.546999999999</c:v>
                </c:pt>
                <c:pt idx="6">
                  <c:v>35996.254999999997</c:v>
                </c:pt>
                <c:pt idx="7">
                  <c:v>37064.665999999997</c:v>
                </c:pt>
                <c:pt idx="8">
                  <c:v>36231.383000000002</c:v>
                </c:pt>
                <c:pt idx="9">
                  <c:v>33544.508000000002</c:v>
                </c:pt>
                <c:pt idx="10">
                  <c:v>34135.589</c:v>
                </c:pt>
                <c:pt idx="11">
                  <c:v>30132.594000000001</c:v>
                </c:pt>
                <c:pt idx="12">
                  <c:v>30166.994999999999</c:v>
                </c:pt>
                <c:pt idx="13">
                  <c:v>30497.455999999998</c:v>
                </c:pt>
                <c:pt idx="14">
                  <c:v>31049.746999999999</c:v>
                </c:pt>
                <c:pt idx="15">
                  <c:v>29163.404999999999</c:v>
                </c:pt>
                <c:pt idx="16">
                  <c:v>27901.644</c:v>
                </c:pt>
                <c:pt idx="17">
                  <c:v>30039.579000000002</c:v>
                </c:pt>
                <c:pt idx="18">
                  <c:v>28992.865000000002</c:v>
                </c:pt>
                <c:pt idx="19">
                  <c:v>25368.445</c:v>
                </c:pt>
                <c:pt idx="20">
                  <c:v>25573.651999999998</c:v>
                </c:pt>
                <c:pt idx="21">
                  <c:v>24264.135999999999</c:v>
                </c:pt>
                <c:pt idx="22">
                  <c:v>24522.082999999999</c:v>
                </c:pt>
                <c:pt idx="23">
                  <c:v>17511.597000000002</c:v>
                </c:pt>
                <c:pt idx="24">
                  <c:v>16359.412</c:v>
                </c:pt>
                <c:pt idx="25">
                  <c:v>16117.616</c:v>
                </c:pt>
                <c:pt idx="26">
                  <c:v>15369.121999999999</c:v>
                </c:pt>
                <c:pt idx="27">
                  <c:v>15050.808000000001</c:v>
                </c:pt>
                <c:pt idx="28">
                  <c:v>14424.130999999999</c:v>
                </c:pt>
                <c:pt idx="29">
                  <c:v>14251.485000000001</c:v>
                </c:pt>
                <c:pt idx="30" formatCode="#,##0.000">
                  <c:v>12458.79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AC-4E37-935D-12F91E50308D}"/>
            </c:ext>
          </c:extLst>
        </c:ser>
        <c:ser>
          <c:idx val="3"/>
          <c:order val="2"/>
          <c:tx>
            <c:strRef>
              <c:f>Rail!$A$27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Rail!$B$10:$AF$10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Rail!$B$27:$AF$27</c:f>
              <c:numCache>
                <c:formatCode>#,##0.##########</c:formatCode>
                <c:ptCount val="31"/>
                <c:pt idx="0">
                  <c:v>0.27800000000000002</c:v>
                </c:pt>
                <c:pt idx="1">
                  <c:v>0.55600000000000005</c:v>
                </c:pt>
                <c:pt idx="2" formatCode="#,##0.000">
                  <c:v>40</c:v>
                </c:pt>
                <c:pt idx="3">
                  <c:v>51.389000000000003</c:v>
                </c:pt>
                <c:pt idx="4">
                  <c:v>23.334</c:v>
                </c:pt>
                <c:pt idx="5" formatCode="#,##0.000">
                  <c:v>55</c:v>
                </c:pt>
                <c:pt idx="6">
                  <c:v>58.889000000000003</c:v>
                </c:pt>
                <c:pt idx="7" formatCode="#,##0.000">
                  <c:v>52.5</c:v>
                </c:pt>
                <c:pt idx="8">
                  <c:v>63.055999999999997</c:v>
                </c:pt>
                <c:pt idx="9">
                  <c:v>19.443999999999999</c:v>
                </c:pt>
                <c:pt idx="10">
                  <c:v>3.6110000000000002</c:v>
                </c:pt>
                <c:pt idx="11">
                  <c:v>16.111000000000001</c:v>
                </c:pt>
                <c:pt idx="12" formatCode="#,##0.000">
                  <c:v>42.5</c:v>
                </c:pt>
                <c:pt idx="13">
                  <c:v>35.832999999999998</c:v>
                </c:pt>
                <c:pt idx="14" formatCode="#,##0.000">
                  <c:v>52.7</c:v>
                </c:pt>
                <c:pt idx="15">
                  <c:v>137.60499999999999</c:v>
                </c:pt>
                <c:pt idx="16">
                  <c:v>186.51300000000001</c:v>
                </c:pt>
                <c:pt idx="17">
                  <c:v>270.67899999999997</c:v>
                </c:pt>
                <c:pt idx="18">
                  <c:v>277.30799999999999</c:v>
                </c:pt>
                <c:pt idx="19">
                  <c:v>295.67700000000002</c:v>
                </c:pt>
                <c:pt idx="20">
                  <c:v>304.51100000000002</c:v>
                </c:pt>
                <c:pt idx="21">
                  <c:v>308.80799999999999</c:v>
                </c:pt>
                <c:pt idx="22">
                  <c:v>362.05599999999998</c:v>
                </c:pt>
                <c:pt idx="23">
                  <c:v>318.065</c:v>
                </c:pt>
                <c:pt idx="24">
                  <c:v>359.721</c:v>
                </c:pt>
                <c:pt idx="25">
                  <c:v>305.20499999999998</c:v>
                </c:pt>
                <c:pt idx="26">
                  <c:v>426.77800000000002</c:v>
                </c:pt>
                <c:pt idx="27">
                  <c:v>403.69600000000003</c:v>
                </c:pt>
                <c:pt idx="28">
                  <c:v>401.56799999999998</c:v>
                </c:pt>
                <c:pt idx="29" formatCode="#,##0.000">
                  <c:v>388.3</c:v>
                </c:pt>
                <c:pt idx="30">
                  <c:v>431.79199999999997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AC-4E37-935D-12F91E50308D}"/>
            </c:ext>
          </c:extLst>
        </c:ser>
        <c:ser>
          <c:idx val="4"/>
          <c:order val="3"/>
          <c:tx>
            <c:strRef>
              <c:f>Rail!$A$30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Rail!$B$10:$AF$10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Rail!$B$30:$AF$30</c:f>
              <c:numCache>
                <c:formatCode>#,##0.000</c:formatCode>
                <c:ptCount val="31"/>
                <c:pt idx="0">
                  <c:v>45545</c:v>
                </c:pt>
                <c:pt idx="1">
                  <c:v>47294</c:v>
                </c:pt>
                <c:pt idx="2">
                  <c:v>47009</c:v>
                </c:pt>
                <c:pt idx="3">
                  <c:v>48233</c:v>
                </c:pt>
                <c:pt idx="4">
                  <c:v>49549</c:v>
                </c:pt>
                <c:pt idx="5">
                  <c:v>50660</c:v>
                </c:pt>
                <c:pt idx="6">
                  <c:v>52130</c:v>
                </c:pt>
                <c:pt idx="7">
                  <c:v>52450</c:v>
                </c:pt>
                <c:pt idx="8">
                  <c:v>51737</c:v>
                </c:pt>
                <c:pt idx="9">
                  <c:v>51154</c:v>
                </c:pt>
                <c:pt idx="10" formatCode="#,##0.##########">
                  <c:v>51624.705000000002</c:v>
                </c:pt>
                <c:pt idx="11" formatCode="#,##0.##########">
                  <c:v>51876.379000000001</c:v>
                </c:pt>
                <c:pt idx="12" formatCode="#,##0.##########">
                  <c:v>52528.248</c:v>
                </c:pt>
                <c:pt idx="13" formatCode="#,##0.##########">
                  <c:v>49847.237000000001</c:v>
                </c:pt>
                <c:pt idx="14" formatCode="#,##0.##########">
                  <c:v>50279.446000000004</c:v>
                </c:pt>
                <c:pt idx="15" formatCode="#,##0.##########">
                  <c:v>49841.561000000002</c:v>
                </c:pt>
                <c:pt idx="16" formatCode="#,##0.##########">
                  <c:v>47909.163</c:v>
                </c:pt>
                <c:pt idx="17" formatCode="#,##0.##########">
                  <c:v>48039.633999999998</c:v>
                </c:pt>
                <c:pt idx="18" formatCode="#,##0.##########">
                  <c:v>47035.712</c:v>
                </c:pt>
                <c:pt idx="19" formatCode="#,##0.##########">
                  <c:v>46426.137999999999</c:v>
                </c:pt>
                <c:pt idx="20" formatCode="#,##0.##########">
                  <c:v>47373.091</c:v>
                </c:pt>
                <c:pt idx="21" formatCode="#,##0.##########">
                  <c:v>47355.701999999997</c:v>
                </c:pt>
                <c:pt idx="22">
                  <c:v>47119.25</c:v>
                </c:pt>
                <c:pt idx="23" formatCode="#,##0.##########">
                  <c:v>47343.413</c:v>
                </c:pt>
                <c:pt idx="24" formatCode="#,##0.##########">
                  <c:v>46081.724000000002</c:v>
                </c:pt>
                <c:pt idx="25" formatCode="#,##0.##########">
                  <c:v>46255.406999999999</c:v>
                </c:pt>
                <c:pt idx="26" formatCode="#,##0.##########">
                  <c:v>47354.572</c:v>
                </c:pt>
                <c:pt idx="27" formatCode="#,##0.##########">
                  <c:v>47859.841</c:v>
                </c:pt>
                <c:pt idx="28" formatCode="#,##0.##########">
                  <c:v>48015.997000000003</c:v>
                </c:pt>
                <c:pt idx="29" formatCode="#,##0.##########">
                  <c:v>46763.642</c:v>
                </c:pt>
                <c:pt idx="30">
                  <c:v>41958.49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AC-4E37-935D-12F91E50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741248"/>
        <c:axId val="1218741664"/>
      </c:barChart>
      <c:catAx>
        <c:axId val="12187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664"/>
        <c:crosses val="autoZero"/>
        <c:auto val="1"/>
        <c:lblAlgn val="ctr"/>
        <c:lblOffset val="100"/>
        <c:noMultiLvlLbl val="0"/>
      </c:catAx>
      <c:valAx>
        <c:axId val="12187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87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Aviation!$A$12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Aviation!$B$10:$AF$10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Aviation!$B$12:$AF$12</c:f>
              <c:numCache>
                <c:formatCode>#,##0.000</c:formatCode>
                <c:ptCount val="31"/>
                <c:pt idx="0" formatCode="#,##0.##########">
                  <c:v>58115.527000000002</c:v>
                </c:pt>
                <c:pt idx="1">
                  <c:v>54477.2</c:v>
                </c:pt>
                <c:pt idx="2" formatCode="#,##0.##########">
                  <c:v>54200.887000000002</c:v>
                </c:pt>
                <c:pt idx="3" formatCode="#,##0.##########">
                  <c:v>52131.642</c:v>
                </c:pt>
                <c:pt idx="4" formatCode="#,##0.##########">
                  <c:v>49079.171999999999</c:v>
                </c:pt>
                <c:pt idx="5" formatCode="#,##0.##########">
                  <c:v>49590.364000000001</c:v>
                </c:pt>
                <c:pt idx="6" formatCode="#,##0.##########">
                  <c:v>53128.146000000001</c:v>
                </c:pt>
                <c:pt idx="7" formatCode="#,##0.##########">
                  <c:v>56473.383999999998</c:v>
                </c:pt>
                <c:pt idx="8" formatCode="#,##0.##########">
                  <c:v>60182.303999999996</c:v>
                </c:pt>
                <c:pt idx="9" formatCode="#,##0.##########">
                  <c:v>62822.169000000002</c:v>
                </c:pt>
                <c:pt idx="10" formatCode="#,##0.##########">
                  <c:v>66463.807000000001</c:v>
                </c:pt>
                <c:pt idx="11" formatCode="#,##0.##########">
                  <c:v>64831.038</c:v>
                </c:pt>
                <c:pt idx="12">
                  <c:v>60795.59</c:v>
                </c:pt>
                <c:pt idx="13" formatCode="#,##0.##########">
                  <c:v>61277.019</c:v>
                </c:pt>
                <c:pt idx="14" formatCode="#,##0.##########">
                  <c:v>63482.224000000002</c:v>
                </c:pt>
                <c:pt idx="15" formatCode="#,##0.##########">
                  <c:v>67963.736999999994</c:v>
                </c:pt>
                <c:pt idx="16" formatCode="#,##0.##########">
                  <c:v>69401.543000000005</c:v>
                </c:pt>
                <c:pt idx="17" formatCode="#,##0.##########">
                  <c:v>72660.063999999998</c:v>
                </c:pt>
                <c:pt idx="18" formatCode="#,##0.##########">
                  <c:v>70405.834000000003</c:v>
                </c:pt>
                <c:pt idx="19" formatCode="#,##0.##########">
                  <c:v>63809.434000000001</c:v>
                </c:pt>
                <c:pt idx="20" formatCode="#,##0.##########">
                  <c:v>65650.032999999996</c:v>
                </c:pt>
                <c:pt idx="21" formatCode="#,##0.##########">
                  <c:v>69769.361999999994</c:v>
                </c:pt>
                <c:pt idx="22" formatCode="#,##0.##########">
                  <c:v>64624.678</c:v>
                </c:pt>
                <c:pt idx="23" formatCode="#,##0.##########">
                  <c:v>60383.309000000001</c:v>
                </c:pt>
                <c:pt idx="24" formatCode="#,##0.##########">
                  <c:v>60636.555999999997</c:v>
                </c:pt>
                <c:pt idx="25" formatCode="#,##0.##########">
                  <c:v>62963.175999999999</c:v>
                </c:pt>
                <c:pt idx="26" formatCode="#,##0.##########">
                  <c:v>66706.294999999998</c:v>
                </c:pt>
                <c:pt idx="27" formatCode="#,##0.##########">
                  <c:v>69758.254000000001</c:v>
                </c:pt>
                <c:pt idx="28" formatCode="#,##0.##########">
                  <c:v>72829.315000000002</c:v>
                </c:pt>
                <c:pt idx="29" formatCode="#,##0.##########">
                  <c:v>75721.702000000005</c:v>
                </c:pt>
                <c:pt idx="30">
                  <c:v>35835.68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1-4389-8AB6-FF00C13D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35040"/>
        <c:axId val="395432960"/>
      </c:barChart>
      <c:catAx>
        <c:axId val="3954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432960"/>
        <c:crosses val="autoZero"/>
        <c:auto val="1"/>
        <c:lblAlgn val="ctr"/>
        <c:lblOffset val="100"/>
        <c:noMultiLvlLbl val="0"/>
      </c:catAx>
      <c:valAx>
        <c:axId val="3954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54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Energy Consumption Domestic</a:t>
            </a:r>
            <a:r>
              <a:rPr lang="es-ES" baseline="0"/>
              <a:t> Navigation (GWh/year)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Navigation!$A$13</c:f>
              <c:strCache>
                <c:ptCount val="1"/>
                <c:pt idx="0">
                  <c:v>Solid fossil fuels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Navigation!$B$13:$AF$13</c:f>
              <c:numCache>
                <c:formatCode>#,##0.##########</c:formatCode>
                <c:ptCount val="31"/>
                <c:pt idx="0" formatCode="#,##0.000">
                  <c:v>60.67</c:v>
                </c:pt>
                <c:pt idx="1">
                  <c:v>20.332000000000001</c:v>
                </c:pt>
                <c:pt idx="2">
                  <c:v>12.954000000000001</c:v>
                </c:pt>
                <c:pt idx="3">
                  <c:v>6.2590000000000003</c:v>
                </c:pt>
                <c:pt idx="4" formatCode="#,##0.000">
                  <c:v>0</c:v>
                </c:pt>
                <c:pt idx="5">
                  <c:v>6.1020000000000003</c:v>
                </c:pt>
                <c:pt idx="6">
                  <c:v>6.6529999999999996</c:v>
                </c:pt>
                <c:pt idx="7" formatCode="#,##0.000">
                  <c:v>0</c:v>
                </c:pt>
                <c:pt idx="8" formatCode="#,##0.000">
                  <c:v>0</c:v>
                </c:pt>
                <c:pt idx="9" formatCode="#,##0.000">
                  <c:v>0</c:v>
                </c:pt>
                <c:pt idx="10" formatCode="#,##0.000">
                  <c:v>0</c:v>
                </c:pt>
                <c:pt idx="11" formatCode="#,##0.000">
                  <c:v>0</c:v>
                </c:pt>
                <c:pt idx="12" formatCode="#,##0.000">
                  <c:v>0</c:v>
                </c:pt>
                <c:pt idx="13" formatCode="#,##0.000">
                  <c:v>0</c:v>
                </c:pt>
                <c:pt idx="14" formatCode="#,##0.000">
                  <c:v>0</c:v>
                </c:pt>
                <c:pt idx="15" formatCode="#,##0.000">
                  <c:v>0</c:v>
                </c:pt>
                <c:pt idx="16" formatCode="#,##0.000">
                  <c:v>0</c:v>
                </c:pt>
                <c:pt idx="17" formatCode="#,##0.000">
                  <c:v>0</c:v>
                </c:pt>
                <c:pt idx="18" formatCode="#,##0.000">
                  <c:v>0</c:v>
                </c:pt>
                <c:pt idx="19" formatCode="#,##0.000">
                  <c:v>0</c:v>
                </c:pt>
                <c:pt idx="20" formatCode="#,##0.000">
                  <c:v>0</c:v>
                </c:pt>
                <c:pt idx="21" formatCode="#,##0.000">
                  <c:v>0</c:v>
                </c:pt>
                <c:pt idx="22" formatCode="#,##0.000">
                  <c:v>0</c:v>
                </c:pt>
                <c:pt idx="23" formatCode="#,##0.000">
                  <c:v>0</c:v>
                </c:pt>
                <c:pt idx="24" formatCode="#,##0.000">
                  <c:v>0</c:v>
                </c:pt>
                <c:pt idx="25" formatCode="#,##0.000">
                  <c:v>0</c:v>
                </c:pt>
                <c:pt idx="26" formatCode="#,##0.000">
                  <c:v>0</c:v>
                </c:pt>
                <c:pt idx="27" formatCode="#,##0.000">
                  <c:v>0</c:v>
                </c:pt>
                <c:pt idx="28" formatCode="#,##0.000">
                  <c:v>0</c:v>
                </c:pt>
                <c:pt idx="29" formatCode="#,##0.000">
                  <c:v>0</c:v>
                </c:pt>
                <c:pt idx="30" formatCode="#,##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2-42C0-BF8B-999E66EE3141}"/>
            </c:ext>
          </c:extLst>
        </c:ser>
        <c:ser>
          <c:idx val="1"/>
          <c:order val="1"/>
          <c:tx>
            <c:strRef>
              <c:f>Navigation!$A$16</c:f>
              <c:strCache>
                <c:ptCount val="1"/>
                <c:pt idx="0">
                  <c:v>Oil and petroleum products (excluding biofuel portion)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Navigation!$B$16:$AF$16</c:f>
              <c:numCache>
                <c:formatCode>#,##0.##########</c:formatCode>
                <c:ptCount val="31"/>
                <c:pt idx="0">
                  <c:v>60375.557999999997</c:v>
                </c:pt>
                <c:pt idx="1">
                  <c:v>62342.067000000003</c:v>
                </c:pt>
                <c:pt idx="2" formatCode="#,##0.000">
                  <c:v>62661.73</c:v>
                </c:pt>
                <c:pt idx="3">
                  <c:v>60007.631000000001</c:v>
                </c:pt>
                <c:pt idx="4">
                  <c:v>61439.495000000003</c:v>
                </c:pt>
                <c:pt idx="5">
                  <c:v>59140.786</c:v>
                </c:pt>
                <c:pt idx="6">
                  <c:v>64457.163</c:v>
                </c:pt>
                <c:pt idx="7">
                  <c:v>62425.201999999997</c:v>
                </c:pt>
                <c:pt idx="8">
                  <c:v>62926.656000000003</c:v>
                </c:pt>
                <c:pt idx="9">
                  <c:v>68100.523000000001</c:v>
                </c:pt>
                <c:pt idx="10">
                  <c:v>60641.046999999999</c:v>
                </c:pt>
                <c:pt idx="11">
                  <c:v>62491.057999999997</c:v>
                </c:pt>
                <c:pt idx="12">
                  <c:v>61982.241000000002</c:v>
                </c:pt>
                <c:pt idx="13">
                  <c:v>65261.332000000002</c:v>
                </c:pt>
                <c:pt idx="14">
                  <c:v>66336.467000000004</c:v>
                </c:pt>
                <c:pt idx="15" formatCode="#,##0.000">
                  <c:v>65025.36</c:v>
                </c:pt>
                <c:pt idx="16">
                  <c:v>66660.607000000004</c:v>
                </c:pt>
                <c:pt idx="17">
                  <c:v>64991.856</c:v>
                </c:pt>
                <c:pt idx="18">
                  <c:v>63811.601999999999</c:v>
                </c:pt>
                <c:pt idx="19">
                  <c:v>61712.773000000001</c:v>
                </c:pt>
                <c:pt idx="20" formatCode="#,##0.000">
                  <c:v>58525.33</c:v>
                </c:pt>
                <c:pt idx="21">
                  <c:v>52259.281000000003</c:v>
                </c:pt>
                <c:pt idx="22">
                  <c:v>50611.322</c:v>
                </c:pt>
                <c:pt idx="23">
                  <c:v>45915.665000000001</c:v>
                </c:pt>
                <c:pt idx="24">
                  <c:v>42493.873</c:v>
                </c:pt>
                <c:pt idx="25">
                  <c:v>45187.286</c:v>
                </c:pt>
                <c:pt idx="26">
                  <c:v>47187.644</c:v>
                </c:pt>
                <c:pt idx="27">
                  <c:v>49592.777000000002</c:v>
                </c:pt>
                <c:pt idx="28">
                  <c:v>48035.245000000003</c:v>
                </c:pt>
                <c:pt idx="29">
                  <c:v>48991.074999999997</c:v>
                </c:pt>
                <c:pt idx="30">
                  <c:v>42178.364000000001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2-42C0-BF8B-999E66EE3141}"/>
            </c:ext>
          </c:extLst>
        </c:ser>
        <c:ser>
          <c:idx val="2"/>
          <c:order val="2"/>
          <c:tx>
            <c:strRef>
              <c:f>Navigation!$A$22</c:f>
              <c:strCache>
                <c:ptCount val="1"/>
                <c:pt idx="0">
                  <c:v>Renewables and biofuels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Navigation!$B$22:$AF$22</c:f>
              <c:numCache>
                <c:formatCode>#,##0.000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.##########">
                  <c:v>0.27800000000000002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.##########">
                  <c:v>14.955</c:v>
                </c:pt>
                <c:pt idx="19" formatCode="#,##0.##########">
                  <c:v>33.167999999999999</c:v>
                </c:pt>
                <c:pt idx="20" formatCode="#,##0.##########">
                  <c:v>25.547999999999998</c:v>
                </c:pt>
                <c:pt idx="21" formatCode="#,##0.##########">
                  <c:v>43.381999999999998</c:v>
                </c:pt>
                <c:pt idx="22">
                  <c:v>43.83</c:v>
                </c:pt>
                <c:pt idx="23" formatCode="#,##0.##########">
                  <c:v>36.174999999999997</c:v>
                </c:pt>
                <c:pt idx="24">
                  <c:v>54.08</c:v>
                </c:pt>
                <c:pt idx="25" formatCode="#,##0.##########">
                  <c:v>46.820999999999998</c:v>
                </c:pt>
                <c:pt idx="26" formatCode="#,##0.##########">
                  <c:v>90.680999999999997</c:v>
                </c:pt>
                <c:pt idx="27" formatCode="#,##0.##########">
                  <c:v>99.045000000000002</c:v>
                </c:pt>
                <c:pt idx="28" formatCode="#,##0.##########">
                  <c:v>125.49299999999999</c:v>
                </c:pt>
                <c:pt idx="29" formatCode="#,##0.##########">
                  <c:v>186.512</c:v>
                </c:pt>
                <c:pt idx="30" formatCode="#,##0.##########">
                  <c:v>215.447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2-42C0-BF8B-999E66EE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430719"/>
        <c:axId val="1010432383"/>
      </c:barChart>
      <c:catAx>
        <c:axId val="10104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432383"/>
        <c:crosses val="autoZero"/>
        <c:auto val="1"/>
        <c:lblAlgn val="ctr"/>
        <c:lblOffset val="100"/>
        <c:noMultiLvlLbl val="0"/>
      </c:catAx>
      <c:valAx>
        <c:axId val="1010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4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Navigation!$A$32</c:f>
              <c:strCache>
                <c:ptCount val="1"/>
                <c:pt idx="0">
                  <c:v>Bioenergy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Navigation!$B$10:$AF$10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Navigation!$B$32:$AF$32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4.4851355589468705E-4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2.343068575671409E-2</c:v>
                </c:pt>
                <c:pt idx="19">
                  <c:v>5.371689128521015E-2</c:v>
                </c:pt>
                <c:pt idx="20">
                  <c:v>4.3633845360374519E-2</c:v>
                </c:pt>
                <c:pt idx="21">
                  <c:v>8.2944151428771415E-2</c:v>
                </c:pt>
                <c:pt idx="22">
                  <c:v>8.6526246590919176E-2</c:v>
                </c:pt>
                <c:pt idx="23">
                  <c:v>7.8723726377958436E-2</c:v>
                </c:pt>
                <c:pt idx="24">
                  <c:v>0.12710364703091592</c:v>
                </c:pt>
                <c:pt idx="25">
                  <c:v>0.10350817802150929</c:v>
                </c:pt>
                <c:pt idx="26">
                  <c:v>0.1918024762551872</c:v>
                </c:pt>
                <c:pt idx="27">
                  <c:v>0.19931851962757655</c:v>
                </c:pt>
                <c:pt idx="28">
                  <c:v>0.26057117314107603</c:v>
                </c:pt>
                <c:pt idx="29">
                  <c:v>0.37926218019223801</c:v>
                </c:pt>
                <c:pt idx="30">
                  <c:v>0.50820388598222777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0-4516-952B-8FA1954A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08063"/>
        <c:axId val="1011106399"/>
      </c:lineChart>
      <c:catAx>
        <c:axId val="10111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106399"/>
        <c:crosses val="autoZero"/>
        <c:auto val="1"/>
        <c:lblAlgn val="ctr"/>
        <c:lblOffset val="100"/>
        <c:noMultiLvlLbl val="0"/>
      </c:catAx>
      <c:valAx>
        <c:axId val="10111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10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Total!$A$51</c:f>
              <c:strCache>
                <c:ptCount val="1"/>
                <c:pt idx="0">
                  <c:v>Fossil 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Total!$B$51:$AF$51</c:f>
              <c:numCache>
                <c:formatCode>0.00</c:formatCode>
                <c:ptCount val="31"/>
                <c:pt idx="0">
                  <c:v>99.083416095201315</c:v>
                </c:pt>
                <c:pt idx="1">
                  <c:v>99.065011095973901</c:v>
                </c:pt>
                <c:pt idx="2">
                  <c:v>99.061966609108921</c:v>
                </c:pt>
                <c:pt idx="3">
                  <c:v>99.048693772199385</c:v>
                </c:pt>
                <c:pt idx="4">
                  <c:v>98.97695847526208</c:v>
                </c:pt>
                <c:pt idx="5">
                  <c:v>98.968362718187095</c:v>
                </c:pt>
                <c:pt idx="6">
                  <c:v>98.921850016850257</c:v>
                </c:pt>
                <c:pt idx="7">
                  <c:v>98.873231667103113</c:v>
                </c:pt>
                <c:pt idx="8">
                  <c:v>98.939280349727625</c:v>
                </c:pt>
                <c:pt idx="9">
                  <c:v>98.939341624785698</c:v>
                </c:pt>
                <c:pt idx="10">
                  <c:v>98.802838056716595</c:v>
                </c:pt>
                <c:pt idx="11">
                  <c:v>98.769481593340686</c:v>
                </c:pt>
                <c:pt idx="12">
                  <c:v>98.695860169127457</c:v>
                </c:pt>
                <c:pt idx="13">
                  <c:v>98.653951427510393</c:v>
                </c:pt>
                <c:pt idx="14">
                  <c:v>98.476269294384608</c:v>
                </c:pt>
                <c:pt idx="15">
                  <c:v>98.050121902270632</c:v>
                </c:pt>
                <c:pt idx="16">
                  <c:v>97.378339501028947</c:v>
                </c:pt>
                <c:pt idx="17">
                  <c:v>96.732903120678486</c:v>
                </c:pt>
                <c:pt idx="18">
                  <c:v>96.08456370679184</c:v>
                </c:pt>
                <c:pt idx="19">
                  <c:v>95.382662659604335</c:v>
                </c:pt>
                <c:pt idx="20">
                  <c:v>94.844738307466088</c:v>
                </c:pt>
                <c:pt idx="21">
                  <c:v>94.55310631459308</c:v>
                </c:pt>
                <c:pt idx="22">
                  <c:v>94.012837689556761</c:v>
                </c:pt>
                <c:pt idx="23">
                  <c:v>94.424607167686034</c:v>
                </c:pt>
                <c:pt idx="24">
                  <c:v>94.124390824790439</c:v>
                </c:pt>
                <c:pt idx="25">
                  <c:v>94.212837443711976</c:v>
                </c:pt>
                <c:pt idx="26">
                  <c:v>94.451083046368865</c:v>
                </c:pt>
                <c:pt idx="27">
                  <c:v>94.158878836211144</c:v>
                </c:pt>
                <c:pt idx="28">
                  <c:v>93.650141228657262</c:v>
                </c:pt>
                <c:pt idx="29">
                  <c:v>93.492124767860773</c:v>
                </c:pt>
                <c:pt idx="30">
                  <c:v>92.523104901599169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6-41DA-A7B5-B87C83B7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963903"/>
        <c:axId val="972972639"/>
      </c:lineChart>
      <c:catAx>
        <c:axId val="9729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2972639"/>
        <c:crosses val="autoZero"/>
        <c:auto val="1"/>
        <c:lblAlgn val="ctr"/>
        <c:lblOffset val="100"/>
        <c:noMultiLvlLbl val="0"/>
      </c:catAx>
      <c:valAx>
        <c:axId val="9729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29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Total!$A$48</c:f>
              <c:strCache>
                <c:ptCount val="1"/>
                <c:pt idx="0">
                  <c:v>Bioenergy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Total!$B$48:$AF$48</c:f>
              <c:numCache>
                <c:formatCode>0.00</c:formatCode>
                <c:ptCount val="31"/>
                <c:pt idx="0">
                  <c:v>8.5235132047280036E-3</c:v>
                </c:pt>
                <c:pt idx="1">
                  <c:v>1.111779378000346E-2</c:v>
                </c:pt>
                <c:pt idx="2">
                  <c:v>1.2640621273027198E-2</c:v>
                </c:pt>
                <c:pt idx="3">
                  <c:v>2.4630522329215841E-2</c:v>
                </c:pt>
                <c:pt idx="4">
                  <c:v>6.1088887375861607E-2</c:v>
                </c:pt>
                <c:pt idx="5">
                  <c:v>9.4357397875417179E-2</c:v>
                </c:pt>
                <c:pt idx="6">
                  <c:v>0.13313057766015893</c:v>
                </c:pt>
                <c:pt idx="7">
                  <c:v>0.17939269849331149</c:v>
                </c:pt>
                <c:pt idx="8">
                  <c:v>0.16157478909640227</c:v>
                </c:pt>
                <c:pt idx="9">
                  <c:v>0.17456550950228975</c:v>
                </c:pt>
                <c:pt idx="10">
                  <c:v>0.270670885727958</c:v>
                </c:pt>
                <c:pt idx="11">
                  <c:v>0.31348394950110614</c:v>
                </c:pt>
                <c:pt idx="12">
                  <c:v>0.41218856245320756</c:v>
                </c:pt>
                <c:pt idx="13">
                  <c:v>0.50350170813201578</c:v>
                </c:pt>
                <c:pt idx="14">
                  <c:v>0.66964862840672579</c:v>
                </c:pt>
                <c:pt idx="15">
                  <c:v>1.1152725265015648</c:v>
                </c:pt>
                <c:pt idx="16">
                  <c:v>1.8088314487649706</c:v>
                </c:pt>
                <c:pt idx="17">
                  <c:v>2.4892506411005497</c:v>
                </c:pt>
                <c:pt idx="18">
                  <c:v>3.1109680020887724</c:v>
                </c:pt>
                <c:pt idx="19">
                  <c:v>3.7723861276928479</c:v>
                </c:pt>
                <c:pt idx="20">
                  <c:v>4.2899695553582662</c:v>
                </c:pt>
                <c:pt idx="21">
                  <c:v>4.54903468535566</c:v>
                </c:pt>
                <c:pt idx="22">
                  <c:v>5.0246315635434513</c:v>
                </c:pt>
                <c:pt idx="23">
                  <c:v>4.5352358159162813</c:v>
                </c:pt>
                <c:pt idx="24">
                  <c:v>4.829130953044019</c:v>
                </c:pt>
                <c:pt idx="25">
                  <c:v>4.7687026579401142</c:v>
                </c:pt>
                <c:pt idx="26">
                  <c:v>4.5463686343861029</c:v>
                </c:pt>
                <c:pt idx="27">
                  <c:v>4.8588057162822977</c:v>
                </c:pt>
                <c:pt idx="28">
                  <c:v>5.3351516437235436</c:v>
                </c:pt>
                <c:pt idx="29">
                  <c:v>5.477678297856067</c:v>
                </c:pt>
                <c:pt idx="30">
                  <c:v>6.3512847237509478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9-401B-949C-AD4E249A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963903"/>
        <c:axId val="972972639"/>
      </c:lineChart>
      <c:catAx>
        <c:axId val="9729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2972639"/>
        <c:crosses val="autoZero"/>
        <c:auto val="1"/>
        <c:lblAlgn val="ctr"/>
        <c:lblOffset val="100"/>
        <c:noMultiLvlLbl val="0"/>
      </c:catAx>
      <c:valAx>
        <c:axId val="9729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29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Total!$B$12:$AF$12</c:f>
              <c:numCache>
                <c:formatCode>#,##0.##########</c:formatCode>
                <c:ptCount val="31"/>
                <c:pt idx="0">
                  <c:v>2566817.165</c:v>
                </c:pt>
                <c:pt idx="1">
                  <c:v>2599004.8539999998</c:v>
                </c:pt>
                <c:pt idx="2">
                  <c:v>2669085.5830000001</c:v>
                </c:pt>
                <c:pt idx="3">
                  <c:v>2688314.8930000002</c:v>
                </c:pt>
                <c:pt idx="4">
                  <c:v>2708286.3530000001</c:v>
                </c:pt>
                <c:pt idx="5">
                  <c:v>2743206.2119999998</c:v>
                </c:pt>
                <c:pt idx="6">
                  <c:v>2832314.0079999999</c:v>
                </c:pt>
                <c:pt idx="7">
                  <c:v>2877515.1069999998</c:v>
                </c:pt>
                <c:pt idx="8">
                  <c:v>2988485.4109999998</c:v>
                </c:pt>
                <c:pt idx="9" formatCode="#,##0.000">
                  <c:v>3054943.68</c:v>
                </c:pt>
                <c:pt idx="10">
                  <c:v>3057365.3969999999</c:v>
                </c:pt>
                <c:pt idx="11">
                  <c:v>3113869.4709999999</c:v>
                </c:pt>
                <c:pt idx="12">
                  <c:v>3146654.7549999999</c:v>
                </c:pt>
                <c:pt idx="13">
                  <c:v>3190705.9580000001</c:v>
                </c:pt>
                <c:pt idx="14">
                  <c:v>3269701.9109999998</c:v>
                </c:pt>
                <c:pt idx="15">
                  <c:v>3274622.7609999999</c:v>
                </c:pt>
                <c:pt idx="16">
                  <c:v>3340340.7510000002</c:v>
                </c:pt>
                <c:pt idx="17">
                  <c:v>3394057.2960000001</c:v>
                </c:pt>
                <c:pt idx="18">
                  <c:v>3348145.1409999998</c:v>
                </c:pt>
                <c:pt idx="19">
                  <c:v>3263595.5290000001</c:v>
                </c:pt>
                <c:pt idx="20">
                  <c:v>3256018.608</c:v>
                </c:pt>
                <c:pt idx="21">
                  <c:v>3243932.3990000002</c:v>
                </c:pt>
                <c:pt idx="22">
                  <c:v>3130386.338</c:v>
                </c:pt>
                <c:pt idx="23">
                  <c:v>3089474.5210000002</c:v>
                </c:pt>
                <c:pt idx="24">
                  <c:v>3129955.6269999999</c:v>
                </c:pt>
                <c:pt idx="25">
                  <c:v>3173067.202</c:v>
                </c:pt>
                <c:pt idx="26">
                  <c:v>3246103.4920000001</c:v>
                </c:pt>
                <c:pt idx="27" formatCode="#,##0.000">
                  <c:v>3312229.7</c:v>
                </c:pt>
                <c:pt idx="28">
                  <c:v>3329349.4330000002</c:v>
                </c:pt>
                <c:pt idx="29">
                  <c:v>3361230.2510000002</c:v>
                </c:pt>
                <c:pt idx="30">
                  <c:v>2930410.446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6-423E-A248-0FCF6CD1F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108320"/>
        <c:axId val="1231108736"/>
      </c:lineChart>
      <c:catAx>
        <c:axId val="12311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1108736"/>
        <c:crosses val="autoZero"/>
        <c:auto val="1"/>
        <c:lblAlgn val="ctr"/>
        <c:lblOffset val="100"/>
        <c:noMultiLvlLbl val="0"/>
      </c:catAx>
      <c:valAx>
        <c:axId val="12311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3110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Bioenergy share *CURVE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Road!$A$36</c:f>
              <c:strCache>
                <c:ptCount val="1"/>
                <c:pt idx="0">
                  <c:v>Bioenergy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Road!$B$36:$AF$36</c:f>
              <c:numCache>
                <c:formatCode>0.00</c:formatCode>
                <c:ptCount val="31"/>
                <c:pt idx="0">
                  <c:v>2.8387323823146691E-3</c:v>
                </c:pt>
                <c:pt idx="1">
                  <c:v>3.1062861898334166E-3</c:v>
                </c:pt>
                <c:pt idx="2">
                  <c:v>1.0440156857140991E-2</c:v>
                </c:pt>
                <c:pt idx="3">
                  <c:v>2.442633518792512E-2</c:v>
                </c:pt>
                <c:pt idx="4">
                  <c:v>6.4845724346720937E-2</c:v>
                </c:pt>
                <c:pt idx="5">
                  <c:v>9.9575891968822536E-2</c:v>
                </c:pt>
                <c:pt idx="6">
                  <c:v>0.1417613100202022</c:v>
                </c:pt>
                <c:pt idx="7">
                  <c:v>0.1900387061462977</c:v>
                </c:pt>
                <c:pt idx="8">
                  <c:v>0.17250395738108454</c:v>
                </c:pt>
                <c:pt idx="9">
                  <c:v>0.18804975518925077</c:v>
                </c:pt>
                <c:pt idx="10">
                  <c:v>0.29250209310668995</c:v>
                </c:pt>
                <c:pt idx="11">
                  <c:v>0.33838956484565963</c:v>
                </c:pt>
                <c:pt idx="12">
                  <c:v>0.44292226797185663</c:v>
                </c:pt>
                <c:pt idx="13">
                  <c:v>0.54334542816902598</c:v>
                </c:pt>
                <c:pt idx="14">
                  <c:v>0.72282734166985985</c:v>
                </c:pt>
                <c:pt idx="15">
                  <c:v>1.2024963649503719</c:v>
                </c:pt>
                <c:pt idx="16">
                  <c:v>1.9466677274927582</c:v>
                </c:pt>
                <c:pt idx="17">
                  <c:v>2.6778269298566646</c:v>
                </c:pt>
                <c:pt idx="18">
                  <c:v>3.3468759970900019</c:v>
                </c:pt>
                <c:pt idx="19">
                  <c:v>4.0419886523809776</c:v>
                </c:pt>
                <c:pt idx="20">
                  <c:v>4.5976293512192425</c:v>
                </c:pt>
                <c:pt idx="21">
                  <c:v>4.8787216238790965</c:v>
                </c:pt>
                <c:pt idx="22">
                  <c:v>5.3740580503461661</c:v>
                </c:pt>
                <c:pt idx="23">
                  <c:v>4.8424949953973018</c:v>
                </c:pt>
                <c:pt idx="24">
                  <c:v>5.136742826190047</c:v>
                </c:pt>
                <c:pt idx="25">
                  <c:v>5.0774564812953304</c:v>
                </c:pt>
                <c:pt idx="26">
                  <c:v>4.8396513277490403</c:v>
                </c:pt>
                <c:pt idx="27">
                  <c:v>5.1797766065714175</c:v>
                </c:pt>
                <c:pt idx="28">
                  <c:v>5.6914055186085006</c:v>
                </c:pt>
                <c:pt idx="29">
                  <c:v>5.8424460960148963</c:v>
                </c:pt>
                <c:pt idx="30">
                  <c:v>6.6930009642973936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3-479E-BFED-DFFDD5950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Road!$A$37</c:f>
              <c:strCache>
                <c:ptCount val="1"/>
                <c:pt idx="0">
                  <c:v>Electricity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Road!$B$37:$AF$37</c:f>
              <c:numCache>
                <c:formatCode>0.00</c:formatCode>
                <c:ptCount val="31"/>
                <c:pt idx="0">
                  <c:v>1.1045983188646493E-2</c:v>
                </c:pt>
                <c:pt idx="1">
                  <c:v>1.0417013401648195E-2</c:v>
                </c:pt>
                <c:pt idx="2">
                  <c:v>1.0247375552914448E-2</c:v>
                </c:pt>
                <c:pt idx="3">
                  <c:v>8.6815237375338066E-3</c:v>
                </c:pt>
                <c:pt idx="4">
                  <c:v>8.1614655543695985E-3</c:v>
                </c:pt>
                <c:pt idx="5">
                  <c:v>8.0464411045381885E-3</c:v>
                </c:pt>
                <c:pt idx="6">
                  <c:v>7.7669673139064447E-3</c:v>
                </c:pt>
                <c:pt idx="7">
                  <c:v>7.4545534869124037E-3</c:v>
                </c:pt>
                <c:pt idx="8">
                  <c:v>6.407023118987114E-3</c:v>
                </c:pt>
                <c:pt idx="9">
                  <c:v>6.0519257672838091E-3</c:v>
                </c:pt>
                <c:pt idx="10">
                  <c:v>8.2745711158864997E-3</c:v>
                </c:pt>
                <c:pt idx="11">
                  <c:v>8.1252079883969864E-3</c:v>
                </c:pt>
                <c:pt idx="12">
                  <c:v>8.0859162369151232E-3</c:v>
                </c:pt>
                <c:pt idx="13">
                  <c:v>8.7453612167777382E-3</c:v>
                </c:pt>
                <c:pt idx="14">
                  <c:v>1.022549789491348E-2</c:v>
                </c:pt>
                <c:pt idx="15">
                  <c:v>1.0032909795631038E-2</c:v>
                </c:pt>
                <c:pt idx="16">
                  <c:v>9.9778535597107778E-3</c:v>
                </c:pt>
                <c:pt idx="17">
                  <c:v>9.7699319253828805E-3</c:v>
                </c:pt>
                <c:pt idx="18">
                  <c:v>9.8649703540951185E-3</c:v>
                </c:pt>
                <c:pt idx="19">
                  <c:v>1.148221417931092E-2</c:v>
                </c:pt>
                <c:pt idx="20">
                  <c:v>1.3436154431893539E-2</c:v>
                </c:pt>
                <c:pt idx="21">
                  <c:v>1.6000364974989204E-2</c:v>
                </c:pt>
                <c:pt idx="22">
                  <c:v>1.6609240770852237E-2</c:v>
                </c:pt>
                <c:pt idx="23">
                  <c:v>2.1430686254669661E-2</c:v>
                </c:pt>
                <c:pt idx="24">
                  <c:v>2.4426026314406431E-2</c:v>
                </c:pt>
                <c:pt idx="25">
                  <c:v>3.1547525170292308E-2</c:v>
                </c:pt>
                <c:pt idx="26">
                  <c:v>3.3048819551981259E-2</c:v>
                </c:pt>
                <c:pt idx="27">
                  <c:v>3.9886986715944144E-2</c:v>
                </c:pt>
                <c:pt idx="28">
                  <c:v>5.1001655929909781E-2</c:v>
                </c:pt>
                <c:pt idx="29">
                  <c:v>7.5780640972833907E-2</c:v>
                </c:pt>
                <c:pt idx="30">
                  <c:v>0.11851563702649402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1-4E24-9D02-E668B5D5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Road!$A$38</c:f>
              <c:strCache>
                <c:ptCount val="1"/>
                <c:pt idx="0">
                  <c:v>Bioenergy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Road!$B$38:$AF$38</c:f>
              <c:numCache>
                <c:formatCode>0.00</c:formatCode>
                <c:ptCount val="31"/>
                <c:pt idx="0">
                  <c:v>2.8574551105765059E-3</c:v>
                </c:pt>
                <c:pt idx="1">
                  <c:v>3.125734081788914E-3</c:v>
                </c:pt>
                <c:pt idx="2">
                  <c:v>1.046175391557721E-2</c:v>
                </c:pt>
                <c:pt idx="3">
                  <c:v>2.4449755112426374E-2</c:v>
                </c:pt>
                <c:pt idx="4">
                  <c:v>6.4866248032159138E-2</c:v>
                </c:pt>
                <c:pt idx="5">
                  <c:v>9.9604527832753365E-2</c:v>
                </c:pt>
                <c:pt idx="6">
                  <c:v>0.14178801614426675</c:v>
                </c:pt>
                <c:pt idx="7">
                  <c:v>0.19006547477018251</c:v>
                </c:pt>
                <c:pt idx="8">
                  <c:v>0.17253143156496764</c:v>
                </c:pt>
                <c:pt idx="9">
                  <c:v>0.18807113158201938</c:v>
                </c:pt>
                <c:pt idx="10">
                  <c:v>0.29253936403812647</c:v>
                </c:pt>
                <c:pt idx="11">
                  <c:v>0.33842984365449097</c:v>
                </c:pt>
                <c:pt idx="12">
                  <c:v>0.44296636362523334</c:v>
                </c:pt>
                <c:pt idx="13">
                  <c:v>0.54340688297478579</c:v>
                </c:pt>
                <c:pt idx="14">
                  <c:v>0.72290514149364937</c:v>
                </c:pt>
                <c:pt idx="15">
                  <c:v>1.2025872874827388</c:v>
                </c:pt>
                <c:pt idx="16">
                  <c:v>1.9467754113553768</c:v>
                </c:pt>
                <c:pt idx="17">
                  <c:v>2.6779507479994553</c:v>
                </c:pt>
                <c:pt idx="18">
                  <c:v>3.3470257353473829</c:v>
                </c:pt>
                <c:pt idx="19">
                  <c:v>4.0422025917565341</c:v>
                </c:pt>
                <c:pt idx="20">
                  <c:v>4.5979727411656315</c:v>
                </c:pt>
                <c:pt idx="21">
                  <c:v>4.8791559238080486</c:v>
                </c:pt>
                <c:pt idx="22">
                  <c:v>5.3747077827546335</c:v>
                </c:pt>
                <c:pt idx="23">
                  <c:v>4.8434691111952999</c:v>
                </c:pt>
                <c:pt idx="24">
                  <c:v>5.138007855067948</c:v>
                </c:pt>
                <c:pt idx="25">
                  <c:v>5.0790882399783159</c:v>
                </c:pt>
                <c:pt idx="26">
                  <c:v>4.8415182912656816</c:v>
                </c:pt>
                <c:pt idx="27">
                  <c:v>5.1821995871497668</c:v>
                </c:pt>
                <c:pt idx="28">
                  <c:v>5.6948306020637212</c:v>
                </c:pt>
                <c:pt idx="29">
                  <c:v>5.848002224338865</c:v>
                </c:pt>
                <c:pt idx="30">
                  <c:v>6.7029737910291054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F-43DE-AA7A-51BB2105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Road!$A$39</c:f>
              <c:strCache>
                <c:ptCount val="1"/>
                <c:pt idx="0">
                  <c:v>Fossil energy share (includ elec prod)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Road!$B$10:$AF$10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Road!$B$39:$AF$39</c:f>
              <c:numCache>
                <c:formatCode>0.00</c:formatCode>
                <c:ptCount val="31"/>
                <c:pt idx="0">
                  <c:v>99.990836781189145</c:v>
                </c:pt>
                <c:pt idx="1">
                  <c:v>99.991439567212666</c:v>
                </c:pt>
                <c:pt idx="2">
                  <c:v>99.982886923652828</c:v>
                </c:pt>
                <c:pt idx="3">
                  <c:v>99.969531445428288</c:v>
                </c:pt>
                <c:pt idx="4">
                  <c:v>99.929712138408689</c:v>
                </c:pt>
                <c:pt idx="5">
                  <c:v>99.894892376988508</c:v>
                </c:pt>
                <c:pt idx="6">
                  <c:v>99.853452745938441</c:v>
                </c:pt>
                <c:pt idx="7">
                  <c:v>99.805263080343209</c:v>
                </c:pt>
                <c:pt idx="8">
                  <c:v>99.823312618500921</c:v>
                </c:pt>
                <c:pt idx="9">
                  <c:v>99.808271346380437</c:v>
                </c:pt>
                <c:pt idx="10">
                  <c:v>99.703431379526847</c:v>
                </c:pt>
                <c:pt idx="11">
                  <c:v>99.657593005927623</c:v>
                </c:pt>
                <c:pt idx="12">
                  <c:v>99.552982215454151</c:v>
                </c:pt>
                <c:pt idx="13">
                  <c:v>99.452390903167057</c:v>
                </c:pt>
                <c:pt idx="14">
                  <c:v>99.271859866875317</c:v>
                </c:pt>
                <c:pt idx="15">
                  <c:v>98.792258882299279</c:v>
                </c:pt>
                <c:pt idx="16">
                  <c:v>98.048372642072351</c:v>
                </c:pt>
                <c:pt idx="17">
                  <c:v>97.317497615670845</c:v>
                </c:pt>
                <c:pt idx="18">
                  <c:v>96.648257686769213</c:v>
                </c:pt>
                <c:pt idx="19">
                  <c:v>95.952597585220943</c:v>
                </c:pt>
                <c:pt idx="20">
                  <c:v>95.397331513493313</c:v>
                </c:pt>
                <c:pt idx="21">
                  <c:v>95.114719502703238</c:v>
                </c:pt>
                <c:pt idx="22">
                  <c:v>94.618343770415109</c:v>
                </c:pt>
                <c:pt idx="23">
                  <c:v>95.14678504974286</c:v>
                </c:pt>
                <c:pt idx="24">
                  <c:v>94.850709516682969</c:v>
                </c:pt>
                <c:pt idx="25">
                  <c:v>94.908737437415226</c:v>
                </c:pt>
                <c:pt idx="26">
                  <c:v>95.144126358906163</c:v>
                </c:pt>
                <c:pt idx="27">
                  <c:v>94.800098388882418</c:v>
                </c:pt>
                <c:pt idx="28">
                  <c:v>94.282099505103133</c:v>
                </c:pt>
                <c:pt idx="29">
                  <c:v>94.112846869715199</c:v>
                </c:pt>
                <c:pt idx="30">
                  <c:v>93.230182660571984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64A-8437-FBB62C99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77680"/>
        <c:axId val="1036867280"/>
      </c:lineChart>
      <c:catAx>
        <c:axId val="10368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67280"/>
        <c:crosses val="autoZero"/>
        <c:auto val="1"/>
        <c:lblAlgn val="ctr"/>
        <c:lblOffset val="100"/>
        <c:noMultiLvlLbl val="0"/>
      </c:catAx>
      <c:valAx>
        <c:axId val="10368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7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574187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395940</xdr:colOff>
      <xdr:row>53</xdr:row>
      <xdr:rowOff>133722</xdr:rowOff>
    </xdr:from>
    <xdr:to>
      <xdr:col>12</xdr:col>
      <xdr:colOff>52293</xdr:colOff>
      <xdr:row>68</xdr:row>
      <xdr:rowOff>75452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86B38C-3D0F-4515-A508-4841230E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343647</xdr:colOff>
      <xdr:row>69</xdr:row>
      <xdr:rowOff>82176</xdr:rowOff>
    </xdr:from>
    <xdr:to>
      <xdr:col>12</xdr:col>
      <xdr:colOff>0</xdr:colOff>
      <xdr:row>84</xdr:row>
      <xdr:rowOff>23905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C8EA01-3551-4558-B4D4-D0B9B4E21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576354</xdr:colOff>
      <xdr:row>69</xdr:row>
      <xdr:rowOff>89647</xdr:rowOff>
    </xdr:from>
    <xdr:to>
      <xdr:col>5</xdr:col>
      <xdr:colOff>253998</xdr:colOff>
      <xdr:row>84</xdr:row>
      <xdr:rowOff>31376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91A29F-52F8-4E3A-9CED-B62BF0997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649941</xdr:colOff>
      <xdr:row>53</xdr:row>
      <xdr:rowOff>134470</xdr:rowOff>
    </xdr:from>
    <xdr:to>
      <xdr:col>5</xdr:col>
      <xdr:colOff>321235</xdr:colOff>
      <xdr:row>68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0517A3-760A-49B4-9D2F-29359B32D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566963</xdr:colOff>
      <xdr:row>14</xdr:row>
      <xdr:rowOff>97971</xdr:rowOff>
    </xdr:from>
    <xdr:to>
      <xdr:col>9</xdr:col>
      <xdr:colOff>553357</xdr:colOff>
      <xdr:row>33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C7921C-4096-4DB6-9CD8-A58FA5D82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1496332</xdr:colOff>
      <xdr:row>41</xdr:row>
      <xdr:rowOff>113847</xdr:rowOff>
    </xdr:from>
    <xdr:to>
      <xdr:col>6</xdr:col>
      <xdr:colOff>486682</xdr:colOff>
      <xdr:row>56</xdr:row>
      <xdr:rowOff>94797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CDC4E-B143-4AA3-BC8F-D6AA1B3A6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381000</xdr:colOff>
      <xdr:row>55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652FCD-2D0C-44A5-A9F5-F5EAB7107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1416050</xdr:colOff>
      <xdr:row>56</xdr:row>
      <xdr:rowOff>139700</xdr:rowOff>
    </xdr:from>
    <xdr:to>
      <xdr:col>6</xdr:col>
      <xdr:colOff>406400</xdr:colOff>
      <xdr:row>71</xdr:row>
      <xdr:rowOff>120650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AD12F4-5A38-4FCD-9C85-0789FDC3E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13</xdr:col>
      <xdr:colOff>381000</xdr:colOff>
      <xdr:row>71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519FE3-95D0-45BD-B43D-FE8D2E775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137864</xdr:colOff>
      <xdr:row>14</xdr:row>
      <xdr:rowOff>91520</xdr:rowOff>
    </xdr:from>
    <xdr:to>
      <xdr:col>9</xdr:col>
      <xdr:colOff>529173</xdr:colOff>
      <xdr:row>30</xdr:row>
      <xdr:rowOff>178717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28DB3A6-7973-4ABC-B7DC-23B43049E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537482</xdr:colOff>
      <xdr:row>56</xdr:row>
      <xdr:rowOff>98424</xdr:rowOff>
    </xdr:from>
    <xdr:to>
      <xdr:col>21</xdr:col>
      <xdr:colOff>219982</xdr:colOff>
      <xdr:row>71</xdr:row>
      <xdr:rowOff>79374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64E121-03CB-4A40-993F-17887DB24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618732</xdr:colOff>
      <xdr:row>52</xdr:row>
      <xdr:rowOff>44781</xdr:rowOff>
    </xdr:from>
    <xdr:to>
      <xdr:col>33</xdr:col>
      <xdr:colOff>401700</xdr:colOff>
      <xdr:row>67</xdr:row>
      <xdr:rowOff>25732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7AB75E4-E2C1-4100-8591-EDD4C0B8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157076</xdr:colOff>
      <xdr:row>86</xdr:row>
      <xdr:rowOff>180538</xdr:rowOff>
    </xdr:from>
    <xdr:to>
      <xdr:col>36</xdr:col>
      <xdr:colOff>210710</xdr:colOff>
      <xdr:row>101</xdr:row>
      <xdr:rowOff>161490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511C97-24EF-47ED-A00D-1C7B51D50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433827</xdr:colOff>
      <xdr:row>12</xdr:row>
      <xdr:rowOff>79827</xdr:rowOff>
    </xdr:from>
    <xdr:to>
      <xdr:col>18</xdr:col>
      <xdr:colOff>90180</xdr:colOff>
      <xdr:row>27</xdr:row>
      <xdr:rowOff>21557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E80201-917F-8C7B-A7BE-D82BC963C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235856</xdr:colOff>
      <xdr:row>46</xdr:row>
      <xdr:rowOff>136071</xdr:rowOff>
    </xdr:from>
    <xdr:to>
      <xdr:col>27</xdr:col>
      <xdr:colOff>616856</xdr:colOff>
      <xdr:row>61</xdr:row>
      <xdr:rowOff>117021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28C303C-290D-40FD-8C43-CD786AB8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365125</xdr:colOff>
      <xdr:row>40</xdr:row>
      <xdr:rowOff>130175</xdr:rowOff>
    </xdr:from>
    <xdr:to>
      <xdr:col>5</xdr:col>
      <xdr:colOff>53975</xdr:colOff>
      <xdr:row>55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E8933-6E4D-4DFC-B235-C2BA22E14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146937</xdr:colOff>
      <xdr:row>55</xdr:row>
      <xdr:rowOff>162886</xdr:rowOff>
    </xdr:from>
    <xdr:to>
      <xdr:col>11</xdr:col>
      <xdr:colOff>527937</xdr:colOff>
      <xdr:row>70</xdr:row>
      <xdr:rowOff>143835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37D4E-790D-4890-BF01-CDA7373E7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387350</xdr:colOff>
      <xdr:row>55</xdr:row>
      <xdr:rowOff>165100</xdr:rowOff>
    </xdr:from>
    <xdr:to>
      <xdr:col>5</xdr:col>
      <xdr:colOff>76200</xdr:colOff>
      <xdr:row>70</xdr:row>
      <xdr:rowOff>146050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DD8F3D-276B-42D3-A3A9-EBA5C8FF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124784</xdr:colOff>
      <xdr:row>40</xdr:row>
      <xdr:rowOff>124933</xdr:rowOff>
    </xdr:from>
    <xdr:to>
      <xdr:col>11</xdr:col>
      <xdr:colOff>505784</xdr:colOff>
      <xdr:row>55</xdr:row>
      <xdr:rowOff>105884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0D454C-658D-427F-81C8-58AE4C62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260351</xdr:colOff>
      <xdr:row>12</xdr:row>
      <xdr:rowOff>102339</xdr:rowOff>
    </xdr:from>
    <xdr:to>
      <xdr:col>13</xdr:col>
      <xdr:colOff>361950</xdr:colOff>
      <xdr:row>28</xdr:row>
      <xdr:rowOff>51096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DCE1B8-5ABE-4E6C-A55F-BC1D76F87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15</xdr:row>
      <xdr:rowOff>28575</xdr:rowOff>
    </xdr:from>
    <xdr:to>
      <xdr:col>8</xdr:col>
      <xdr:colOff>168275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264C73-E69B-4D3B-8002-8328892A8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182789</xdr:colOff>
      <xdr:row>34</xdr:row>
      <xdr:rowOff>126546</xdr:rowOff>
    </xdr:from>
    <xdr:to>
      <xdr:col>14</xdr:col>
      <xdr:colOff>471714</xdr:colOff>
      <xdr:row>55</xdr:row>
      <xdr:rowOff>104321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BAB5E6-DF63-4FA3-8014-9A6E6D94E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904875</xdr:colOff>
      <xdr:row>34</xdr:row>
      <xdr:rowOff>149225</xdr:rowOff>
    </xdr:from>
    <xdr:to>
      <xdr:col>5</xdr:col>
      <xdr:colOff>593725</xdr:colOff>
      <xdr:row>49</xdr:row>
      <xdr:rowOff>130175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3F1EC6-99C2-450C-ADD6-C1395FD0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401770/default/table" TargetMode="External"/><Relationship Id="rId1" Type="http://schemas.openxmlformats.org/officeDocument/2006/relationships/hyperlink" Target="https://ec.europa.eu/eurostat/databrowser/product/page/NRG_BAL_C__custom_240177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2"/>
  <sheetViews>
    <sheetView showGridLines="0" workbookViewId="0">
      <selection activeCell="B7" sqref="B7"/>
    </sheetView>
  </sheetViews>
  <sheetFormatPr defaultColWidth="8.7109375" defaultRowHeight="15" x14ac:dyDescent="0.25"/>
  <cols>
    <col min="1" max="1" width="19.85546875" customWidth="1"/>
    <col min="2" max="2" width="10.42578125" customWidth="1"/>
    <col min="3" max="3" width="17.28515625" customWidth="1"/>
    <col min="4" max="4" width="57.42578125" customWidth="1"/>
    <col min="5" max="5" width="17.7109375" customWidth="1"/>
    <col min="6" max="6" width="33.14062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37" t="s">
        <v>4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10" t="s">
        <v>11</v>
      </c>
      <c r="C15" s="10" t="s">
        <v>12</v>
      </c>
      <c r="D15" s="10" t="s">
        <v>13</v>
      </c>
      <c r="E15" s="10" t="s">
        <v>14</v>
      </c>
      <c r="F15" s="10" t="s">
        <v>15</v>
      </c>
    </row>
    <row r="16" spans="1:15" x14ac:dyDescent="0.25">
      <c r="B16" s="14" t="s">
        <v>16</v>
      </c>
      <c r="C16" s="2" t="s">
        <v>17</v>
      </c>
      <c r="D16" s="2" t="s">
        <v>18</v>
      </c>
      <c r="E16" s="2" t="s">
        <v>19</v>
      </c>
      <c r="F16" s="2" t="s">
        <v>20</v>
      </c>
    </row>
    <row r="17" spans="2:6" x14ac:dyDescent="0.25">
      <c r="B17" s="13" t="s">
        <v>21</v>
      </c>
      <c r="C17" s="12" t="s">
        <v>17</v>
      </c>
      <c r="D17" s="12" t="s">
        <v>22</v>
      </c>
      <c r="E17" s="12" t="s">
        <v>19</v>
      </c>
      <c r="F17" s="12" t="s">
        <v>20</v>
      </c>
    </row>
    <row r="18" spans="2:6" x14ac:dyDescent="0.25">
      <c r="B18" s="14" t="s">
        <v>23</v>
      </c>
      <c r="C18" s="2" t="s">
        <v>17</v>
      </c>
      <c r="D18" s="2" t="s">
        <v>24</v>
      </c>
      <c r="E18" s="2" t="s">
        <v>19</v>
      </c>
      <c r="F18" s="2" t="s">
        <v>20</v>
      </c>
    </row>
    <row r="19" spans="2:6" x14ac:dyDescent="0.25">
      <c r="B19" s="13" t="s">
        <v>25</v>
      </c>
      <c r="C19" s="12" t="s">
        <v>17</v>
      </c>
      <c r="D19" s="12" t="s">
        <v>26</v>
      </c>
      <c r="E19" s="12" t="s">
        <v>19</v>
      </c>
      <c r="F19" s="12" t="s">
        <v>20</v>
      </c>
    </row>
    <row r="20" spans="2:6" x14ac:dyDescent="0.25">
      <c r="B20" s="14" t="s">
        <v>27</v>
      </c>
      <c r="C20" s="2" t="s">
        <v>17</v>
      </c>
      <c r="D20" s="2" t="s">
        <v>28</v>
      </c>
      <c r="E20" s="2" t="s">
        <v>19</v>
      </c>
      <c r="F20" s="2" t="s">
        <v>20</v>
      </c>
    </row>
    <row r="21" spans="2:6" x14ac:dyDescent="0.25">
      <c r="B21" s="13" t="s">
        <v>29</v>
      </c>
      <c r="C21" s="12" t="s">
        <v>17</v>
      </c>
      <c r="D21" s="12" t="s">
        <v>30</v>
      </c>
      <c r="E21" s="12" t="s">
        <v>19</v>
      </c>
      <c r="F21" s="12" t="s">
        <v>20</v>
      </c>
    </row>
    <row r="22" spans="2:6" x14ac:dyDescent="0.25">
      <c r="B22" s="14" t="s">
        <v>31</v>
      </c>
      <c r="C22" s="2" t="s">
        <v>17</v>
      </c>
      <c r="D22" s="2" t="s">
        <v>32</v>
      </c>
      <c r="E22" s="2" t="s">
        <v>19</v>
      </c>
      <c r="F22" s="2" t="s">
        <v>20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  <hyperlink ref="B22" location="'Sheet 7'!A1" display="Sheet 7" xr:uid="{00000000-0004-0000-0000-000008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30E5-E54F-4045-84D1-CFA6C0B36094}">
  <dimension ref="A1:AF52"/>
  <sheetViews>
    <sheetView topLeftCell="A44" zoomScale="70" zoomScaleNormal="70" workbookViewId="0">
      <selection activeCell="N53" sqref="N53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2" t="s">
        <v>142</v>
      </c>
    </row>
    <row r="2" spans="1:32" x14ac:dyDescent="0.25">
      <c r="A2" s="2" t="s">
        <v>143</v>
      </c>
      <c r="B2" s="1" t="s">
        <v>0</v>
      </c>
    </row>
    <row r="3" spans="1:32" x14ac:dyDescent="0.25">
      <c r="A3" s="2" t="s">
        <v>144</v>
      </c>
      <c r="B3" s="2" t="s">
        <v>6</v>
      </c>
    </row>
    <row r="5" spans="1:32" x14ac:dyDescent="0.25">
      <c r="A5" s="1" t="s">
        <v>12</v>
      </c>
      <c r="C5" s="2" t="s">
        <v>17</v>
      </c>
    </row>
    <row r="6" spans="1:32" x14ac:dyDescent="0.25">
      <c r="A6" s="1" t="s">
        <v>13</v>
      </c>
      <c r="C6" s="2" t="s">
        <v>18</v>
      </c>
    </row>
    <row r="7" spans="1:32" x14ac:dyDescent="0.25">
      <c r="A7" s="1" t="s">
        <v>14</v>
      </c>
      <c r="C7" s="2" t="s">
        <v>19</v>
      </c>
    </row>
    <row r="8" spans="1:32" x14ac:dyDescent="0.25">
      <c r="A8" s="1" t="s">
        <v>15</v>
      </c>
      <c r="C8" s="2" t="s">
        <v>20</v>
      </c>
    </row>
    <row r="10" spans="1:32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x14ac:dyDescent="0.25">
      <c r="A12" s="6" t="s">
        <v>38</v>
      </c>
      <c r="B12" s="21">
        <v>2566817.165</v>
      </c>
      <c r="C12" s="21">
        <v>2599004.8539999998</v>
      </c>
      <c r="D12" s="21">
        <v>2669085.5830000001</v>
      </c>
      <c r="E12" s="21">
        <v>2688314.8930000002</v>
      </c>
      <c r="F12" s="21">
        <v>2708286.3530000001</v>
      </c>
      <c r="G12" s="21">
        <v>2743206.2119999998</v>
      </c>
      <c r="H12" s="21">
        <v>2832314.0079999999</v>
      </c>
      <c r="I12" s="21">
        <v>2877515.1069999998</v>
      </c>
      <c r="J12" s="21">
        <v>2988485.4109999998</v>
      </c>
      <c r="K12" s="22">
        <v>3054943.68</v>
      </c>
      <c r="L12" s="21">
        <v>3057365.3969999999</v>
      </c>
      <c r="M12" s="21">
        <v>3113869.4709999999</v>
      </c>
      <c r="N12" s="21">
        <v>3146654.7549999999</v>
      </c>
      <c r="O12" s="21">
        <v>3190705.9580000001</v>
      </c>
      <c r="P12" s="21">
        <v>3269701.9109999998</v>
      </c>
      <c r="Q12" s="21">
        <v>3274622.7609999999</v>
      </c>
      <c r="R12" s="21">
        <v>3340340.7510000002</v>
      </c>
      <c r="S12" s="21">
        <v>3394057.2960000001</v>
      </c>
      <c r="T12" s="21">
        <v>3348145.1409999998</v>
      </c>
      <c r="U12" s="21">
        <v>3263595.5290000001</v>
      </c>
      <c r="V12" s="21">
        <v>3256018.608</v>
      </c>
      <c r="W12" s="21">
        <v>3243932.3990000002</v>
      </c>
      <c r="X12" s="21">
        <v>3130386.338</v>
      </c>
      <c r="Y12" s="21">
        <v>3089474.5210000002</v>
      </c>
      <c r="Z12" s="21">
        <v>3129955.6269999999</v>
      </c>
      <c r="AA12" s="21">
        <v>3173067.202</v>
      </c>
      <c r="AB12" s="21">
        <v>3246103.4920000001</v>
      </c>
      <c r="AC12" s="22">
        <v>3312229.7</v>
      </c>
      <c r="AD12" s="21">
        <v>3329349.4330000002</v>
      </c>
      <c r="AE12" s="21">
        <v>3361230.2510000002</v>
      </c>
      <c r="AF12" s="21">
        <v>2930410.446</v>
      </c>
    </row>
    <row r="13" spans="1:32" x14ac:dyDescent="0.25">
      <c r="A13" s="6" t="s">
        <v>39</v>
      </c>
      <c r="B13" s="23">
        <v>2431.1729999999998</v>
      </c>
      <c r="C13" s="23">
        <v>1781.9829999999999</v>
      </c>
      <c r="D13" s="23">
        <v>1353.777</v>
      </c>
      <c r="E13" s="23">
        <v>1106.712</v>
      </c>
      <c r="F13" s="24">
        <v>195.64</v>
      </c>
      <c r="G13" s="23">
        <v>188.33199999999999</v>
      </c>
      <c r="H13" s="24">
        <v>151.15</v>
      </c>
      <c r="I13" s="23">
        <v>164.06800000000001</v>
      </c>
      <c r="J13" s="23">
        <v>77.435000000000002</v>
      </c>
      <c r="K13" s="23">
        <v>53.252000000000002</v>
      </c>
      <c r="L13" s="23">
        <v>113.556</v>
      </c>
      <c r="M13" s="23">
        <v>367.43400000000003</v>
      </c>
      <c r="N13" s="23">
        <v>348.59199999999998</v>
      </c>
      <c r="O13" s="23">
        <v>69.513000000000005</v>
      </c>
      <c r="P13" s="23">
        <v>63.183</v>
      </c>
      <c r="Q13" s="23">
        <v>63.834000000000003</v>
      </c>
      <c r="R13" s="23">
        <v>12.978999999999999</v>
      </c>
      <c r="S13" s="24">
        <v>11.55</v>
      </c>
      <c r="T13" s="23">
        <v>11.875999999999999</v>
      </c>
      <c r="U13" s="23">
        <v>5.6159999999999997</v>
      </c>
      <c r="V13" s="23">
        <v>5.5359999999999996</v>
      </c>
      <c r="W13" s="23">
        <v>5.4610000000000003</v>
      </c>
      <c r="X13" s="23">
        <v>5.548</v>
      </c>
      <c r="Y13" s="23">
        <v>5.6740000000000004</v>
      </c>
      <c r="Z13" s="23">
        <v>13.425000000000001</v>
      </c>
      <c r="AA13" s="23">
        <v>13.859</v>
      </c>
      <c r="AB13" s="23">
        <v>13.474</v>
      </c>
      <c r="AC13" s="23">
        <v>15.779</v>
      </c>
      <c r="AD13" s="23">
        <v>11.622999999999999</v>
      </c>
      <c r="AE13" s="23">
        <v>6.7530000000000001</v>
      </c>
      <c r="AF13" s="23">
        <v>4.0819999999999999</v>
      </c>
    </row>
    <row r="14" spans="1:32" x14ac:dyDescent="0.25">
      <c r="A14" s="6" t="s">
        <v>41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5">
        <v>7.3079999999999998</v>
      </c>
      <c r="I14" s="15">
        <v>7.6239999999999997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</row>
    <row r="15" spans="1:32" x14ac:dyDescent="0.25">
      <c r="A15" s="6" t="s">
        <v>42</v>
      </c>
      <c r="B15" s="16">
        <v>1273.153</v>
      </c>
      <c r="C15" s="16">
        <v>774.36699999999996</v>
      </c>
      <c r="D15" s="16">
        <v>347.28199999999998</v>
      </c>
      <c r="E15" s="16">
        <v>213.179</v>
      </c>
      <c r="F15" s="16">
        <v>147.40899999999999</v>
      </c>
      <c r="G15" s="16">
        <v>139.33699999999999</v>
      </c>
      <c r="H15" s="16">
        <v>102.50700000000001</v>
      </c>
      <c r="I15" s="16">
        <v>121.33499999999999</v>
      </c>
      <c r="J15" s="16">
        <v>67.066999999999993</v>
      </c>
      <c r="K15" s="16">
        <v>21.878</v>
      </c>
      <c r="L15" s="16">
        <v>92.274000000000001</v>
      </c>
      <c r="M15" s="16">
        <v>295.46199999999999</v>
      </c>
      <c r="N15" s="16">
        <v>264.58300000000003</v>
      </c>
      <c r="O15" s="16">
        <v>7.6390000000000002</v>
      </c>
      <c r="P15" s="16">
        <v>6.6589999999999998</v>
      </c>
      <c r="Q15" s="16">
        <v>2.7650000000000001</v>
      </c>
      <c r="R15" s="16">
        <v>8.6739999999999995</v>
      </c>
      <c r="S15" s="16">
        <v>7.9390000000000001</v>
      </c>
      <c r="T15" s="16">
        <v>8.1259999999999994</v>
      </c>
      <c r="U15" s="16">
        <v>1.766</v>
      </c>
      <c r="V15" s="16">
        <v>1.2430000000000001</v>
      </c>
      <c r="W15" s="16">
        <v>1.272</v>
      </c>
      <c r="X15" s="16">
        <v>1.3320000000000001</v>
      </c>
      <c r="Y15" s="16">
        <v>1.355</v>
      </c>
      <c r="Z15" s="16">
        <v>9.2080000000000002</v>
      </c>
      <c r="AA15" s="16">
        <v>9.5470000000000006</v>
      </c>
      <c r="AB15" s="20">
        <v>8.99</v>
      </c>
      <c r="AC15" s="16">
        <v>9.3889999999999993</v>
      </c>
      <c r="AD15" s="16">
        <v>9.5909999999999993</v>
      </c>
      <c r="AE15" s="20">
        <v>5.58</v>
      </c>
      <c r="AF15" s="16">
        <v>4.0819999999999999</v>
      </c>
    </row>
    <row r="16" spans="1:32" x14ac:dyDescent="0.25">
      <c r="A16" s="6" t="s">
        <v>43</v>
      </c>
      <c r="B16" s="15">
        <v>4.1829999999999998</v>
      </c>
      <c r="C16" s="15">
        <v>32.341999999999999</v>
      </c>
      <c r="D16" s="19">
        <v>22.69</v>
      </c>
      <c r="E16" s="15">
        <v>26.169</v>
      </c>
      <c r="F16" s="15">
        <v>16.088000000000001</v>
      </c>
      <c r="G16" s="15">
        <v>19.134</v>
      </c>
      <c r="H16" s="15">
        <v>19.338000000000001</v>
      </c>
      <c r="I16" s="15">
        <v>16.346</v>
      </c>
      <c r="J16" s="15">
        <v>10.368</v>
      </c>
      <c r="K16" s="19">
        <v>0</v>
      </c>
      <c r="L16" s="19">
        <v>0</v>
      </c>
      <c r="M16" s="19">
        <v>0</v>
      </c>
      <c r="N16" s="19">
        <v>42.93</v>
      </c>
      <c r="O16" s="19">
        <v>0</v>
      </c>
      <c r="P16" s="15">
        <v>24.308</v>
      </c>
      <c r="Q16" s="15">
        <v>29.492000000000001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5">
        <v>2.3620000000000001</v>
      </c>
      <c r="AD16" s="15">
        <v>2.032</v>
      </c>
      <c r="AE16" s="15">
        <v>1.173</v>
      </c>
      <c r="AF16" s="19">
        <v>0</v>
      </c>
    </row>
    <row r="17" spans="1:32" x14ac:dyDescent="0.25">
      <c r="A17" s="6" t="s">
        <v>44</v>
      </c>
      <c r="B17" s="16">
        <v>60.637999999999998</v>
      </c>
      <c r="C17" s="16">
        <v>48.167999999999999</v>
      </c>
      <c r="D17" s="16">
        <v>25.946000000000002</v>
      </c>
      <c r="E17" s="16">
        <v>12.786</v>
      </c>
      <c r="F17" s="20">
        <v>16.61</v>
      </c>
      <c r="G17" s="16">
        <v>9.157</v>
      </c>
      <c r="H17" s="16">
        <v>11.616</v>
      </c>
      <c r="I17" s="16">
        <v>10.804</v>
      </c>
      <c r="J17" s="20">
        <v>0</v>
      </c>
      <c r="K17" s="16">
        <v>2.2069999999999999</v>
      </c>
      <c r="L17" s="16">
        <v>4.8330000000000002</v>
      </c>
      <c r="M17" s="20">
        <v>33.18</v>
      </c>
      <c r="N17" s="20">
        <v>0</v>
      </c>
      <c r="O17" s="16">
        <v>20.739000000000001</v>
      </c>
      <c r="P17" s="20">
        <v>0</v>
      </c>
      <c r="Q17" s="20">
        <v>3.8</v>
      </c>
      <c r="R17" s="16">
        <v>4.3049999999999997</v>
      </c>
      <c r="S17" s="16">
        <v>3.6110000000000002</v>
      </c>
      <c r="T17" s="16">
        <v>3.7509999999999999</v>
      </c>
      <c r="U17" s="20">
        <v>3.85</v>
      </c>
      <c r="V17" s="16">
        <v>4.2930000000000001</v>
      </c>
      <c r="W17" s="16">
        <v>4.1890000000000001</v>
      </c>
      <c r="X17" s="16">
        <v>4.2160000000000002</v>
      </c>
      <c r="Y17" s="16">
        <v>4.319</v>
      </c>
      <c r="Z17" s="16">
        <v>4.218</v>
      </c>
      <c r="AA17" s="16">
        <v>4.3120000000000003</v>
      </c>
      <c r="AB17" s="16">
        <v>4.484</v>
      </c>
      <c r="AC17" s="16">
        <v>4.0279999999999996</v>
      </c>
      <c r="AD17" s="20">
        <v>0</v>
      </c>
      <c r="AE17" s="20">
        <v>0</v>
      </c>
      <c r="AF17" s="20">
        <v>0</v>
      </c>
    </row>
    <row r="18" spans="1:32" x14ac:dyDescent="0.25">
      <c r="A18" s="6" t="s">
        <v>45</v>
      </c>
      <c r="B18" s="15">
        <v>1075.4739999999999</v>
      </c>
      <c r="C18" s="15">
        <v>902.23900000000003</v>
      </c>
      <c r="D18" s="15">
        <v>932.43100000000004</v>
      </c>
      <c r="E18" s="15">
        <v>834.09500000000003</v>
      </c>
      <c r="F18" s="19">
        <v>0</v>
      </c>
      <c r="G18" s="19">
        <v>0</v>
      </c>
      <c r="H18" s="19">
        <v>0</v>
      </c>
      <c r="I18" s="15">
        <v>7.9580000000000002</v>
      </c>
      <c r="J18" s="19">
        <v>0</v>
      </c>
      <c r="K18" s="19">
        <v>0</v>
      </c>
      <c r="L18" s="19">
        <v>0</v>
      </c>
      <c r="M18" s="19">
        <v>0</v>
      </c>
      <c r="N18" s="15">
        <v>7.7460000000000004</v>
      </c>
      <c r="O18" s="15">
        <v>7.8019999999999996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</row>
    <row r="19" spans="1:32" x14ac:dyDescent="0.25">
      <c r="A19" s="6" t="s">
        <v>47</v>
      </c>
      <c r="B19" s="15">
        <v>12.769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</row>
    <row r="20" spans="1:32" x14ac:dyDescent="0.25">
      <c r="A20" s="6" t="s">
        <v>48</v>
      </c>
      <c r="B20" s="16">
        <v>4.9550000000000001</v>
      </c>
      <c r="C20" s="16">
        <v>24.867999999999999</v>
      </c>
      <c r="D20" s="16">
        <v>25.428000000000001</v>
      </c>
      <c r="E20" s="16">
        <v>20.484000000000002</v>
      </c>
      <c r="F20" s="16">
        <v>15.532999999999999</v>
      </c>
      <c r="G20" s="16">
        <v>20.704000000000001</v>
      </c>
      <c r="H20" s="20">
        <v>10.38</v>
      </c>
      <c r="I20" s="20">
        <v>0</v>
      </c>
      <c r="J20" s="20">
        <v>0</v>
      </c>
      <c r="K20" s="16">
        <v>29.167000000000002</v>
      </c>
      <c r="L20" s="16">
        <v>16.449000000000002</v>
      </c>
      <c r="M20" s="16">
        <v>38.792000000000002</v>
      </c>
      <c r="N20" s="16">
        <v>33.332999999999998</v>
      </c>
      <c r="O20" s="16">
        <v>33.332999999999998</v>
      </c>
      <c r="P20" s="16">
        <v>32.216000000000001</v>
      </c>
      <c r="Q20" s="16">
        <v>27.777999999999999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x14ac:dyDescent="0.25">
      <c r="A21" s="6" t="s">
        <v>59</v>
      </c>
      <c r="B21" s="23">
        <v>4012.9989999999998</v>
      </c>
      <c r="C21" s="23">
        <v>4063.4989999999998</v>
      </c>
      <c r="D21" s="24">
        <v>4934</v>
      </c>
      <c r="E21" s="23">
        <v>4739.2510000000002</v>
      </c>
      <c r="F21" s="23">
        <v>4224.0020000000004</v>
      </c>
      <c r="G21" s="23">
        <v>4554.4989999999998</v>
      </c>
      <c r="H21" s="23">
        <v>5454.4970000000003</v>
      </c>
      <c r="I21" s="23">
        <v>5883.9939999999997</v>
      </c>
      <c r="J21" s="23">
        <v>7389.2479999999996</v>
      </c>
      <c r="K21" s="23">
        <v>7662.5020000000004</v>
      </c>
      <c r="L21" s="23">
        <v>9945.4719999999998</v>
      </c>
      <c r="M21" s="23">
        <v>19228.014999999999</v>
      </c>
      <c r="N21" s="23">
        <v>17025.499</v>
      </c>
      <c r="O21" s="23">
        <v>27962.876</v>
      </c>
      <c r="P21" s="23">
        <v>31579.138999999999</v>
      </c>
      <c r="Q21" s="23">
        <v>32278.451000000001</v>
      </c>
      <c r="R21" s="23">
        <v>31068.244999999999</v>
      </c>
      <c r="S21" s="23">
        <v>32126.863000000001</v>
      </c>
      <c r="T21" s="23">
        <v>33565.616999999998</v>
      </c>
      <c r="U21" s="23">
        <v>29395.457999999999</v>
      </c>
      <c r="V21" s="23">
        <v>30798.638999999999</v>
      </c>
      <c r="W21" s="23">
        <v>35122.500999999997</v>
      </c>
      <c r="X21" s="23">
        <v>32815.463000000003</v>
      </c>
      <c r="Y21" s="23">
        <v>36127.567999999999</v>
      </c>
      <c r="Z21" s="23">
        <v>34656.434000000001</v>
      </c>
      <c r="AA21" s="23">
        <v>35315.860999999997</v>
      </c>
      <c r="AB21" s="23">
        <v>37200.375999999997</v>
      </c>
      <c r="AC21" s="23">
        <v>38308.095000000001</v>
      </c>
      <c r="AD21" s="23">
        <v>40822.421000000002</v>
      </c>
      <c r="AE21" s="23">
        <v>43480.718000000001</v>
      </c>
      <c r="AF21" s="23">
        <v>36776.737999999998</v>
      </c>
    </row>
    <row r="22" spans="1:32" x14ac:dyDescent="0.25">
      <c r="A22" s="6" t="s">
        <v>60</v>
      </c>
      <c r="B22" s="23">
        <v>2503380.2069999999</v>
      </c>
      <c r="C22" s="23">
        <v>2535745.4180000001</v>
      </c>
      <c r="D22" s="24">
        <v>2604888.42</v>
      </c>
      <c r="E22" s="23">
        <v>2625179.7829999998</v>
      </c>
      <c r="F22" s="23">
        <v>2643850.2510000002</v>
      </c>
      <c r="G22" s="23">
        <v>2676935.9640000002</v>
      </c>
      <c r="H22" s="23">
        <v>2762516.6869999999</v>
      </c>
      <c r="I22" s="23">
        <v>2805932.9950000001</v>
      </c>
      <c r="J22" s="23">
        <v>2916180.091</v>
      </c>
      <c r="K22" s="24">
        <v>2982649.05</v>
      </c>
      <c r="L22" s="23">
        <v>2977593.2659999998</v>
      </c>
      <c r="M22" s="23">
        <v>3022890.162</v>
      </c>
      <c r="N22" s="23">
        <v>3054109.2629999998</v>
      </c>
      <c r="O22" s="23">
        <v>3086267.071</v>
      </c>
      <c r="P22" s="23">
        <v>3156005.6310000001</v>
      </c>
      <c r="Q22" s="23">
        <v>3145724.2880000002</v>
      </c>
      <c r="R22" s="23">
        <v>3190730.8659999999</v>
      </c>
      <c r="S22" s="23">
        <v>3220340.7940000002</v>
      </c>
      <c r="T22" s="23">
        <v>3153981.6290000002</v>
      </c>
      <c r="U22" s="23">
        <v>3055652.7760000001</v>
      </c>
      <c r="V22" s="23">
        <v>3029339.5109999999</v>
      </c>
      <c r="W22" s="23">
        <v>3003642.338</v>
      </c>
      <c r="X22" s="23">
        <v>2883245.9569999999</v>
      </c>
      <c r="Y22" s="23">
        <v>2856078.1850000001</v>
      </c>
      <c r="Z22" s="23">
        <v>2888514.4679999999</v>
      </c>
      <c r="AA22" s="23">
        <v>2930009.1260000002</v>
      </c>
      <c r="AB22" s="23">
        <v>3003907.125</v>
      </c>
      <c r="AC22" s="23">
        <v>3054685.4330000002</v>
      </c>
      <c r="AD22" s="24">
        <v>3052196.99</v>
      </c>
      <c r="AE22" s="23">
        <v>3075234.915</v>
      </c>
      <c r="AF22" s="23">
        <v>2654032.5150000001</v>
      </c>
    </row>
    <row r="23" spans="1:32" x14ac:dyDescent="0.25">
      <c r="A23" s="6" t="s">
        <v>68</v>
      </c>
      <c r="B23" s="16">
        <v>31531.734</v>
      </c>
      <c r="C23" s="16">
        <v>30606.876</v>
      </c>
      <c r="D23" s="16">
        <v>28957.198</v>
      </c>
      <c r="E23" s="16">
        <v>30480.839</v>
      </c>
      <c r="F23" s="16">
        <v>32516.325000000001</v>
      </c>
      <c r="G23" s="16">
        <v>35534.766000000003</v>
      </c>
      <c r="H23" s="16">
        <v>37140.580999999998</v>
      </c>
      <c r="I23" s="16">
        <v>40522.012999999999</v>
      </c>
      <c r="J23" s="16">
        <v>41493.347000000002</v>
      </c>
      <c r="K23" s="16">
        <v>41251.298000000003</v>
      </c>
      <c r="L23" s="16">
        <v>42532.209000000003</v>
      </c>
      <c r="M23" s="16">
        <v>44757.741999999998</v>
      </c>
      <c r="N23" s="16">
        <v>47469.233</v>
      </c>
      <c r="O23" s="16">
        <v>49113.631000000001</v>
      </c>
      <c r="P23" s="16">
        <v>52931.953999999998</v>
      </c>
      <c r="Q23" s="16">
        <v>54507.733999999997</v>
      </c>
      <c r="R23" s="16">
        <v>56310.088000000003</v>
      </c>
      <c r="S23" s="16">
        <v>56088.841</v>
      </c>
      <c r="T23" s="16">
        <v>57795.881999999998</v>
      </c>
      <c r="U23" s="16">
        <v>59926.707000000002</v>
      </c>
      <c r="V23" s="16">
        <v>60471.673000000003</v>
      </c>
      <c r="W23" s="16">
        <v>62856.483</v>
      </c>
      <c r="X23" s="16">
        <v>62566.131000000001</v>
      </c>
      <c r="Y23" s="16">
        <v>66154.741999999998</v>
      </c>
      <c r="Z23" s="16">
        <v>67071.414000000004</v>
      </c>
      <c r="AA23" s="16">
        <v>68618.642000000007</v>
      </c>
      <c r="AB23" s="16">
        <v>68759.987999999998</v>
      </c>
      <c r="AC23" s="16">
        <v>69767.111000000004</v>
      </c>
      <c r="AD23" s="16">
        <v>69318.505999999994</v>
      </c>
      <c r="AE23" s="16">
        <v>69714.857000000004</v>
      </c>
      <c r="AF23" s="16">
        <v>58844.728000000003</v>
      </c>
    </row>
    <row r="24" spans="1:32" x14ac:dyDescent="0.25">
      <c r="A24" s="6" t="s">
        <v>69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5">
        <v>12.209</v>
      </c>
      <c r="T24" s="15">
        <v>12.209</v>
      </c>
      <c r="U24" s="15">
        <v>12.208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</row>
    <row r="25" spans="1:32" x14ac:dyDescent="0.25">
      <c r="A25" s="6" t="s">
        <v>70</v>
      </c>
      <c r="B25" s="16">
        <v>1612.6089999999999</v>
      </c>
      <c r="C25" s="16">
        <v>1501.0540000000001</v>
      </c>
      <c r="D25" s="16">
        <v>1350.943</v>
      </c>
      <c r="E25" s="16">
        <v>1349.3879999999999</v>
      </c>
      <c r="F25" s="16">
        <v>1322.4169999999999</v>
      </c>
      <c r="G25" s="16">
        <v>1155.6079999999999</v>
      </c>
      <c r="H25" s="16">
        <v>1112.664</v>
      </c>
      <c r="I25" s="16">
        <v>1280.944</v>
      </c>
      <c r="J25" s="16">
        <v>1258.5250000000001</v>
      </c>
      <c r="K25" s="16">
        <v>1333.8889999999999</v>
      </c>
      <c r="L25" s="16">
        <v>1229.9939999999999</v>
      </c>
      <c r="M25" s="16">
        <v>1228.944</v>
      </c>
      <c r="N25" s="16">
        <v>1233.221</v>
      </c>
      <c r="O25" s="16">
        <v>1176.559</v>
      </c>
      <c r="P25" s="16">
        <v>1150.299</v>
      </c>
      <c r="Q25" s="16">
        <v>1378.319</v>
      </c>
      <c r="R25" s="16">
        <v>1133.0619999999999</v>
      </c>
      <c r="S25" s="20">
        <v>1058.31</v>
      </c>
      <c r="T25" s="16">
        <v>1009.606</v>
      </c>
      <c r="U25" s="16">
        <v>1210.5820000000001</v>
      </c>
      <c r="V25" s="16">
        <v>1120.4970000000001</v>
      </c>
      <c r="W25" s="16">
        <v>1029.3240000000001</v>
      </c>
      <c r="X25" s="16">
        <v>850.904</v>
      </c>
      <c r="Y25" s="16">
        <v>774.63300000000004</v>
      </c>
      <c r="Z25" s="16">
        <v>697.37199999999996</v>
      </c>
      <c r="AA25" s="16">
        <v>707.90800000000002</v>
      </c>
      <c r="AB25" s="16">
        <v>651.96900000000005</v>
      </c>
      <c r="AC25" s="16">
        <v>642.20399999999995</v>
      </c>
      <c r="AD25" s="16">
        <v>678.56500000000005</v>
      </c>
      <c r="AE25" s="16">
        <v>653.06299999999999</v>
      </c>
      <c r="AF25" s="16">
        <v>546.51700000000005</v>
      </c>
    </row>
    <row r="26" spans="1:32" x14ac:dyDescent="0.25">
      <c r="A26" s="6" t="s">
        <v>71</v>
      </c>
      <c r="B26" s="15">
        <v>1289033.125</v>
      </c>
      <c r="C26" s="15">
        <v>1298024.4350000001</v>
      </c>
      <c r="D26" s="15">
        <v>1323766.3049999999</v>
      </c>
      <c r="E26" s="15">
        <v>1321131.281</v>
      </c>
      <c r="F26" s="15">
        <v>1316102.237</v>
      </c>
      <c r="G26" s="15">
        <v>1317568.1540000001</v>
      </c>
      <c r="H26" s="15">
        <v>1329824.0390000001</v>
      </c>
      <c r="I26" s="15">
        <v>1326085.7790000001</v>
      </c>
      <c r="J26" s="15">
        <v>1334494.618</v>
      </c>
      <c r="K26" s="15">
        <v>1332113.8419999999</v>
      </c>
      <c r="L26" s="15">
        <v>1274680.4720000001</v>
      </c>
      <c r="M26" s="15">
        <v>1255937.7250000001</v>
      </c>
      <c r="N26" s="15">
        <v>1234197.254</v>
      </c>
      <c r="O26" s="15">
        <v>1190704.4809999999</v>
      </c>
      <c r="P26" s="15">
        <v>1153053.2239999999</v>
      </c>
      <c r="Q26" s="15">
        <v>1097956.2209999999</v>
      </c>
      <c r="R26" s="19">
        <v>1059952.26</v>
      </c>
      <c r="S26" s="15">
        <v>1023311.628</v>
      </c>
      <c r="T26" s="15">
        <v>971587.62600000005</v>
      </c>
      <c r="U26" s="15">
        <v>934632.25399999996</v>
      </c>
      <c r="V26" s="15">
        <v>881367.14300000004</v>
      </c>
      <c r="W26" s="15">
        <v>848739.60499999998</v>
      </c>
      <c r="X26" s="15">
        <v>788141.96100000001</v>
      </c>
      <c r="Y26" s="15">
        <v>763803.86199999996</v>
      </c>
      <c r="Z26" s="15">
        <v>760798.71299999999</v>
      </c>
      <c r="AA26" s="15">
        <v>749682.88199999998</v>
      </c>
      <c r="AB26" s="15">
        <v>752205.05700000003</v>
      </c>
      <c r="AC26" s="15">
        <v>756560.42700000003</v>
      </c>
      <c r="AD26" s="15">
        <v>757687.45900000003</v>
      </c>
      <c r="AE26" s="15">
        <v>774292.15500000003</v>
      </c>
      <c r="AF26" s="15">
        <v>665959.64500000002</v>
      </c>
    </row>
    <row r="27" spans="1:32" x14ac:dyDescent="0.25">
      <c r="A27" s="6" t="s">
        <v>72</v>
      </c>
      <c r="B27" s="16">
        <v>9192.2489999999998</v>
      </c>
      <c r="C27" s="16">
        <v>5082.1949999999997</v>
      </c>
      <c r="D27" s="16">
        <v>4233.1120000000001</v>
      </c>
      <c r="E27" s="16">
        <v>2928.723</v>
      </c>
      <c r="F27" s="16">
        <v>1144.4169999999999</v>
      </c>
      <c r="G27" s="16">
        <v>984.44500000000005</v>
      </c>
      <c r="H27" s="20">
        <v>1218.25</v>
      </c>
      <c r="I27" s="16">
        <v>1735.0840000000001</v>
      </c>
      <c r="J27" s="16">
        <v>2904.1109999999999</v>
      </c>
      <c r="K27" s="16">
        <v>1415.1389999999999</v>
      </c>
      <c r="L27" s="20">
        <v>1439.75</v>
      </c>
      <c r="M27" s="20">
        <v>984.09</v>
      </c>
      <c r="N27" s="20">
        <v>221.5</v>
      </c>
      <c r="O27" s="16">
        <v>246.11099999999999</v>
      </c>
      <c r="P27" s="20">
        <v>282.85000000000002</v>
      </c>
      <c r="Q27" s="16">
        <v>172.27799999999999</v>
      </c>
      <c r="R27" s="16">
        <v>184.583</v>
      </c>
      <c r="S27" s="16">
        <v>36.917000000000002</v>
      </c>
      <c r="T27" s="16">
        <v>12.305999999999999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</row>
    <row r="28" spans="1:32" x14ac:dyDescent="0.25">
      <c r="A28" s="6" t="s">
        <v>73</v>
      </c>
      <c r="B28" s="15">
        <v>47310.667000000001</v>
      </c>
      <c r="C28" s="15">
        <v>47893.951999999997</v>
      </c>
      <c r="D28" s="15">
        <v>48616.832999999999</v>
      </c>
      <c r="E28" s="15">
        <v>47853.531000000003</v>
      </c>
      <c r="F28" s="15">
        <v>46612.339</v>
      </c>
      <c r="G28" s="15">
        <v>47450.311999999998</v>
      </c>
      <c r="H28" s="15">
        <v>50797.233</v>
      </c>
      <c r="I28" s="15">
        <v>53457.357000000004</v>
      </c>
      <c r="J28" s="15">
        <v>56007.582999999999</v>
      </c>
      <c r="K28" s="15">
        <v>60036.588000000003</v>
      </c>
      <c r="L28" s="15">
        <v>63781.981</v>
      </c>
      <c r="M28" s="15">
        <v>62605.921999999999</v>
      </c>
      <c r="N28" s="15">
        <v>59328.786999999997</v>
      </c>
      <c r="O28" s="15">
        <v>59842.266000000003</v>
      </c>
      <c r="P28" s="15">
        <v>61941.578000000001</v>
      </c>
      <c r="Q28" s="15">
        <v>66376.422999999995</v>
      </c>
      <c r="R28" s="15">
        <v>68009.584000000003</v>
      </c>
      <c r="S28" s="15">
        <v>71503.851999999999</v>
      </c>
      <c r="T28" s="15">
        <v>69347.205000000002</v>
      </c>
      <c r="U28" s="15">
        <v>62562.135999999999</v>
      </c>
      <c r="V28" s="15">
        <v>64504.764000000003</v>
      </c>
      <c r="W28" s="15">
        <v>68715.267000000007</v>
      </c>
      <c r="X28" s="15">
        <v>63749.000999999997</v>
      </c>
      <c r="Y28" s="15">
        <v>59583.904000000002</v>
      </c>
      <c r="Z28" s="15">
        <v>59914.411999999997</v>
      </c>
      <c r="AA28" s="19">
        <v>62231.53</v>
      </c>
      <c r="AB28" s="15">
        <v>66042.282000000007</v>
      </c>
      <c r="AC28" s="15">
        <v>69107.157000000007</v>
      </c>
      <c r="AD28" s="15">
        <v>72142.974000000002</v>
      </c>
      <c r="AE28" s="15">
        <v>75059.915999999997</v>
      </c>
      <c r="AF28" s="19">
        <v>35282.699999999997</v>
      </c>
    </row>
    <row r="29" spans="1:32" x14ac:dyDescent="0.25">
      <c r="A29" s="6" t="s">
        <v>74</v>
      </c>
      <c r="B29" s="16">
        <v>692.66700000000003</v>
      </c>
      <c r="C29" s="16">
        <v>340.46199999999999</v>
      </c>
      <c r="D29" s="16">
        <v>1545.001</v>
      </c>
      <c r="E29" s="16">
        <v>121.545</v>
      </c>
      <c r="F29" s="16">
        <v>291.834</v>
      </c>
      <c r="G29" s="16">
        <v>328.41500000000002</v>
      </c>
      <c r="H29" s="16">
        <v>304.08199999999999</v>
      </c>
      <c r="I29" s="20">
        <v>267.36</v>
      </c>
      <c r="J29" s="20">
        <v>267.5</v>
      </c>
      <c r="K29" s="16">
        <v>231.001</v>
      </c>
      <c r="L29" s="16">
        <v>265.58300000000003</v>
      </c>
      <c r="M29" s="16">
        <v>265.80599999999998</v>
      </c>
      <c r="N29" s="20">
        <v>206.75</v>
      </c>
      <c r="O29" s="16">
        <v>203.97200000000001</v>
      </c>
      <c r="P29" s="16">
        <v>48.667000000000002</v>
      </c>
      <c r="Q29" s="16">
        <v>23.881</v>
      </c>
      <c r="R29" s="16">
        <v>107.485</v>
      </c>
      <c r="S29" s="16">
        <v>131.405</v>
      </c>
      <c r="T29" s="16">
        <v>95.548000000000002</v>
      </c>
      <c r="U29" s="16">
        <v>83.620999999999995</v>
      </c>
      <c r="V29" s="16">
        <v>83.611000000000004</v>
      </c>
      <c r="W29" s="16">
        <v>71.667000000000002</v>
      </c>
      <c r="X29" s="16">
        <v>59.722000000000001</v>
      </c>
      <c r="Y29" s="16">
        <v>47.777999999999999</v>
      </c>
      <c r="Z29" s="16">
        <v>23.888999999999999</v>
      </c>
      <c r="AA29" s="16">
        <v>23.888999999999999</v>
      </c>
      <c r="AB29" s="16">
        <v>35.832999999999998</v>
      </c>
      <c r="AC29" s="16">
        <v>32.274000000000001</v>
      </c>
      <c r="AD29" s="16">
        <v>13.617000000000001</v>
      </c>
      <c r="AE29" s="16">
        <v>11.944000000000001</v>
      </c>
      <c r="AF29" s="16">
        <v>13.015000000000001</v>
      </c>
    </row>
    <row r="30" spans="1:32" x14ac:dyDescent="0.25">
      <c r="A30" s="6" t="s">
        <v>75</v>
      </c>
      <c r="B30" s="15">
        <v>1105858.2560000001</v>
      </c>
      <c r="C30" s="15">
        <v>1133524.825</v>
      </c>
      <c r="D30" s="15">
        <v>1179523.0759999999</v>
      </c>
      <c r="E30" s="15">
        <v>1207275.3940000001</v>
      </c>
      <c r="F30" s="19">
        <v>1230743.94</v>
      </c>
      <c r="G30" s="15">
        <v>1259845.1580000001</v>
      </c>
      <c r="H30" s="15">
        <v>1324030.0930000001</v>
      </c>
      <c r="I30" s="15">
        <v>1363699.8959999999</v>
      </c>
      <c r="J30" s="15">
        <v>1458503.706</v>
      </c>
      <c r="K30" s="15">
        <v>1525969.5530000001</v>
      </c>
      <c r="L30" s="15">
        <v>1578378.933</v>
      </c>
      <c r="M30" s="15">
        <v>1640563.727</v>
      </c>
      <c r="N30" s="15">
        <v>1694770.692</v>
      </c>
      <c r="O30" s="15">
        <v>1766622.5660000001</v>
      </c>
      <c r="P30" s="15">
        <v>1869295.561</v>
      </c>
      <c r="Q30" s="19">
        <v>1909271.34</v>
      </c>
      <c r="R30" s="15">
        <v>1987001.4639999999</v>
      </c>
      <c r="S30" s="15">
        <v>2049186.9979999999</v>
      </c>
      <c r="T30" s="15">
        <v>2035899.4920000001</v>
      </c>
      <c r="U30" s="15">
        <v>1976469.8259999999</v>
      </c>
      <c r="V30" s="15">
        <v>2005260.2760000001</v>
      </c>
      <c r="W30" s="15">
        <v>2008870.1510000001</v>
      </c>
      <c r="X30" s="15">
        <v>1955860.054</v>
      </c>
      <c r="Y30" s="15">
        <v>1954696.808</v>
      </c>
      <c r="Z30" s="15">
        <v>1989459.024</v>
      </c>
      <c r="AA30" s="15">
        <v>2037602.361</v>
      </c>
      <c r="AB30" s="15">
        <v>2102799.9139999999</v>
      </c>
      <c r="AC30" s="15">
        <v>2142868.6150000002</v>
      </c>
      <c r="AD30" s="19">
        <v>2136351.39</v>
      </c>
      <c r="AE30" s="15">
        <v>2138630.2310000001</v>
      </c>
      <c r="AF30" s="15">
        <v>1880052.5290000001</v>
      </c>
    </row>
    <row r="31" spans="1:32" x14ac:dyDescent="0.25">
      <c r="A31" s="6" t="s">
        <v>76</v>
      </c>
      <c r="B31" s="16">
        <v>18082.235000000001</v>
      </c>
      <c r="C31" s="16">
        <v>18716.069</v>
      </c>
      <c r="D31" s="16">
        <v>16794.624</v>
      </c>
      <c r="E31" s="16">
        <v>13948.116</v>
      </c>
      <c r="F31" s="20">
        <v>15014.66</v>
      </c>
      <c r="G31" s="16">
        <v>14001.748</v>
      </c>
      <c r="H31" s="16">
        <v>17999.462</v>
      </c>
      <c r="I31" s="16">
        <v>18860.953000000001</v>
      </c>
      <c r="J31" s="20">
        <v>21191.67</v>
      </c>
      <c r="K31" s="16">
        <v>20211.992999999999</v>
      </c>
      <c r="L31" s="16">
        <v>15272.096</v>
      </c>
      <c r="M31" s="16">
        <v>16533.963</v>
      </c>
      <c r="N31" s="16">
        <v>16645.082999999999</v>
      </c>
      <c r="O31" s="16">
        <v>18332.987000000001</v>
      </c>
      <c r="P31" s="16">
        <v>17163.607</v>
      </c>
      <c r="Q31" s="16">
        <v>15991.514999999999</v>
      </c>
      <c r="R31" s="16">
        <v>17977.165000000001</v>
      </c>
      <c r="S31" s="16">
        <v>18981.755000000001</v>
      </c>
      <c r="T31" s="16">
        <v>18037.839</v>
      </c>
      <c r="U31" s="16">
        <v>20707.786</v>
      </c>
      <c r="V31" s="20">
        <v>16445.439999999999</v>
      </c>
      <c r="W31" s="16">
        <v>13295.581</v>
      </c>
      <c r="X31" s="16">
        <v>11946.834000000001</v>
      </c>
      <c r="Y31" s="16">
        <v>10897.909</v>
      </c>
      <c r="Z31" s="20">
        <v>10397.75</v>
      </c>
      <c r="AA31" s="16">
        <v>10978.911</v>
      </c>
      <c r="AB31" s="16">
        <v>13248.424000000001</v>
      </c>
      <c r="AC31" s="16">
        <v>15538.239</v>
      </c>
      <c r="AD31" s="16">
        <v>15837.356</v>
      </c>
      <c r="AE31" s="16">
        <v>16715.896000000001</v>
      </c>
      <c r="AF31" s="16">
        <v>13197.691000000001</v>
      </c>
    </row>
    <row r="32" spans="1:32" x14ac:dyDescent="0.25">
      <c r="A32" s="6" t="s">
        <v>77</v>
      </c>
      <c r="B32" s="19">
        <v>0</v>
      </c>
      <c r="C32" s="19">
        <v>0</v>
      </c>
      <c r="D32" s="15">
        <v>34.667000000000002</v>
      </c>
      <c r="E32" s="15">
        <v>35.417000000000002</v>
      </c>
      <c r="F32" s="15">
        <v>35.417000000000002</v>
      </c>
      <c r="G32" s="15">
        <v>11.805999999999999</v>
      </c>
      <c r="H32" s="15">
        <v>23.611000000000001</v>
      </c>
      <c r="I32" s="15">
        <v>23.611000000000001</v>
      </c>
      <c r="J32" s="15">
        <v>59.027999999999999</v>
      </c>
      <c r="K32" s="19">
        <v>85.75</v>
      </c>
      <c r="L32" s="19">
        <v>12.25</v>
      </c>
      <c r="M32" s="19">
        <v>12.25</v>
      </c>
      <c r="N32" s="19">
        <v>36.75</v>
      </c>
      <c r="O32" s="19">
        <v>24.5</v>
      </c>
      <c r="P32" s="19">
        <v>49</v>
      </c>
      <c r="Q32" s="15">
        <v>46.575000000000003</v>
      </c>
      <c r="R32" s="15">
        <v>55.173999999999999</v>
      </c>
      <c r="S32" s="15">
        <v>28.885999999999999</v>
      </c>
      <c r="T32" s="15">
        <v>183.922</v>
      </c>
      <c r="U32" s="15">
        <v>47.652999999999999</v>
      </c>
      <c r="V32" s="15">
        <v>86.105000000000004</v>
      </c>
      <c r="W32" s="15">
        <v>64.263999999999996</v>
      </c>
      <c r="X32" s="15">
        <v>71.343999999999994</v>
      </c>
      <c r="Y32" s="15">
        <v>118.556</v>
      </c>
      <c r="Z32" s="15">
        <v>151.88800000000001</v>
      </c>
      <c r="AA32" s="15">
        <v>162.999</v>
      </c>
      <c r="AB32" s="19">
        <v>163.66</v>
      </c>
      <c r="AC32" s="15">
        <v>169.405</v>
      </c>
      <c r="AD32" s="15">
        <v>158.94399999999999</v>
      </c>
      <c r="AE32" s="15">
        <v>153.41900000000001</v>
      </c>
      <c r="AF32" s="15">
        <v>134.82400000000001</v>
      </c>
    </row>
    <row r="33" spans="1:32" x14ac:dyDescent="0.25">
      <c r="A33" s="6" t="s">
        <v>82</v>
      </c>
      <c r="B33" s="16">
        <v>66.667000000000002</v>
      </c>
      <c r="C33" s="16">
        <v>55.555999999999997</v>
      </c>
      <c r="D33" s="16">
        <v>66.667000000000002</v>
      </c>
      <c r="E33" s="16">
        <v>55.555999999999997</v>
      </c>
      <c r="F33" s="16">
        <v>66.667000000000002</v>
      </c>
      <c r="G33" s="16">
        <v>55.555999999999997</v>
      </c>
      <c r="H33" s="16">
        <v>66.667000000000002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16">
        <v>88.888999999999996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16">
        <v>8.1780000000000008</v>
      </c>
      <c r="AE33" s="16">
        <v>0.622</v>
      </c>
      <c r="AF33" s="16">
        <v>0.86699999999999999</v>
      </c>
    </row>
    <row r="34" spans="1:32" x14ac:dyDescent="0.25">
      <c r="A34" s="6" t="s">
        <v>83</v>
      </c>
      <c r="B34" s="23">
        <v>218.78299999999999</v>
      </c>
      <c r="C34" s="23">
        <v>288.952</v>
      </c>
      <c r="D34" s="23">
        <v>337.38900000000001</v>
      </c>
      <c r="E34" s="23">
        <v>662.14599999999996</v>
      </c>
      <c r="F34" s="23">
        <v>1654.462</v>
      </c>
      <c r="G34" s="23">
        <v>2588.4180000000001</v>
      </c>
      <c r="H34" s="23">
        <v>3770.6759999999999</v>
      </c>
      <c r="I34" s="23">
        <v>5162.0519999999997</v>
      </c>
      <c r="J34" s="23">
        <v>4828.6390000000001</v>
      </c>
      <c r="K34" s="23">
        <v>5332.8779999999997</v>
      </c>
      <c r="L34" s="23">
        <v>8275.3979999999992</v>
      </c>
      <c r="M34" s="23">
        <v>9761.4809999999998</v>
      </c>
      <c r="N34" s="23">
        <v>12970.151</v>
      </c>
      <c r="O34" s="23">
        <v>16065.259</v>
      </c>
      <c r="P34" s="23">
        <v>21895.513999999999</v>
      </c>
      <c r="Q34" s="23">
        <v>36520.968000000001</v>
      </c>
      <c r="R34" s="23">
        <v>60421.133999999998</v>
      </c>
      <c r="S34" s="23">
        <v>84486.592999999993</v>
      </c>
      <c r="T34" s="23">
        <v>104159.724</v>
      </c>
      <c r="U34" s="23">
        <v>123115.425</v>
      </c>
      <c r="V34" s="23">
        <v>139682.20699999999</v>
      </c>
      <c r="W34" s="24">
        <v>147567.60999999999</v>
      </c>
      <c r="X34" s="24">
        <v>157290.38</v>
      </c>
      <c r="Y34" s="23">
        <v>140114.95499999999</v>
      </c>
      <c r="Z34" s="23">
        <v>151149.65599999999</v>
      </c>
      <c r="AA34" s="24">
        <v>151314.14000000001</v>
      </c>
      <c r="AB34" s="23">
        <v>147579.83100000001</v>
      </c>
      <c r="AC34" s="23">
        <v>160934.80600000001</v>
      </c>
      <c r="AD34" s="23">
        <v>177625.84099999999</v>
      </c>
      <c r="AE34" s="24">
        <v>184117.38</v>
      </c>
      <c r="AF34" s="23">
        <v>186118.71100000001</v>
      </c>
    </row>
    <row r="35" spans="1:32" x14ac:dyDescent="0.25">
      <c r="A35" s="6" t="s">
        <v>91</v>
      </c>
      <c r="B35" s="15">
        <v>152.22200000000001</v>
      </c>
      <c r="C35" s="19">
        <v>215</v>
      </c>
      <c r="D35" s="15">
        <v>81.667000000000002</v>
      </c>
      <c r="E35" s="15">
        <v>57.222000000000001</v>
      </c>
      <c r="F35" s="15">
        <v>33.610999999999997</v>
      </c>
      <c r="G35" s="15">
        <v>63.889000000000003</v>
      </c>
      <c r="H35" s="15">
        <v>65.555999999999997</v>
      </c>
      <c r="I35" s="15">
        <v>114.444</v>
      </c>
      <c r="J35" s="15">
        <v>63.055999999999997</v>
      </c>
      <c r="K35" s="15">
        <v>19.443999999999999</v>
      </c>
      <c r="L35" s="15">
        <v>3.6110000000000002</v>
      </c>
      <c r="M35" s="15">
        <v>16.111000000000001</v>
      </c>
      <c r="N35" s="15">
        <v>42.777999999999999</v>
      </c>
      <c r="O35" s="15">
        <v>35.832999999999998</v>
      </c>
      <c r="P35" s="15">
        <v>1.111</v>
      </c>
      <c r="Q35" s="15">
        <v>7.8639999999999999</v>
      </c>
      <c r="R35" s="19">
        <v>7.03</v>
      </c>
      <c r="S35" s="15">
        <v>16.196999999999999</v>
      </c>
      <c r="T35" s="15">
        <v>1.7529999999999999</v>
      </c>
      <c r="U35" s="15">
        <v>0.91900000000000004</v>
      </c>
      <c r="V35" s="15">
        <v>8.5999999999999993E-2</v>
      </c>
      <c r="W35" s="15">
        <v>0.36399999999999999</v>
      </c>
      <c r="X35" s="15">
        <v>0.36499999999999999</v>
      </c>
      <c r="Y35" s="15">
        <v>3.6920000000000002</v>
      </c>
      <c r="Z35" s="15">
        <v>3.6920000000000002</v>
      </c>
      <c r="AA35" s="15">
        <v>0.63700000000000001</v>
      </c>
      <c r="AB35" s="15">
        <v>1.748</v>
      </c>
      <c r="AC35" s="15">
        <v>1.4890000000000001</v>
      </c>
      <c r="AD35" s="15">
        <v>0.48799999999999999</v>
      </c>
      <c r="AE35" s="15">
        <v>0.40699999999999997</v>
      </c>
      <c r="AF35" s="15">
        <v>0.42299999999999999</v>
      </c>
    </row>
    <row r="36" spans="1:32" x14ac:dyDescent="0.25">
      <c r="A36" s="6" t="s">
        <v>93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5">
        <v>157.01599999999999</v>
      </c>
      <c r="Q36" s="15">
        <v>92.159000000000006</v>
      </c>
      <c r="R36" s="19">
        <v>106.67</v>
      </c>
      <c r="S36" s="15">
        <v>166.78899999999999</v>
      </c>
      <c r="T36" s="15">
        <v>188.995</v>
      </c>
      <c r="U36" s="15">
        <v>188.33699999999999</v>
      </c>
      <c r="V36" s="15">
        <v>266.15100000000001</v>
      </c>
      <c r="W36" s="15">
        <v>323.48899999999998</v>
      </c>
      <c r="X36" s="19">
        <v>338.24</v>
      </c>
      <c r="Y36" s="15">
        <v>292.13099999999997</v>
      </c>
      <c r="Z36" s="19">
        <v>252.36</v>
      </c>
      <c r="AA36" s="15">
        <v>243.84899999999999</v>
      </c>
      <c r="AB36" s="15">
        <v>123.65300000000001</v>
      </c>
      <c r="AC36" s="15">
        <v>88.557000000000002</v>
      </c>
      <c r="AD36" s="15">
        <v>69.613</v>
      </c>
      <c r="AE36" s="15">
        <v>43.402000000000001</v>
      </c>
      <c r="AF36" s="15">
        <v>40.207000000000001</v>
      </c>
    </row>
    <row r="37" spans="1:32" x14ac:dyDescent="0.25">
      <c r="A37" s="6" t="s">
        <v>94</v>
      </c>
      <c r="B37" s="20">
        <v>0</v>
      </c>
      <c r="C37" s="20">
        <v>0</v>
      </c>
      <c r="D37" s="20">
        <v>60</v>
      </c>
      <c r="E37" s="20">
        <v>285</v>
      </c>
      <c r="F37" s="20">
        <v>292.5</v>
      </c>
      <c r="G37" s="20">
        <v>285</v>
      </c>
      <c r="H37" s="20">
        <v>457.5</v>
      </c>
      <c r="I37" s="20">
        <v>645</v>
      </c>
      <c r="J37" s="20">
        <v>742.5</v>
      </c>
      <c r="K37" s="20">
        <v>697.5</v>
      </c>
      <c r="L37" s="20">
        <v>682.5</v>
      </c>
      <c r="M37" s="20">
        <v>765</v>
      </c>
      <c r="N37" s="16">
        <v>1852.652</v>
      </c>
      <c r="O37" s="16">
        <v>2820.913</v>
      </c>
      <c r="P37" s="16">
        <v>3405.0520000000001</v>
      </c>
      <c r="Q37" s="16">
        <v>6228.402</v>
      </c>
      <c r="R37" s="16">
        <v>9677.3320000000003</v>
      </c>
      <c r="S37" s="16">
        <v>12521.523999999999</v>
      </c>
      <c r="T37" s="16">
        <v>19497.558000000001</v>
      </c>
      <c r="U37" s="16">
        <v>23887.403999999999</v>
      </c>
      <c r="V37" s="16">
        <v>28581.492999999999</v>
      </c>
      <c r="W37" s="16">
        <v>29165.812000000002</v>
      </c>
      <c r="X37" s="16">
        <v>28399.595000000001</v>
      </c>
      <c r="Y37" s="16">
        <v>26395.954000000002</v>
      </c>
      <c r="Z37" s="16">
        <v>26318.095000000001</v>
      </c>
      <c r="AA37" s="20">
        <v>26821.599999999999</v>
      </c>
      <c r="AB37" s="16">
        <v>26537.168000000001</v>
      </c>
      <c r="AC37" s="16">
        <v>28078.659</v>
      </c>
      <c r="AD37" s="16">
        <v>30178.348000000002</v>
      </c>
      <c r="AE37" s="16">
        <v>31425.366999999998</v>
      </c>
      <c r="AF37" s="16">
        <v>30845.148000000001</v>
      </c>
    </row>
    <row r="38" spans="1:32" x14ac:dyDescent="0.25">
      <c r="A38" s="6" t="s">
        <v>95</v>
      </c>
      <c r="B38" s="15">
        <v>66.561000000000007</v>
      </c>
      <c r="C38" s="15">
        <v>73.951999999999998</v>
      </c>
      <c r="D38" s="15">
        <v>133.72200000000001</v>
      </c>
      <c r="E38" s="15">
        <v>144.702</v>
      </c>
      <c r="F38" s="15">
        <v>351.46199999999999</v>
      </c>
      <c r="G38" s="15">
        <v>481.197</v>
      </c>
      <c r="H38" s="15">
        <v>697.89700000000005</v>
      </c>
      <c r="I38" s="15">
        <v>1070.941</v>
      </c>
      <c r="J38" s="15">
        <v>1184.5830000000001</v>
      </c>
      <c r="K38" s="15">
        <v>1509.711</v>
      </c>
      <c r="L38" s="15">
        <v>2766.3429999999998</v>
      </c>
      <c r="M38" s="15">
        <v>3817.9769999999999</v>
      </c>
      <c r="N38" s="15">
        <v>5895.8879999999999</v>
      </c>
      <c r="O38" s="15">
        <v>8172.1260000000002</v>
      </c>
      <c r="P38" s="15">
        <v>7465.8310000000001</v>
      </c>
      <c r="Q38" s="15">
        <v>11283.492</v>
      </c>
      <c r="R38" s="19">
        <v>19615.939999999999</v>
      </c>
      <c r="S38" s="15">
        <v>19535.293000000001</v>
      </c>
      <c r="T38" s="15">
        <v>12420.581</v>
      </c>
      <c r="U38" s="15">
        <v>5941.2120000000004</v>
      </c>
      <c r="V38" s="15">
        <v>6419.3419999999996</v>
      </c>
      <c r="W38" s="15">
        <v>4834.1559999999999</v>
      </c>
      <c r="X38" s="15">
        <v>3500.4949999999999</v>
      </c>
      <c r="Y38" s="15">
        <v>2296.8069999999998</v>
      </c>
      <c r="Z38" s="15">
        <v>4171.5050000000001</v>
      </c>
      <c r="AA38" s="15">
        <v>4843.3040000000001</v>
      </c>
      <c r="AB38" s="15">
        <v>3794.6729999999998</v>
      </c>
      <c r="AC38" s="15">
        <v>5831.7849999999999</v>
      </c>
      <c r="AD38" s="15">
        <v>5682.0910000000003</v>
      </c>
      <c r="AE38" s="15">
        <v>5383.1570000000002</v>
      </c>
      <c r="AF38" s="15">
        <v>5026.6880000000001</v>
      </c>
    </row>
    <row r="39" spans="1:32" x14ac:dyDescent="0.25">
      <c r="A39" s="6" t="s">
        <v>96</v>
      </c>
      <c r="B39" s="20">
        <v>0</v>
      </c>
      <c r="C39" s="20">
        <v>0</v>
      </c>
      <c r="D39" s="16">
        <v>41.110999999999997</v>
      </c>
      <c r="E39" s="16">
        <v>143.88900000000001</v>
      </c>
      <c r="F39" s="16">
        <v>945.55600000000004</v>
      </c>
      <c r="G39" s="16">
        <v>1706.1110000000001</v>
      </c>
      <c r="H39" s="20">
        <v>2497.5</v>
      </c>
      <c r="I39" s="16">
        <v>3227.223</v>
      </c>
      <c r="J39" s="16">
        <v>2723.6109999999999</v>
      </c>
      <c r="K39" s="20">
        <v>2960</v>
      </c>
      <c r="L39" s="16">
        <v>4655.8329999999996</v>
      </c>
      <c r="M39" s="16">
        <v>4953.5039999999999</v>
      </c>
      <c r="N39" s="16">
        <v>4928.1660000000002</v>
      </c>
      <c r="O39" s="20">
        <v>4996.47</v>
      </c>
      <c r="P39" s="16">
        <v>10753.825999999999</v>
      </c>
      <c r="Q39" s="20">
        <v>17212.740000000002</v>
      </c>
      <c r="R39" s="16">
        <v>23963.741999999998</v>
      </c>
      <c r="S39" s="16">
        <v>43990.074999999997</v>
      </c>
      <c r="T39" s="16">
        <v>68471.725999999995</v>
      </c>
      <c r="U39" s="16">
        <v>91954.921000000002</v>
      </c>
      <c r="V39" s="16">
        <v>103490.79300000001</v>
      </c>
      <c r="W39" s="16">
        <v>112229.807</v>
      </c>
      <c r="X39" s="16">
        <v>123723.405</v>
      </c>
      <c r="Y39" s="16">
        <v>109722.477</v>
      </c>
      <c r="Z39" s="16">
        <v>118883.897</v>
      </c>
      <c r="AA39" s="16">
        <v>117879.099</v>
      </c>
      <c r="AB39" s="16">
        <v>115541.605</v>
      </c>
      <c r="AC39" s="16">
        <v>125170.02499999999</v>
      </c>
      <c r="AD39" s="16">
        <v>139905.00899999999</v>
      </c>
      <c r="AE39" s="16">
        <v>145381.274</v>
      </c>
      <c r="AF39" s="20">
        <v>148124.91</v>
      </c>
    </row>
    <row r="40" spans="1:32" x14ac:dyDescent="0.25">
      <c r="A40" s="6" t="s">
        <v>99</v>
      </c>
      <c r="B40" s="19">
        <v>0</v>
      </c>
      <c r="C40" s="19">
        <v>0</v>
      </c>
      <c r="D40" s="15">
        <v>20.888999999999999</v>
      </c>
      <c r="E40" s="15">
        <v>31.332999999999998</v>
      </c>
      <c r="F40" s="15">
        <v>31.332999999999998</v>
      </c>
      <c r="G40" s="15">
        <v>52.222000000000001</v>
      </c>
      <c r="H40" s="15">
        <v>52.222000000000001</v>
      </c>
      <c r="I40" s="15">
        <v>104.444</v>
      </c>
      <c r="J40" s="15">
        <v>114.889</v>
      </c>
      <c r="K40" s="15">
        <v>146.22200000000001</v>
      </c>
      <c r="L40" s="15">
        <v>167.11099999999999</v>
      </c>
      <c r="M40" s="15">
        <v>208.88900000000001</v>
      </c>
      <c r="N40" s="15">
        <v>250.667</v>
      </c>
      <c r="O40" s="15">
        <v>39.917999999999999</v>
      </c>
      <c r="P40" s="15">
        <v>112.678</v>
      </c>
      <c r="Q40" s="19">
        <v>1696.31</v>
      </c>
      <c r="R40" s="19">
        <v>7050.42</v>
      </c>
      <c r="S40" s="15">
        <v>8256.7150000000001</v>
      </c>
      <c r="T40" s="15">
        <v>3357.4450000000002</v>
      </c>
      <c r="U40" s="15">
        <v>883.452</v>
      </c>
      <c r="V40" s="15">
        <v>602.65200000000004</v>
      </c>
      <c r="W40" s="15">
        <v>191.67500000000001</v>
      </c>
      <c r="X40" s="15">
        <v>185.374</v>
      </c>
      <c r="Y40" s="15">
        <v>48.134</v>
      </c>
      <c r="Z40" s="15">
        <v>90.676000000000002</v>
      </c>
      <c r="AA40" s="15">
        <v>45.262</v>
      </c>
      <c r="AB40" s="15">
        <v>45.122999999999998</v>
      </c>
      <c r="AC40" s="15">
        <v>19.648</v>
      </c>
      <c r="AD40" s="15">
        <v>7.9740000000000002</v>
      </c>
      <c r="AE40" s="19">
        <v>15.18</v>
      </c>
      <c r="AF40" s="15">
        <v>8.2010000000000005</v>
      </c>
    </row>
    <row r="41" spans="1:32" x14ac:dyDescent="0.25">
      <c r="A41" s="6" t="s">
        <v>100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221.67</v>
      </c>
      <c r="U41" s="16">
        <v>259.18299999999999</v>
      </c>
      <c r="V41" s="16">
        <v>321.69099999999997</v>
      </c>
      <c r="W41" s="16">
        <v>822.30799999999999</v>
      </c>
      <c r="X41" s="16">
        <v>1142.9069999999999</v>
      </c>
      <c r="Y41" s="16">
        <v>1355.7670000000001</v>
      </c>
      <c r="Z41" s="16">
        <v>1429.432</v>
      </c>
      <c r="AA41" s="16">
        <v>1480.3889999999999</v>
      </c>
      <c r="AB41" s="16">
        <v>1535.8620000000001</v>
      </c>
      <c r="AC41" s="16">
        <v>1744.6469999999999</v>
      </c>
      <c r="AD41" s="16">
        <v>1782.319</v>
      </c>
      <c r="AE41" s="16">
        <v>1868.597</v>
      </c>
      <c r="AF41" s="16">
        <v>2073.1370000000002</v>
      </c>
    </row>
    <row r="42" spans="1:32" x14ac:dyDescent="0.25">
      <c r="A42" s="6" t="s">
        <v>106</v>
      </c>
      <c r="B42" s="24">
        <v>56774</v>
      </c>
      <c r="C42" s="24">
        <v>57125</v>
      </c>
      <c r="D42" s="24">
        <v>57572</v>
      </c>
      <c r="E42" s="24">
        <v>56627</v>
      </c>
      <c r="F42" s="24">
        <v>58362</v>
      </c>
      <c r="G42" s="24">
        <v>58939</v>
      </c>
      <c r="H42" s="24">
        <v>60421</v>
      </c>
      <c r="I42" s="24">
        <v>60372</v>
      </c>
      <c r="J42" s="24">
        <v>60010</v>
      </c>
      <c r="K42" s="24">
        <v>59246</v>
      </c>
      <c r="L42" s="23">
        <v>61437.705000000002</v>
      </c>
      <c r="M42" s="23">
        <v>61622.379000000001</v>
      </c>
      <c r="N42" s="23">
        <v>62201.248</v>
      </c>
      <c r="O42" s="23">
        <v>60341.237000000001</v>
      </c>
      <c r="P42" s="23">
        <v>60158.446000000004</v>
      </c>
      <c r="Q42" s="24">
        <v>60035.22</v>
      </c>
      <c r="R42" s="24">
        <v>58107.53</v>
      </c>
      <c r="S42" s="23">
        <v>57091.495999999999</v>
      </c>
      <c r="T42" s="24">
        <v>56426.29</v>
      </c>
      <c r="U42" s="23">
        <v>55426.258999999998</v>
      </c>
      <c r="V42" s="23">
        <v>56192.713000000003</v>
      </c>
      <c r="W42" s="23">
        <v>57594.487000000001</v>
      </c>
      <c r="X42" s="23">
        <v>57028.993999999999</v>
      </c>
      <c r="Y42" s="23">
        <v>57148.137999999999</v>
      </c>
      <c r="Z42" s="23">
        <v>55621.648000000001</v>
      </c>
      <c r="AA42" s="24">
        <v>56414.22</v>
      </c>
      <c r="AB42" s="23">
        <v>57402.680999999997</v>
      </c>
      <c r="AC42" s="23">
        <v>58285.593000000001</v>
      </c>
      <c r="AD42" s="24">
        <v>58692.56</v>
      </c>
      <c r="AE42" s="24">
        <v>58390.49</v>
      </c>
      <c r="AF42" s="23">
        <v>53478.404999999999</v>
      </c>
    </row>
    <row r="43" spans="1:32" x14ac:dyDescent="0.25">
      <c r="A43" s="6" t="s">
        <v>108</v>
      </c>
      <c r="B43" s="25">
        <v>463.02199999999999</v>
      </c>
      <c r="C43" s="25">
        <v>559.96799999999996</v>
      </c>
      <c r="D43" s="25">
        <v>629.36099999999999</v>
      </c>
      <c r="E43" s="25">
        <v>968.072</v>
      </c>
      <c r="F43" s="26">
        <v>1980.02</v>
      </c>
      <c r="G43" s="26">
        <v>2976.33</v>
      </c>
      <c r="H43" s="25">
        <v>4151.5749999999998</v>
      </c>
      <c r="I43" s="25">
        <v>5610.0550000000003</v>
      </c>
      <c r="J43" s="25">
        <v>5317.6279999999997</v>
      </c>
      <c r="K43" s="25">
        <v>5835.567</v>
      </c>
      <c r="L43" s="25">
        <v>8850.0490000000009</v>
      </c>
      <c r="M43" s="26">
        <v>10360.629999999999</v>
      </c>
      <c r="N43" s="25">
        <v>13664.281000000001</v>
      </c>
      <c r="O43" s="25">
        <v>16871.598999999998</v>
      </c>
      <c r="P43" s="25">
        <v>22884.934000000001</v>
      </c>
      <c r="Q43" s="25">
        <v>37716.285000000003</v>
      </c>
      <c r="R43" s="25">
        <v>61784.688000000002</v>
      </c>
      <c r="S43" s="25">
        <v>86032.721999999994</v>
      </c>
      <c r="T43" s="25">
        <v>105825.095</v>
      </c>
      <c r="U43" s="26">
        <v>125067.64</v>
      </c>
      <c r="V43" s="25">
        <v>141818.916</v>
      </c>
      <c r="W43" s="25">
        <v>149942.22500000001</v>
      </c>
      <c r="X43" s="26">
        <v>159914.95000000001</v>
      </c>
      <c r="Y43" s="25">
        <v>142975.39499999999</v>
      </c>
      <c r="Z43" s="25">
        <v>154136.45300000001</v>
      </c>
      <c r="AA43" s="25">
        <v>154394.99400000001</v>
      </c>
      <c r="AB43" s="25">
        <v>150736.40700000001</v>
      </c>
      <c r="AC43" s="25">
        <v>164136.15100000001</v>
      </c>
      <c r="AD43" s="26">
        <v>180947.26</v>
      </c>
      <c r="AE43" s="25">
        <v>187519.82500000001</v>
      </c>
      <c r="AF43" s="25">
        <v>189523.54800000001</v>
      </c>
    </row>
    <row r="44" spans="1:32" x14ac:dyDescent="0.25">
      <c r="A44" s="6" t="s">
        <v>109</v>
      </c>
      <c r="B44" s="25">
        <v>2543290.1320000002</v>
      </c>
      <c r="C44" s="25">
        <v>2574704.4470000002</v>
      </c>
      <c r="D44" s="25">
        <v>2644048.6690000002</v>
      </c>
      <c r="E44" s="25">
        <v>2662740.7859999998</v>
      </c>
      <c r="F44" s="25">
        <v>2680579.4589999998</v>
      </c>
      <c r="G44" s="25">
        <v>2714906.2740000002</v>
      </c>
      <c r="H44" s="25">
        <v>2801777.415</v>
      </c>
      <c r="I44" s="25">
        <v>2845092.1779999998</v>
      </c>
      <c r="J44" s="25">
        <v>2956785.9589999998</v>
      </c>
      <c r="K44" s="25">
        <v>3022541.1639999999</v>
      </c>
      <c r="L44" s="25">
        <v>3020763.7820000001</v>
      </c>
      <c r="M44" s="25">
        <v>3075552.7340000002</v>
      </c>
      <c r="N44" s="25">
        <v>3105617.977</v>
      </c>
      <c r="O44" s="25">
        <v>3147757.5060000001</v>
      </c>
      <c r="P44" s="25">
        <v>3219880.4589999998</v>
      </c>
      <c r="Q44" s="25">
        <v>3210771.6090000002</v>
      </c>
      <c r="R44" s="25">
        <v>3252768.3569999998</v>
      </c>
      <c r="S44" s="25">
        <v>3283170.156</v>
      </c>
      <c r="T44" s="25">
        <v>3217050.6510000001</v>
      </c>
      <c r="U44" s="25">
        <v>3112904.3139999998</v>
      </c>
      <c r="V44" s="25">
        <v>3088162.3280000002</v>
      </c>
      <c r="W44" s="26">
        <v>3067238.85</v>
      </c>
      <c r="X44" s="25">
        <v>2942965.0269999998</v>
      </c>
      <c r="Y44" s="26">
        <v>2917224.18</v>
      </c>
      <c r="Z44" s="25">
        <v>2946051.6669999999</v>
      </c>
      <c r="AA44" s="25">
        <v>2989436.645</v>
      </c>
      <c r="AB44" s="25">
        <v>3065979.9049999998</v>
      </c>
      <c r="AC44" s="26">
        <v>3118758.35</v>
      </c>
      <c r="AD44" s="25">
        <v>3117940.446</v>
      </c>
      <c r="AE44" s="26">
        <v>3142485.58</v>
      </c>
      <c r="AF44" s="25">
        <v>2711306.7310000001</v>
      </c>
    </row>
    <row r="45" spans="1:32" ht="11.45" customHeight="1" x14ac:dyDescent="0.25"/>
    <row r="46" spans="1:32" x14ac:dyDescent="0.25">
      <c r="A46" s="1" t="s">
        <v>149</v>
      </c>
      <c r="V46" s="27"/>
    </row>
    <row r="47" spans="1:32" x14ac:dyDescent="0.25">
      <c r="A47" s="1" t="s">
        <v>148</v>
      </c>
      <c r="B47" s="2" t="s">
        <v>150</v>
      </c>
    </row>
    <row r="48" spans="1:32" x14ac:dyDescent="0.25">
      <c r="A48" s="6" t="s">
        <v>158</v>
      </c>
      <c r="B48" s="28">
        <f>B34/B12*100</f>
        <v>8.5235132047280036E-3</v>
      </c>
      <c r="C48" s="28">
        <f t="shared" ref="C48:AF48" si="0">C34/C12*100</f>
        <v>1.111779378000346E-2</v>
      </c>
      <c r="D48" s="28">
        <f t="shared" si="0"/>
        <v>1.2640621273027198E-2</v>
      </c>
      <c r="E48" s="28">
        <f t="shared" si="0"/>
        <v>2.4630522329215841E-2</v>
      </c>
      <c r="F48" s="28">
        <f t="shared" si="0"/>
        <v>6.1088887375861607E-2</v>
      </c>
      <c r="G48" s="28">
        <f t="shared" si="0"/>
        <v>9.4357397875417179E-2</v>
      </c>
      <c r="H48" s="28">
        <f t="shared" si="0"/>
        <v>0.13313057766015893</v>
      </c>
      <c r="I48" s="28">
        <f t="shared" si="0"/>
        <v>0.17939269849331149</v>
      </c>
      <c r="J48" s="28">
        <f t="shared" si="0"/>
        <v>0.16157478909640227</v>
      </c>
      <c r="K48" s="28">
        <f t="shared" si="0"/>
        <v>0.17456550950228975</v>
      </c>
      <c r="L48" s="28">
        <f t="shared" si="0"/>
        <v>0.270670885727958</v>
      </c>
      <c r="M48" s="28">
        <f t="shared" si="0"/>
        <v>0.31348394950110614</v>
      </c>
      <c r="N48" s="28">
        <f t="shared" si="0"/>
        <v>0.41218856245320756</v>
      </c>
      <c r="O48" s="28">
        <f t="shared" si="0"/>
        <v>0.50350170813201578</v>
      </c>
      <c r="P48" s="28">
        <f t="shared" si="0"/>
        <v>0.66964862840672579</v>
      </c>
      <c r="Q48" s="28">
        <f t="shared" si="0"/>
        <v>1.1152725265015648</v>
      </c>
      <c r="R48" s="28">
        <f t="shared" si="0"/>
        <v>1.8088314487649706</v>
      </c>
      <c r="S48" s="28">
        <f t="shared" si="0"/>
        <v>2.4892506411005497</v>
      </c>
      <c r="T48" s="28">
        <f t="shared" si="0"/>
        <v>3.1109680020887724</v>
      </c>
      <c r="U48" s="28">
        <f t="shared" si="0"/>
        <v>3.7723861276928479</v>
      </c>
      <c r="V48" s="28">
        <f t="shared" si="0"/>
        <v>4.2899695553582662</v>
      </c>
      <c r="W48" s="28">
        <f t="shared" si="0"/>
        <v>4.54903468535566</v>
      </c>
      <c r="X48" s="28">
        <f t="shared" si="0"/>
        <v>5.0246315635434513</v>
      </c>
      <c r="Y48" s="28">
        <f t="shared" si="0"/>
        <v>4.5352358159162813</v>
      </c>
      <c r="Z48" s="28">
        <f t="shared" si="0"/>
        <v>4.829130953044019</v>
      </c>
      <c r="AA48" s="28">
        <f t="shared" si="0"/>
        <v>4.7687026579401142</v>
      </c>
      <c r="AB48" s="28">
        <f t="shared" si="0"/>
        <v>4.5463686343861029</v>
      </c>
      <c r="AC48" s="28">
        <f t="shared" si="0"/>
        <v>4.8588057162822977</v>
      </c>
      <c r="AD48" s="28">
        <f t="shared" si="0"/>
        <v>5.3351516437235436</v>
      </c>
      <c r="AE48" s="28">
        <f t="shared" si="0"/>
        <v>5.477678297856067</v>
      </c>
      <c r="AF48" s="28">
        <f t="shared" si="0"/>
        <v>6.3512847237509478</v>
      </c>
    </row>
    <row r="49" spans="1:32" x14ac:dyDescent="0.25">
      <c r="A49" s="6" t="s">
        <v>157</v>
      </c>
      <c r="B49" s="28">
        <f>B42/B12*100</f>
        <v>2.2118443329016775</v>
      </c>
      <c r="C49" s="28">
        <f>C42/C12*100</f>
        <v>2.1979566491413718</v>
      </c>
      <c r="D49" s="28">
        <f t="shared" ref="D49:AF49" si="1">D42/D12*100</f>
        <v>2.1569934050331274</v>
      </c>
      <c r="E49" s="28">
        <f t="shared" si="1"/>
        <v>2.1064124648287623</v>
      </c>
      <c r="F49" s="28">
        <f t="shared" si="1"/>
        <v>2.1549419962682945</v>
      </c>
      <c r="G49" s="28">
        <f t="shared" si="1"/>
        <v>2.1485442742938785</v>
      </c>
      <c r="H49" s="28">
        <f t="shared" si="1"/>
        <v>2.1332733527899146</v>
      </c>
      <c r="I49" s="28">
        <f t="shared" si="1"/>
        <v>2.09806022749058</v>
      </c>
      <c r="J49" s="28">
        <f t="shared" si="1"/>
        <v>2.0080405873528959</v>
      </c>
      <c r="K49" s="28">
        <f t="shared" si="1"/>
        <v>1.9393483548606694</v>
      </c>
      <c r="L49" s="28">
        <f t="shared" si="1"/>
        <v>2.0094982778402919</v>
      </c>
      <c r="M49" s="28">
        <f t="shared" si="1"/>
        <v>1.9789647438307796</v>
      </c>
      <c r="N49" s="28">
        <f t="shared" si="1"/>
        <v>1.9767420592031233</v>
      </c>
      <c r="O49" s="28">
        <f t="shared" si="1"/>
        <v>1.8911563081739795</v>
      </c>
      <c r="P49" s="28">
        <f t="shared" si="1"/>
        <v>1.8398755494381216</v>
      </c>
      <c r="Q49" s="28">
        <f t="shared" si="1"/>
        <v>1.8333476672490518</v>
      </c>
      <c r="R49" s="28">
        <f t="shared" si="1"/>
        <v>1.7395689341754821</v>
      </c>
      <c r="S49" s="28">
        <f t="shared" si="1"/>
        <v>1.6821017154685065</v>
      </c>
      <c r="T49" s="28">
        <f t="shared" si="1"/>
        <v>1.6852999981699419</v>
      </c>
      <c r="U49" s="28">
        <f t="shared" si="1"/>
        <v>1.6983188789017365</v>
      </c>
      <c r="V49" s="28">
        <f t="shared" si="1"/>
        <v>1.7258105608467702</v>
      </c>
      <c r="W49" s="28">
        <f t="shared" si="1"/>
        <v>1.7754527504258266</v>
      </c>
      <c r="X49" s="28">
        <f t="shared" si="1"/>
        <v>1.8217877233784425</v>
      </c>
      <c r="Y49" s="28">
        <f t="shared" si="1"/>
        <v>1.8497688720702672</v>
      </c>
      <c r="Z49" s="28">
        <f t="shared" si="1"/>
        <v>1.7770746498828882</v>
      </c>
      <c r="AA49" s="28">
        <f t="shared" si="1"/>
        <v>1.7779081377300121</v>
      </c>
      <c r="AB49" s="28">
        <f t="shared" si="1"/>
        <v>1.7683564661899571</v>
      </c>
      <c r="AC49" s="28">
        <f t="shared" si="1"/>
        <v>1.7597086639250894</v>
      </c>
      <c r="AD49" s="28">
        <f t="shared" si="1"/>
        <v>1.7628837459429267</v>
      </c>
      <c r="AE49" s="28">
        <f t="shared" si="1"/>
        <v>1.7371761420577552</v>
      </c>
      <c r="AF49" s="28">
        <f t="shared" si="1"/>
        <v>1.8249458901908377</v>
      </c>
    </row>
    <row r="50" spans="1:32" x14ac:dyDescent="0.25">
      <c r="A50" s="6" t="s">
        <v>159</v>
      </c>
      <c r="B50" s="28">
        <f>B43/B12*100</f>
        <v>1.8038760466213416E-2</v>
      </c>
      <c r="C50" s="28">
        <f t="shared" ref="C50:AF50" si="2">C43/C12*100</f>
        <v>2.154547726750802E-2</v>
      </c>
      <c r="D50" s="28">
        <f t="shared" si="2"/>
        <v>2.3579648551119537E-2</v>
      </c>
      <c r="E50" s="28">
        <f t="shared" si="2"/>
        <v>3.6010364802156379E-2</v>
      </c>
      <c r="F50" s="28">
        <f t="shared" si="2"/>
        <v>7.3109698972810194E-2</v>
      </c>
      <c r="G50" s="28">
        <f t="shared" si="2"/>
        <v>0.10849822324622237</v>
      </c>
      <c r="H50" s="28">
        <f t="shared" si="2"/>
        <v>0.14657890997515413</v>
      </c>
      <c r="I50" s="28">
        <f t="shared" si="2"/>
        <v>0.19496179138565337</v>
      </c>
      <c r="J50" s="28">
        <f t="shared" si="2"/>
        <v>0.17793722466995843</v>
      </c>
      <c r="K50" s="28">
        <f t="shared" si="2"/>
        <v>0.19102044460603607</v>
      </c>
      <c r="L50" s="28">
        <f t="shared" si="2"/>
        <v>0.28946651285724617</v>
      </c>
      <c r="M50" s="28">
        <f t="shared" si="2"/>
        <v>0.33272525057618252</v>
      </c>
      <c r="N50" s="28">
        <f t="shared" si="2"/>
        <v>0.43424786206010074</v>
      </c>
      <c r="O50" s="28">
        <f t="shared" si="2"/>
        <v>0.52877323144422439</v>
      </c>
      <c r="P50" s="28">
        <f t="shared" si="2"/>
        <v>0.69990887924706613</v>
      </c>
      <c r="Q50" s="28">
        <f t="shared" si="2"/>
        <v>1.151774960132576</v>
      </c>
      <c r="R50" s="28">
        <f t="shared" si="2"/>
        <v>1.8496522542349452</v>
      </c>
      <c r="S50" s="28">
        <f t="shared" si="2"/>
        <v>2.534804645207144</v>
      </c>
      <c r="T50" s="28">
        <f t="shared" si="2"/>
        <v>3.1607081098160794</v>
      </c>
      <c r="U50" s="28">
        <f t="shared" si="2"/>
        <v>3.8322040488369598</v>
      </c>
      <c r="V50" s="28">
        <f t="shared" si="2"/>
        <v>4.3555929211077773</v>
      </c>
      <c r="W50" s="28">
        <f t="shared" si="2"/>
        <v>4.6222364265735738</v>
      </c>
      <c r="X50" s="28">
        <f t="shared" si="2"/>
        <v>5.1084732915800251</v>
      </c>
      <c r="Y50" s="28">
        <f t="shared" si="2"/>
        <v>4.6278224347913302</v>
      </c>
      <c r="Z50" s="28">
        <f t="shared" si="2"/>
        <v>4.9245571301512898</v>
      </c>
      <c r="AA50" s="28">
        <f t="shared" si="2"/>
        <v>4.8657965360041562</v>
      </c>
      <c r="AB50" s="28">
        <f t="shared" si="2"/>
        <v>4.643610635689492</v>
      </c>
      <c r="AC50" s="28">
        <f t="shared" si="2"/>
        <v>4.9554579804655452</v>
      </c>
      <c r="AD50" s="28">
        <f t="shared" si="2"/>
        <v>5.4349134460468029</v>
      </c>
      <c r="AE50" s="28">
        <f t="shared" si="2"/>
        <v>5.5789044783293544</v>
      </c>
      <c r="AF50" s="28">
        <f t="shared" si="2"/>
        <v>6.4674744883843491</v>
      </c>
    </row>
    <row r="51" spans="1:32" x14ac:dyDescent="0.25">
      <c r="A51" s="6" t="s">
        <v>160</v>
      </c>
      <c r="B51" s="28">
        <f>B44/B12*100</f>
        <v>99.083416095201315</v>
      </c>
      <c r="C51" s="28">
        <f t="shared" ref="C51:AF51" si="3">C44/C12*100</f>
        <v>99.065011095973901</v>
      </c>
      <c r="D51" s="28">
        <f t="shared" si="3"/>
        <v>99.061966609108921</v>
      </c>
      <c r="E51" s="28">
        <f t="shared" si="3"/>
        <v>99.048693772199385</v>
      </c>
      <c r="F51" s="28">
        <f t="shared" si="3"/>
        <v>98.97695847526208</v>
      </c>
      <c r="G51" s="28">
        <f t="shared" si="3"/>
        <v>98.968362718187095</v>
      </c>
      <c r="H51" s="28">
        <f t="shared" si="3"/>
        <v>98.921850016850257</v>
      </c>
      <c r="I51" s="28">
        <f t="shared" si="3"/>
        <v>98.873231667103113</v>
      </c>
      <c r="J51" s="28">
        <f t="shared" si="3"/>
        <v>98.939280349727625</v>
      </c>
      <c r="K51" s="28">
        <f t="shared" si="3"/>
        <v>98.939341624785698</v>
      </c>
      <c r="L51" s="28">
        <f t="shared" si="3"/>
        <v>98.802838056716595</v>
      </c>
      <c r="M51" s="28">
        <f t="shared" si="3"/>
        <v>98.769481593340686</v>
      </c>
      <c r="N51" s="28">
        <f t="shared" si="3"/>
        <v>98.695860169127457</v>
      </c>
      <c r="O51" s="28">
        <f t="shared" si="3"/>
        <v>98.653951427510393</v>
      </c>
      <c r="P51" s="28">
        <f t="shared" si="3"/>
        <v>98.476269294384608</v>
      </c>
      <c r="Q51" s="28">
        <f t="shared" si="3"/>
        <v>98.050121902270632</v>
      </c>
      <c r="R51" s="28">
        <f t="shared" si="3"/>
        <v>97.378339501028947</v>
      </c>
      <c r="S51" s="28">
        <f t="shared" si="3"/>
        <v>96.732903120678486</v>
      </c>
      <c r="T51" s="28">
        <f t="shared" si="3"/>
        <v>96.08456370679184</v>
      </c>
      <c r="U51" s="28">
        <f t="shared" si="3"/>
        <v>95.382662659604335</v>
      </c>
      <c r="V51" s="28">
        <f t="shared" si="3"/>
        <v>94.844738307466088</v>
      </c>
      <c r="W51" s="28">
        <f t="shared" si="3"/>
        <v>94.55310631459308</v>
      </c>
      <c r="X51" s="28">
        <f t="shared" si="3"/>
        <v>94.012837689556761</v>
      </c>
      <c r="Y51" s="28">
        <f t="shared" si="3"/>
        <v>94.424607167686034</v>
      </c>
      <c r="Z51" s="28">
        <f t="shared" si="3"/>
        <v>94.124390824790439</v>
      </c>
      <c r="AA51" s="28">
        <f t="shared" si="3"/>
        <v>94.212837443711976</v>
      </c>
      <c r="AB51" s="28">
        <f t="shared" si="3"/>
        <v>94.451083046368865</v>
      </c>
      <c r="AC51" s="28">
        <f t="shared" si="3"/>
        <v>94.158878836211144</v>
      </c>
      <c r="AD51" s="28">
        <f t="shared" si="3"/>
        <v>93.650141228657262</v>
      </c>
      <c r="AE51" s="28">
        <f t="shared" si="3"/>
        <v>93.492124767860773</v>
      </c>
      <c r="AF51" s="28">
        <f t="shared" si="3"/>
        <v>92.523104901599169</v>
      </c>
    </row>
    <row r="52" spans="1:32" x14ac:dyDescent="0.25">
      <c r="A52" s="3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613F-035C-4F3E-B8E5-C51B3083999A}">
  <dimension ref="A1:AK125"/>
  <sheetViews>
    <sheetView topLeftCell="P1" zoomScale="70" zoomScaleNormal="70" workbookViewId="0">
      <selection activeCell="AA80" sqref="AA80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2" t="s">
        <v>152</v>
      </c>
    </row>
    <row r="2" spans="1:32" x14ac:dyDescent="0.25">
      <c r="A2" s="2" t="s">
        <v>143</v>
      </c>
      <c r="B2" s="1" t="s">
        <v>0</v>
      </c>
    </row>
    <row r="3" spans="1:32" x14ac:dyDescent="0.25">
      <c r="A3" s="2" t="s">
        <v>144</v>
      </c>
      <c r="B3" s="2" t="s">
        <v>6</v>
      </c>
    </row>
    <row r="5" spans="1:32" x14ac:dyDescent="0.25">
      <c r="A5" s="1" t="s">
        <v>12</v>
      </c>
      <c r="C5" s="2" t="s">
        <v>17</v>
      </c>
    </row>
    <row r="6" spans="1:32" x14ac:dyDescent="0.25">
      <c r="A6" s="1" t="s">
        <v>13</v>
      </c>
      <c r="C6" s="2" t="s">
        <v>24</v>
      </c>
    </row>
    <row r="7" spans="1:32" x14ac:dyDescent="0.25">
      <c r="A7" s="1" t="s">
        <v>14</v>
      </c>
      <c r="C7" s="2" t="s">
        <v>19</v>
      </c>
    </row>
    <row r="8" spans="1:32" x14ac:dyDescent="0.25">
      <c r="A8" s="1" t="s">
        <v>15</v>
      </c>
      <c r="C8" s="2" t="s">
        <v>20</v>
      </c>
    </row>
    <row r="10" spans="1:32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x14ac:dyDescent="0.25">
      <c r="A12" s="6" t="s">
        <v>38</v>
      </c>
      <c r="B12" s="21">
        <v>2344743.7459999998</v>
      </c>
      <c r="C12" s="21">
        <v>2380720.7540000002</v>
      </c>
      <c r="D12" s="21">
        <v>2449407.6430000002</v>
      </c>
      <c r="E12" s="21">
        <v>2476523.7820000001</v>
      </c>
      <c r="F12" s="21">
        <v>2499551.0750000002</v>
      </c>
      <c r="G12" s="21">
        <v>2535282.3360000001</v>
      </c>
      <c r="H12" s="21">
        <v>2613632.7319999998</v>
      </c>
      <c r="I12" s="21">
        <v>2656094.699</v>
      </c>
      <c r="J12" s="21">
        <v>2762593.4339999999</v>
      </c>
      <c r="K12" s="21">
        <v>2825546.8849999998</v>
      </c>
      <c r="L12" s="21">
        <v>2827941.1310000001</v>
      </c>
      <c r="M12" s="21">
        <v>2879926.2779999999</v>
      </c>
      <c r="N12" s="21">
        <v>2918655.0180000002</v>
      </c>
      <c r="O12" s="21">
        <v>2950135.4330000002</v>
      </c>
      <c r="P12" s="21">
        <v>3021857.7439999999</v>
      </c>
      <c r="Q12" s="21">
        <v>3025652.639</v>
      </c>
      <c r="R12" s="21">
        <v>3094242.6460000002</v>
      </c>
      <c r="S12" s="21">
        <v>3144934.912</v>
      </c>
      <c r="T12" s="21">
        <v>3103415.307</v>
      </c>
      <c r="U12" s="21">
        <v>3037776.4649999999</v>
      </c>
      <c r="V12" s="21">
        <v>3030956.5290000001</v>
      </c>
      <c r="W12" s="21">
        <v>3017499.9180000001</v>
      </c>
      <c r="X12" s="21">
        <v>2905196.0090000001</v>
      </c>
      <c r="Y12" s="21">
        <v>2883948.7110000001</v>
      </c>
      <c r="Z12" s="21">
        <v>2932818.4240000001</v>
      </c>
      <c r="AA12" s="21">
        <v>2972559.6379999998</v>
      </c>
      <c r="AB12" s="21">
        <v>3037606.2250000001</v>
      </c>
      <c r="AC12" s="21">
        <v>3096227.872</v>
      </c>
      <c r="AD12" s="21">
        <v>3110551.9440000001</v>
      </c>
      <c r="AE12" s="21">
        <v>3140604.2089999998</v>
      </c>
      <c r="AF12" s="21">
        <v>2770478.2949999999</v>
      </c>
    </row>
    <row r="13" spans="1:32" x14ac:dyDescent="0.25">
      <c r="A13" s="6" t="s">
        <v>59</v>
      </c>
      <c r="B13" s="24">
        <v>2512.25</v>
      </c>
      <c r="C13" s="24">
        <v>2529</v>
      </c>
      <c r="D13" s="24">
        <v>2543.5</v>
      </c>
      <c r="E13" s="24">
        <v>2585.5</v>
      </c>
      <c r="F13" s="24">
        <v>2716.25</v>
      </c>
      <c r="G13" s="24">
        <v>2876</v>
      </c>
      <c r="H13" s="24">
        <v>3124.5</v>
      </c>
      <c r="I13" s="24">
        <v>3357</v>
      </c>
      <c r="J13" s="24">
        <v>3438.25</v>
      </c>
      <c r="K13" s="24">
        <v>3476</v>
      </c>
      <c r="L13" s="23">
        <v>4332.2489999999998</v>
      </c>
      <c r="M13" s="23">
        <v>5917.2489999999998</v>
      </c>
      <c r="N13" s="24">
        <v>5579.5</v>
      </c>
      <c r="O13" s="23">
        <v>5625.2539999999999</v>
      </c>
      <c r="P13" s="23">
        <v>5810.8540000000003</v>
      </c>
      <c r="Q13" s="23">
        <v>6565.9319999999998</v>
      </c>
      <c r="R13" s="23">
        <v>7914.116</v>
      </c>
      <c r="S13" s="23">
        <v>8754.8520000000008</v>
      </c>
      <c r="T13" s="23">
        <v>9499.277</v>
      </c>
      <c r="U13" s="23">
        <v>11016.989</v>
      </c>
      <c r="V13" s="23">
        <v>12602.612999999999</v>
      </c>
      <c r="W13" s="23">
        <v>13935.632</v>
      </c>
      <c r="X13" s="23">
        <v>14827.184999999999</v>
      </c>
      <c r="Y13" s="23">
        <v>15847.361000000001</v>
      </c>
      <c r="Z13" s="23">
        <v>16926.032999999999</v>
      </c>
      <c r="AA13" s="23">
        <v>18018.852999999999</v>
      </c>
      <c r="AB13" s="23">
        <v>18391.616999999998</v>
      </c>
      <c r="AC13" s="23">
        <v>17782.188999999998</v>
      </c>
      <c r="AD13" s="23">
        <v>18636.948</v>
      </c>
      <c r="AE13" s="23">
        <v>21446.128000000001</v>
      </c>
      <c r="AF13" s="23">
        <v>20706.423999999999</v>
      </c>
    </row>
    <row r="14" spans="1:32" x14ac:dyDescent="0.25">
      <c r="A14" s="6" t="s">
        <v>60</v>
      </c>
      <c r="B14" s="23">
        <v>2341905.9350000001</v>
      </c>
      <c r="C14" s="23">
        <v>2377869.8020000001</v>
      </c>
      <c r="D14" s="23">
        <v>2446357.4210000001</v>
      </c>
      <c r="E14" s="23">
        <v>2473118.358</v>
      </c>
      <c r="F14" s="23">
        <v>2495009.9730000002</v>
      </c>
      <c r="G14" s="23">
        <v>2529677.807</v>
      </c>
      <c r="H14" s="23">
        <v>2606600.1129999999</v>
      </c>
      <c r="I14" s="24">
        <v>2647492.09</v>
      </c>
      <c r="J14" s="23">
        <v>2754212.602</v>
      </c>
      <c r="K14" s="23">
        <v>2816586.452</v>
      </c>
      <c r="L14" s="23">
        <v>2815103.0920000002</v>
      </c>
      <c r="M14" s="23">
        <v>2864029.6570000001</v>
      </c>
      <c r="N14" s="23">
        <v>2899912.145</v>
      </c>
      <c r="O14" s="23">
        <v>2928222.7519999999</v>
      </c>
      <c r="P14" s="23">
        <v>2993895.0759999999</v>
      </c>
      <c r="Q14" s="23">
        <v>2982399.7850000001</v>
      </c>
      <c r="R14" s="23">
        <v>3025785.1719999998</v>
      </c>
      <c r="S14" s="23">
        <v>3051656.8859999999</v>
      </c>
      <c r="T14" s="23">
        <v>2989742.4180000001</v>
      </c>
      <c r="U14" s="24">
        <v>2903624.09</v>
      </c>
      <c r="V14" s="23">
        <v>2878594.5249999999</v>
      </c>
      <c r="W14" s="23">
        <v>2855866.051</v>
      </c>
      <c r="X14" s="23">
        <v>2733759.3730000001</v>
      </c>
      <c r="Y14" s="23">
        <v>2727828.2250000001</v>
      </c>
      <c r="Z14" s="23">
        <v>2764524.6850000001</v>
      </c>
      <c r="AA14" s="23">
        <v>2802672.5929999999</v>
      </c>
      <c r="AB14" s="23">
        <v>2871201.1630000002</v>
      </c>
      <c r="AC14" s="23">
        <v>2916833.0070000002</v>
      </c>
      <c r="AD14" s="23">
        <v>2913294.4410000001</v>
      </c>
      <c r="AE14" s="23">
        <v>2933290.0019999999</v>
      </c>
      <c r="AF14" s="23">
        <v>2561060.2850000001</v>
      </c>
    </row>
    <row r="15" spans="1:32" x14ac:dyDescent="0.25">
      <c r="A15" s="6" t="s">
        <v>68</v>
      </c>
      <c r="B15" s="16">
        <v>31531.734</v>
      </c>
      <c r="C15" s="16">
        <v>30606.876</v>
      </c>
      <c r="D15" s="16">
        <v>28957.198</v>
      </c>
      <c r="E15" s="20">
        <v>30467.7</v>
      </c>
      <c r="F15" s="16">
        <v>31727.991999999998</v>
      </c>
      <c r="G15" s="16">
        <v>34746.432999999997</v>
      </c>
      <c r="H15" s="16">
        <v>36352.248</v>
      </c>
      <c r="I15" s="20">
        <v>39733.68</v>
      </c>
      <c r="J15" s="16">
        <v>40705.014000000003</v>
      </c>
      <c r="K15" s="16">
        <v>40462.964999999997</v>
      </c>
      <c r="L15" s="16">
        <v>41743.875999999997</v>
      </c>
      <c r="M15" s="16">
        <v>43969.409</v>
      </c>
      <c r="N15" s="16">
        <v>46654.983</v>
      </c>
      <c r="O15" s="16">
        <v>48342.981</v>
      </c>
      <c r="P15" s="16">
        <v>52165.004000000001</v>
      </c>
      <c r="Q15" s="16">
        <v>53728.256000000001</v>
      </c>
      <c r="R15" s="20">
        <v>55531.16</v>
      </c>
      <c r="S15" s="16">
        <v>55310.275000000001</v>
      </c>
      <c r="T15" s="20">
        <v>56935.61</v>
      </c>
      <c r="U15" s="16">
        <v>59146.745000000003</v>
      </c>
      <c r="V15" s="16">
        <v>59678.934000000001</v>
      </c>
      <c r="W15" s="16">
        <v>61718.743999999999</v>
      </c>
      <c r="X15" s="16">
        <v>61057.837</v>
      </c>
      <c r="Y15" s="16">
        <v>64965.891000000003</v>
      </c>
      <c r="Z15" s="16">
        <v>65091.565000000002</v>
      </c>
      <c r="AA15" s="16">
        <v>66545.982000000004</v>
      </c>
      <c r="AB15" s="16">
        <v>66770.906000000003</v>
      </c>
      <c r="AC15" s="16">
        <v>67863.372000000003</v>
      </c>
      <c r="AD15" s="16">
        <v>66983.226999999999</v>
      </c>
      <c r="AE15" s="16">
        <v>67798.365000000005</v>
      </c>
      <c r="AF15" s="16">
        <v>57204.243999999999</v>
      </c>
    </row>
    <row r="16" spans="1:32" x14ac:dyDescent="0.25">
      <c r="A16" s="6" t="s">
        <v>69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5">
        <v>12.209</v>
      </c>
      <c r="T16" s="15">
        <v>12.209</v>
      </c>
      <c r="U16" s="15">
        <v>12.208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</row>
    <row r="17" spans="1:32" x14ac:dyDescent="0.25">
      <c r="A17" s="6" t="s">
        <v>71</v>
      </c>
      <c r="B17" s="15">
        <v>1282971.5179999999</v>
      </c>
      <c r="C17" s="15">
        <v>1292307.548</v>
      </c>
      <c r="D17" s="15">
        <v>1318270.2709999999</v>
      </c>
      <c r="E17" s="15">
        <v>1315547.946</v>
      </c>
      <c r="F17" s="15">
        <v>1310470.0989999999</v>
      </c>
      <c r="G17" s="15">
        <v>1311654.575</v>
      </c>
      <c r="H17" s="15">
        <v>1323726.294</v>
      </c>
      <c r="I17" s="15">
        <v>1320036.9180000001</v>
      </c>
      <c r="J17" s="15">
        <v>1330877.064</v>
      </c>
      <c r="K17" s="15">
        <v>1328483.736</v>
      </c>
      <c r="L17" s="15">
        <v>1271115.919</v>
      </c>
      <c r="M17" s="15">
        <v>1252643.9739999999</v>
      </c>
      <c r="N17" s="15">
        <v>1230817.3640000001</v>
      </c>
      <c r="O17" s="15">
        <v>1187258.0190000001</v>
      </c>
      <c r="P17" s="15">
        <v>1149104.9609999999</v>
      </c>
      <c r="Q17" s="15">
        <v>1094403.121</v>
      </c>
      <c r="R17" s="15">
        <v>1056276.4720000001</v>
      </c>
      <c r="S17" s="15">
        <v>1019637.226</v>
      </c>
      <c r="T17" s="19">
        <v>967935.56</v>
      </c>
      <c r="U17" s="15">
        <v>930919.73800000001</v>
      </c>
      <c r="V17" s="15">
        <v>877582.42799999996</v>
      </c>
      <c r="W17" s="15">
        <v>844916.16599999997</v>
      </c>
      <c r="X17" s="15">
        <v>784269.61399999994</v>
      </c>
      <c r="Y17" s="19">
        <v>759843.83999999997</v>
      </c>
      <c r="Z17" s="15">
        <v>756900.21100000001</v>
      </c>
      <c r="AA17" s="15">
        <v>745687.10699999996</v>
      </c>
      <c r="AB17" s="15">
        <v>748210.00100000005</v>
      </c>
      <c r="AC17" s="15">
        <v>752514.18099999998</v>
      </c>
      <c r="AD17" s="15">
        <v>753683.30099999998</v>
      </c>
      <c r="AE17" s="15">
        <v>770208.89500000002</v>
      </c>
      <c r="AF17" s="15">
        <v>662359.97600000002</v>
      </c>
    </row>
    <row r="18" spans="1:32" x14ac:dyDescent="0.25">
      <c r="A18" s="6" t="s">
        <v>74</v>
      </c>
      <c r="B18" s="16">
        <v>631.83299999999997</v>
      </c>
      <c r="C18" s="16">
        <v>291.79500000000002</v>
      </c>
      <c r="D18" s="16">
        <v>1496.3340000000001</v>
      </c>
      <c r="E18" s="16">
        <v>97.212000000000003</v>
      </c>
      <c r="F18" s="16">
        <v>255.334</v>
      </c>
      <c r="G18" s="20">
        <v>279.75</v>
      </c>
      <c r="H18" s="16">
        <v>255.416</v>
      </c>
      <c r="I18" s="16">
        <v>218.917</v>
      </c>
      <c r="J18" s="16">
        <v>231.083</v>
      </c>
      <c r="K18" s="16">
        <v>206.834</v>
      </c>
      <c r="L18" s="20">
        <v>146</v>
      </c>
      <c r="M18" s="16">
        <v>158.167</v>
      </c>
      <c r="N18" s="16">
        <v>194.667</v>
      </c>
      <c r="O18" s="16">
        <v>191.88900000000001</v>
      </c>
      <c r="P18" s="16">
        <v>48.667000000000002</v>
      </c>
      <c r="Q18" s="16">
        <v>23.881</v>
      </c>
      <c r="R18" s="16">
        <v>47.762999999999998</v>
      </c>
      <c r="S18" s="16">
        <v>59.738</v>
      </c>
      <c r="T18" s="20">
        <v>47.77</v>
      </c>
      <c r="U18" s="16">
        <v>23.899000000000001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16">
        <v>2.4E-2</v>
      </c>
      <c r="AD18" s="16">
        <v>0.47799999999999998</v>
      </c>
      <c r="AE18" s="20">
        <v>0</v>
      </c>
      <c r="AF18" s="16">
        <v>0.84799999999999998</v>
      </c>
    </row>
    <row r="19" spans="1:32" x14ac:dyDescent="0.25">
      <c r="A19" s="6" t="s">
        <v>75</v>
      </c>
      <c r="B19" s="15">
        <v>1026693.022</v>
      </c>
      <c r="C19" s="15">
        <v>1054495.8060000001</v>
      </c>
      <c r="D19" s="15">
        <v>1097432.287</v>
      </c>
      <c r="E19" s="19">
        <v>1126748</v>
      </c>
      <c r="F19" s="15">
        <v>1152355.2720000001</v>
      </c>
      <c r="G19" s="15">
        <v>1182795.7250000001</v>
      </c>
      <c r="H19" s="15">
        <v>1246109.828</v>
      </c>
      <c r="I19" s="15">
        <v>1287502.578</v>
      </c>
      <c r="J19" s="15">
        <v>1382388.216</v>
      </c>
      <c r="K19" s="15">
        <v>1447432.916</v>
      </c>
      <c r="L19" s="19">
        <v>1502086.07</v>
      </c>
      <c r="M19" s="15">
        <v>1567258.1140000001</v>
      </c>
      <c r="N19" s="15">
        <v>1622245.135</v>
      </c>
      <c r="O19" s="15">
        <v>1692429.862</v>
      </c>
      <c r="P19" s="15">
        <v>1792487.5530000001</v>
      </c>
      <c r="Q19" s="15">
        <v>1834085.7239999999</v>
      </c>
      <c r="R19" s="15">
        <v>1913852.159</v>
      </c>
      <c r="S19" s="15">
        <v>1976608.564</v>
      </c>
      <c r="T19" s="15">
        <v>1964627.3489999999</v>
      </c>
      <c r="U19" s="15">
        <v>1913473.8489999999</v>
      </c>
      <c r="V19" s="15">
        <v>1941247.057</v>
      </c>
      <c r="W19" s="15">
        <v>1949166.8770000001</v>
      </c>
      <c r="X19" s="15">
        <v>1888360.5759999999</v>
      </c>
      <c r="Y19" s="15">
        <v>1902899.943</v>
      </c>
      <c r="Z19" s="19">
        <v>1942381.02</v>
      </c>
      <c r="AA19" s="15">
        <v>1990276.5090000001</v>
      </c>
      <c r="AB19" s="15">
        <v>2056056.5959999999</v>
      </c>
      <c r="AC19" s="15">
        <v>2096286.024</v>
      </c>
      <c r="AD19" s="15">
        <v>2092467.024</v>
      </c>
      <c r="AE19" s="15">
        <v>2095128.7479999999</v>
      </c>
      <c r="AF19" s="15">
        <v>1841359.5589999999</v>
      </c>
    </row>
    <row r="20" spans="1:32" x14ac:dyDescent="0.25">
      <c r="A20" s="6" t="s">
        <v>76</v>
      </c>
      <c r="B20" s="16">
        <v>11.164</v>
      </c>
      <c r="C20" s="16">
        <v>112.22199999999999</v>
      </c>
      <c r="D20" s="16">
        <v>134.667</v>
      </c>
      <c r="E20" s="16">
        <v>201.94200000000001</v>
      </c>
      <c r="F20" s="16">
        <v>134.60900000000001</v>
      </c>
      <c r="G20" s="16">
        <v>145.77199999999999</v>
      </c>
      <c r="H20" s="16">
        <v>89.661000000000001</v>
      </c>
      <c r="I20" s="20">
        <v>0</v>
      </c>
      <c r="J20" s="16">
        <v>11.222</v>
      </c>
      <c r="K20" s="20">
        <v>0</v>
      </c>
      <c r="L20" s="16">
        <v>11.222</v>
      </c>
      <c r="M20" s="20">
        <v>0</v>
      </c>
      <c r="N20" s="20">
        <v>0</v>
      </c>
      <c r="O20" s="20">
        <v>0</v>
      </c>
      <c r="P20" s="20">
        <v>0</v>
      </c>
      <c r="Q20" s="16">
        <v>112.22199999999999</v>
      </c>
      <c r="R20" s="16">
        <v>22.443999999999999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16">
        <v>1.1439999999999999</v>
      </c>
      <c r="AE20" s="20">
        <v>0</v>
      </c>
      <c r="AF20" s="20">
        <v>0</v>
      </c>
    </row>
    <row r="21" spans="1:32" x14ac:dyDescent="0.25">
      <c r="A21" s="6" t="s">
        <v>77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5">
        <v>46.575000000000003</v>
      </c>
      <c r="R21" s="15">
        <v>55.173999999999999</v>
      </c>
      <c r="S21" s="15">
        <v>28.885999999999999</v>
      </c>
      <c r="T21" s="15">
        <v>183.922</v>
      </c>
      <c r="U21" s="15">
        <v>47.652999999999999</v>
      </c>
      <c r="V21" s="15">
        <v>86.105000000000004</v>
      </c>
      <c r="W21" s="15">
        <v>64.263999999999996</v>
      </c>
      <c r="X21" s="15">
        <v>71.343999999999994</v>
      </c>
      <c r="Y21" s="15">
        <v>118.556</v>
      </c>
      <c r="Z21" s="15">
        <v>151.88800000000001</v>
      </c>
      <c r="AA21" s="15">
        <v>162.999</v>
      </c>
      <c r="AB21" s="19">
        <v>163.66</v>
      </c>
      <c r="AC21" s="15">
        <v>169.405</v>
      </c>
      <c r="AD21" s="15">
        <v>158.94399999999999</v>
      </c>
      <c r="AE21" s="15">
        <v>153.41900000000001</v>
      </c>
      <c r="AF21" s="15">
        <v>134.82400000000001</v>
      </c>
    </row>
    <row r="22" spans="1:32" x14ac:dyDescent="0.25">
      <c r="A22" s="6" t="s">
        <v>82</v>
      </c>
      <c r="B22" s="16">
        <v>66.667000000000002</v>
      </c>
      <c r="C22" s="16">
        <v>55.555999999999997</v>
      </c>
      <c r="D22" s="16">
        <v>66.667000000000002</v>
      </c>
      <c r="E22" s="16">
        <v>55.555999999999997</v>
      </c>
      <c r="F22" s="16">
        <v>66.667000000000002</v>
      </c>
      <c r="G22" s="16">
        <v>55.555999999999997</v>
      </c>
      <c r="H22" s="16">
        <v>66.667000000000002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16">
        <v>88.888999999999996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16">
        <v>0.32200000000000001</v>
      </c>
      <c r="AE22" s="16">
        <v>0.57799999999999996</v>
      </c>
      <c r="AF22" s="16">
        <v>0.83299999999999996</v>
      </c>
    </row>
    <row r="23" spans="1:32" x14ac:dyDescent="0.25">
      <c r="A23" s="6" t="s">
        <v>83</v>
      </c>
      <c r="B23" s="23">
        <v>66.561000000000007</v>
      </c>
      <c r="C23" s="23">
        <v>73.951999999999998</v>
      </c>
      <c r="D23" s="23">
        <v>255.72200000000001</v>
      </c>
      <c r="E23" s="23">
        <v>604.92399999999998</v>
      </c>
      <c r="F23" s="23">
        <v>1620.8520000000001</v>
      </c>
      <c r="G23" s="24">
        <v>2524.5300000000002</v>
      </c>
      <c r="H23" s="24">
        <v>3705.12</v>
      </c>
      <c r="I23" s="23">
        <v>5047.6080000000002</v>
      </c>
      <c r="J23" s="23">
        <v>4765.5829999999996</v>
      </c>
      <c r="K23" s="23">
        <v>5313.4340000000002</v>
      </c>
      <c r="L23" s="23">
        <v>8271.7870000000003</v>
      </c>
      <c r="M23" s="24">
        <v>9745.3700000000008</v>
      </c>
      <c r="N23" s="23">
        <v>12927.373</v>
      </c>
      <c r="O23" s="23">
        <v>16029.425999999999</v>
      </c>
      <c r="P23" s="23">
        <v>21842.813999999998</v>
      </c>
      <c r="Q23" s="23">
        <v>36383.362999999998</v>
      </c>
      <c r="R23" s="23">
        <v>60234.623</v>
      </c>
      <c r="S23" s="23">
        <v>84215.914000000004</v>
      </c>
      <c r="T23" s="23">
        <v>103867.462</v>
      </c>
      <c r="U23" s="24">
        <v>122786.58</v>
      </c>
      <c r="V23" s="23">
        <v>139352.147</v>
      </c>
      <c r="W23" s="23">
        <v>147215.421</v>
      </c>
      <c r="X23" s="24">
        <v>156126.92000000001</v>
      </c>
      <c r="Y23" s="23">
        <v>139655.07199999999</v>
      </c>
      <c r="Z23" s="24">
        <v>150651.34</v>
      </c>
      <c r="AA23" s="23">
        <v>150930.42199999999</v>
      </c>
      <c r="AB23" s="24">
        <v>147009.54999999999</v>
      </c>
      <c r="AC23" s="23">
        <v>160377.68700000001</v>
      </c>
      <c r="AD23" s="23">
        <v>177034.125</v>
      </c>
      <c r="AE23" s="23">
        <v>183488.10800000001</v>
      </c>
      <c r="AF23" s="23">
        <v>185428.139</v>
      </c>
    </row>
    <row r="24" spans="1:32" x14ac:dyDescent="0.25">
      <c r="A24" s="6" t="s">
        <v>93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5">
        <v>157.01599999999999</v>
      </c>
      <c r="Q24" s="15">
        <v>92.159000000000006</v>
      </c>
      <c r="R24" s="19">
        <v>106.67</v>
      </c>
      <c r="S24" s="15">
        <v>166.78899999999999</v>
      </c>
      <c r="T24" s="15">
        <v>188.995</v>
      </c>
      <c r="U24" s="15">
        <v>188.33699999999999</v>
      </c>
      <c r="V24" s="15">
        <v>266.15100000000001</v>
      </c>
      <c r="W24" s="15">
        <v>323.48899999999998</v>
      </c>
      <c r="X24" s="19">
        <v>338.24</v>
      </c>
      <c r="Y24" s="15">
        <v>292.13099999999997</v>
      </c>
      <c r="Z24" s="19">
        <v>252.36</v>
      </c>
      <c r="AA24" s="15">
        <v>243.84899999999999</v>
      </c>
      <c r="AB24" s="15">
        <v>123.65300000000001</v>
      </c>
      <c r="AC24" s="15">
        <v>88.557000000000002</v>
      </c>
      <c r="AD24" s="15">
        <v>69.613</v>
      </c>
      <c r="AE24" s="15">
        <v>43.402000000000001</v>
      </c>
      <c r="AF24" s="15">
        <v>40.207000000000001</v>
      </c>
    </row>
    <row r="25" spans="1:32" x14ac:dyDescent="0.25">
      <c r="A25" s="6" t="s">
        <v>94</v>
      </c>
      <c r="B25" s="20">
        <v>0</v>
      </c>
      <c r="C25" s="20">
        <v>0</v>
      </c>
      <c r="D25" s="20">
        <v>60</v>
      </c>
      <c r="E25" s="20">
        <v>285</v>
      </c>
      <c r="F25" s="20">
        <v>292.5</v>
      </c>
      <c r="G25" s="20">
        <v>285</v>
      </c>
      <c r="H25" s="20">
        <v>457.5</v>
      </c>
      <c r="I25" s="20">
        <v>645</v>
      </c>
      <c r="J25" s="20">
        <v>742.5</v>
      </c>
      <c r="K25" s="20">
        <v>697.5</v>
      </c>
      <c r="L25" s="20">
        <v>682.5</v>
      </c>
      <c r="M25" s="20">
        <v>765</v>
      </c>
      <c r="N25" s="16">
        <v>1852.652</v>
      </c>
      <c r="O25" s="16">
        <v>2820.913</v>
      </c>
      <c r="P25" s="16">
        <v>3405.0520000000001</v>
      </c>
      <c r="Q25" s="16">
        <v>6228.402</v>
      </c>
      <c r="R25" s="16">
        <v>9677.3320000000003</v>
      </c>
      <c r="S25" s="16">
        <v>12521.523999999999</v>
      </c>
      <c r="T25" s="16">
        <v>19482.602999999999</v>
      </c>
      <c r="U25" s="16">
        <v>23864.513999999999</v>
      </c>
      <c r="V25" s="16">
        <v>28555.944</v>
      </c>
      <c r="W25" s="16">
        <v>29143.066999999999</v>
      </c>
      <c r="X25" s="16">
        <v>28369.151999999998</v>
      </c>
      <c r="Y25" s="16">
        <v>26380.694</v>
      </c>
      <c r="Z25" s="16">
        <v>26295.062999999998</v>
      </c>
      <c r="AA25" s="20">
        <v>26805.86</v>
      </c>
      <c r="AB25" s="16">
        <v>26520.596000000001</v>
      </c>
      <c r="AC25" s="16">
        <v>28055.366999999998</v>
      </c>
      <c r="AD25" s="16">
        <v>30155.330999999998</v>
      </c>
      <c r="AE25" s="16">
        <v>31402.123</v>
      </c>
      <c r="AF25" s="16">
        <v>30813.145</v>
      </c>
    </row>
    <row r="26" spans="1:32" x14ac:dyDescent="0.25">
      <c r="A26" s="6" t="s">
        <v>95</v>
      </c>
      <c r="B26" s="15">
        <v>66.561000000000007</v>
      </c>
      <c r="C26" s="15">
        <v>73.951999999999998</v>
      </c>
      <c r="D26" s="15">
        <v>133.72200000000001</v>
      </c>
      <c r="E26" s="15">
        <v>144.702</v>
      </c>
      <c r="F26" s="15">
        <v>351.46199999999999</v>
      </c>
      <c r="G26" s="15">
        <v>481.197</v>
      </c>
      <c r="H26" s="15">
        <v>697.89700000000005</v>
      </c>
      <c r="I26" s="15">
        <v>1070.941</v>
      </c>
      <c r="J26" s="15">
        <v>1184.5830000000001</v>
      </c>
      <c r="K26" s="15">
        <v>1509.711</v>
      </c>
      <c r="L26" s="15">
        <v>2766.3429999999998</v>
      </c>
      <c r="M26" s="15">
        <v>3817.9769999999999</v>
      </c>
      <c r="N26" s="15">
        <v>5895.8879999999999</v>
      </c>
      <c r="O26" s="15">
        <v>8172.1260000000002</v>
      </c>
      <c r="P26" s="15">
        <v>7465.8310000000001</v>
      </c>
      <c r="Q26" s="15">
        <v>11283.492</v>
      </c>
      <c r="R26" s="19">
        <v>19615.939999999999</v>
      </c>
      <c r="S26" s="15">
        <v>19535.293000000001</v>
      </c>
      <c r="T26" s="15">
        <v>12420.581</v>
      </c>
      <c r="U26" s="15">
        <v>5941.2120000000004</v>
      </c>
      <c r="V26" s="15">
        <v>6419.3419999999996</v>
      </c>
      <c r="W26" s="15">
        <v>4834.0730000000003</v>
      </c>
      <c r="X26" s="15">
        <v>3500.259</v>
      </c>
      <c r="Y26" s="15">
        <v>2296.5549999999998</v>
      </c>
      <c r="Z26" s="15">
        <v>4171.3739999999998</v>
      </c>
      <c r="AA26" s="15">
        <v>4843.2049999999999</v>
      </c>
      <c r="AB26" s="15">
        <v>3794.6729999999998</v>
      </c>
      <c r="AC26" s="15">
        <v>5831.7849999999999</v>
      </c>
      <c r="AD26" s="15">
        <v>5682.0910000000003</v>
      </c>
      <c r="AE26" s="15">
        <v>5335.6570000000002</v>
      </c>
      <c r="AF26" s="15">
        <v>4944.4110000000001</v>
      </c>
    </row>
    <row r="27" spans="1:32" x14ac:dyDescent="0.25">
      <c r="A27" s="6" t="s">
        <v>96</v>
      </c>
      <c r="B27" s="20">
        <v>0</v>
      </c>
      <c r="C27" s="20">
        <v>0</v>
      </c>
      <c r="D27" s="16">
        <v>41.110999999999997</v>
      </c>
      <c r="E27" s="16">
        <v>143.88900000000001</v>
      </c>
      <c r="F27" s="16">
        <v>945.55600000000004</v>
      </c>
      <c r="G27" s="16">
        <v>1706.1110000000001</v>
      </c>
      <c r="H27" s="20">
        <v>2497.5</v>
      </c>
      <c r="I27" s="16">
        <v>3227.223</v>
      </c>
      <c r="J27" s="16">
        <v>2723.6109999999999</v>
      </c>
      <c r="K27" s="20">
        <v>2960</v>
      </c>
      <c r="L27" s="16">
        <v>4655.8329999999996</v>
      </c>
      <c r="M27" s="16">
        <v>4953.5039999999999</v>
      </c>
      <c r="N27" s="16">
        <v>4928.1660000000002</v>
      </c>
      <c r="O27" s="20">
        <v>4996.47</v>
      </c>
      <c r="P27" s="16">
        <v>10702.236999999999</v>
      </c>
      <c r="Q27" s="20">
        <v>17083</v>
      </c>
      <c r="R27" s="20">
        <v>23784.26</v>
      </c>
      <c r="S27" s="16">
        <v>43735.593000000001</v>
      </c>
      <c r="T27" s="16">
        <v>68196.171000000002</v>
      </c>
      <c r="U27" s="16">
        <v>91649.884000000005</v>
      </c>
      <c r="V27" s="16">
        <v>103186.368</v>
      </c>
      <c r="W27" s="20">
        <v>111900.81</v>
      </c>
      <c r="X27" s="16">
        <v>122590.988</v>
      </c>
      <c r="Y27" s="16">
        <v>109281.798</v>
      </c>
      <c r="Z27" s="16">
        <v>118412.436</v>
      </c>
      <c r="AA27" s="16">
        <v>117511.85799999999</v>
      </c>
      <c r="AB27" s="16">
        <v>114989.644</v>
      </c>
      <c r="AC27" s="16">
        <v>124637.689</v>
      </c>
      <c r="AD27" s="16">
        <v>139336.799</v>
      </c>
      <c r="AE27" s="16">
        <v>144823.15299999999</v>
      </c>
      <c r="AF27" s="16">
        <v>147549.04399999999</v>
      </c>
    </row>
    <row r="28" spans="1:32" x14ac:dyDescent="0.25">
      <c r="A28" s="6" t="s">
        <v>99</v>
      </c>
      <c r="B28" s="19">
        <v>0</v>
      </c>
      <c r="C28" s="19">
        <v>0</v>
      </c>
      <c r="D28" s="15">
        <v>20.888999999999999</v>
      </c>
      <c r="E28" s="15">
        <v>31.332999999999998</v>
      </c>
      <c r="F28" s="15">
        <v>31.332999999999998</v>
      </c>
      <c r="G28" s="15">
        <v>52.222000000000001</v>
      </c>
      <c r="H28" s="15">
        <v>52.222000000000001</v>
      </c>
      <c r="I28" s="15">
        <v>104.444</v>
      </c>
      <c r="J28" s="15">
        <v>114.889</v>
      </c>
      <c r="K28" s="15">
        <v>146.22200000000001</v>
      </c>
      <c r="L28" s="15">
        <v>167.11099999999999</v>
      </c>
      <c r="M28" s="15">
        <v>208.88900000000001</v>
      </c>
      <c r="N28" s="15">
        <v>250.667</v>
      </c>
      <c r="O28" s="15">
        <v>39.917999999999999</v>
      </c>
      <c r="P28" s="15">
        <v>112.678</v>
      </c>
      <c r="Q28" s="19">
        <v>1696.31</v>
      </c>
      <c r="R28" s="19">
        <v>7050.42</v>
      </c>
      <c r="S28" s="15">
        <v>8256.7150000000001</v>
      </c>
      <c r="T28" s="15">
        <v>3357.4450000000002</v>
      </c>
      <c r="U28" s="15">
        <v>883.452</v>
      </c>
      <c r="V28" s="15">
        <v>602.65200000000004</v>
      </c>
      <c r="W28" s="15">
        <v>191.67500000000001</v>
      </c>
      <c r="X28" s="15">
        <v>185.374</v>
      </c>
      <c r="Y28" s="15">
        <v>48.134</v>
      </c>
      <c r="Z28" s="15">
        <v>90.676000000000002</v>
      </c>
      <c r="AA28" s="15">
        <v>45.262</v>
      </c>
      <c r="AB28" s="15">
        <v>45.122999999999998</v>
      </c>
      <c r="AC28" s="15">
        <v>19.648</v>
      </c>
      <c r="AD28" s="15">
        <v>7.9740000000000002</v>
      </c>
      <c r="AE28" s="19">
        <v>15.18</v>
      </c>
      <c r="AF28" s="15">
        <v>8.2010000000000005</v>
      </c>
    </row>
    <row r="29" spans="1:32" x14ac:dyDescent="0.25">
      <c r="A29" s="6" t="s">
        <v>100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221.67</v>
      </c>
      <c r="U29" s="16">
        <v>259.18299999999999</v>
      </c>
      <c r="V29" s="16">
        <v>321.69099999999997</v>
      </c>
      <c r="W29" s="16">
        <v>822.30799999999999</v>
      </c>
      <c r="X29" s="16">
        <v>1142.9069999999999</v>
      </c>
      <c r="Y29" s="16">
        <v>1355.7670000000001</v>
      </c>
      <c r="Z29" s="16">
        <v>1429.432</v>
      </c>
      <c r="AA29" s="16">
        <v>1480.3889999999999</v>
      </c>
      <c r="AB29" s="16">
        <v>1535.8620000000001</v>
      </c>
      <c r="AC29" s="16">
        <v>1744.6469999999999</v>
      </c>
      <c r="AD29" s="16">
        <v>1782.319</v>
      </c>
      <c r="AE29" s="16">
        <v>1868.597</v>
      </c>
      <c r="AF29" s="16">
        <v>2073.1370000000002</v>
      </c>
    </row>
    <row r="30" spans="1:32" x14ac:dyDescent="0.25">
      <c r="A30" s="6" t="s">
        <v>106</v>
      </c>
      <c r="B30" s="24">
        <v>259</v>
      </c>
      <c r="C30" s="24">
        <v>248</v>
      </c>
      <c r="D30" s="24">
        <v>251</v>
      </c>
      <c r="E30" s="24">
        <v>215</v>
      </c>
      <c r="F30" s="24">
        <v>204</v>
      </c>
      <c r="G30" s="24">
        <v>204</v>
      </c>
      <c r="H30" s="24">
        <v>203</v>
      </c>
      <c r="I30" s="24">
        <v>198</v>
      </c>
      <c r="J30" s="24">
        <v>177</v>
      </c>
      <c r="K30" s="24">
        <v>171</v>
      </c>
      <c r="L30" s="24">
        <v>234</v>
      </c>
      <c r="M30" s="24">
        <v>234</v>
      </c>
      <c r="N30" s="24">
        <v>236</v>
      </c>
      <c r="O30" s="24">
        <v>258</v>
      </c>
      <c r="P30" s="24">
        <v>309</v>
      </c>
      <c r="Q30" s="23">
        <v>303.56099999999998</v>
      </c>
      <c r="R30" s="23">
        <v>308.73899999999998</v>
      </c>
      <c r="S30" s="23">
        <v>307.25799999999998</v>
      </c>
      <c r="T30" s="23">
        <v>306.15100000000001</v>
      </c>
      <c r="U30" s="23">
        <v>348.80399999999997</v>
      </c>
      <c r="V30" s="23">
        <v>407.24400000000003</v>
      </c>
      <c r="W30" s="23">
        <v>482.81099999999998</v>
      </c>
      <c r="X30" s="23">
        <v>482.53100000000001</v>
      </c>
      <c r="Y30" s="24">
        <v>618.04999999999995</v>
      </c>
      <c r="Z30" s="23">
        <v>716.37099999999998</v>
      </c>
      <c r="AA30" s="23">
        <v>937.76900000000001</v>
      </c>
      <c r="AB30" s="23">
        <v>1003.893</v>
      </c>
      <c r="AC30" s="23">
        <v>1234.992</v>
      </c>
      <c r="AD30" s="23">
        <v>1586.433</v>
      </c>
      <c r="AE30" s="24">
        <v>2379.9699999999998</v>
      </c>
      <c r="AF30" s="24">
        <v>3283.45</v>
      </c>
    </row>
    <row r="31" spans="1:32" x14ac:dyDescent="0.25">
      <c r="A31" s="6" t="s">
        <v>108</v>
      </c>
      <c r="B31" s="26">
        <v>67</v>
      </c>
      <c r="C31" s="25">
        <v>74.415000000000006</v>
      </c>
      <c r="D31" s="25">
        <v>256.25099999999998</v>
      </c>
      <c r="E31" s="25">
        <v>605.50400000000002</v>
      </c>
      <c r="F31" s="25">
        <v>1621.365</v>
      </c>
      <c r="G31" s="25">
        <v>2525.2559999999999</v>
      </c>
      <c r="H31" s="25">
        <v>3705.8180000000002</v>
      </c>
      <c r="I31" s="25">
        <v>5048.3190000000004</v>
      </c>
      <c r="J31" s="25">
        <v>4766.3419999999996</v>
      </c>
      <c r="K31" s="25">
        <v>5314.0379999999996</v>
      </c>
      <c r="L31" s="25">
        <v>8272.8410000000003</v>
      </c>
      <c r="M31" s="26">
        <v>9746.5300000000007</v>
      </c>
      <c r="N31" s="26">
        <v>12928.66</v>
      </c>
      <c r="O31" s="25">
        <v>16031.239</v>
      </c>
      <c r="P31" s="25">
        <v>21845.165000000001</v>
      </c>
      <c r="Q31" s="25">
        <v>36386.114000000001</v>
      </c>
      <c r="R31" s="25">
        <v>60237.955000000002</v>
      </c>
      <c r="S31" s="25">
        <v>84219.808000000005</v>
      </c>
      <c r="T31" s="25">
        <v>103872.109</v>
      </c>
      <c r="U31" s="25">
        <v>122793.079</v>
      </c>
      <c r="V31" s="25">
        <v>139362.55499999999</v>
      </c>
      <c r="W31" s="25">
        <v>147228.52600000001</v>
      </c>
      <c r="X31" s="25">
        <v>156145.796</v>
      </c>
      <c r="Y31" s="25">
        <v>139683.16500000001</v>
      </c>
      <c r="Z31" s="25">
        <v>150688.44099999999</v>
      </c>
      <c r="AA31" s="25">
        <v>150978.927</v>
      </c>
      <c r="AB31" s="25">
        <v>147066.261</v>
      </c>
      <c r="AC31" s="25">
        <v>160452.70800000001</v>
      </c>
      <c r="AD31" s="25">
        <v>177140.66399999999</v>
      </c>
      <c r="AE31" s="25">
        <v>183662.60399999999</v>
      </c>
      <c r="AF31" s="25">
        <v>185704.43400000001</v>
      </c>
    </row>
    <row r="32" spans="1:32" x14ac:dyDescent="0.25">
      <c r="A32" s="6" t="s">
        <v>109</v>
      </c>
      <c r="B32" s="25">
        <v>2344528.892</v>
      </c>
      <c r="C32" s="25">
        <v>2380516.9539999999</v>
      </c>
      <c r="D32" s="25">
        <v>2448988.4739999999</v>
      </c>
      <c r="E32" s="25">
        <v>2475769.2209999999</v>
      </c>
      <c r="F32" s="25">
        <v>2497794.1940000001</v>
      </c>
      <c r="G32" s="25">
        <v>2532617.5610000002</v>
      </c>
      <c r="H32" s="25">
        <v>2609802.5249999999</v>
      </c>
      <c r="I32" s="25">
        <v>2650922.3020000001</v>
      </c>
      <c r="J32" s="26">
        <v>2757712.28</v>
      </c>
      <c r="K32" s="25">
        <v>2820129.5019999999</v>
      </c>
      <c r="L32" s="25">
        <v>2819554.3450000002</v>
      </c>
      <c r="M32" s="25">
        <v>2870065.2089999998</v>
      </c>
      <c r="N32" s="25">
        <v>2905608.111</v>
      </c>
      <c r="O32" s="25">
        <v>2933980.2230000002</v>
      </c>
      <c r="P32" s="25">
        <v>2999854.3849999998</v>
      </c>
      <c r="Q32" s="25">
        <v>2989110.588</v>
      </c>
      <c r="R32" s="26">
        <v>3033854.56</v>
      </c>
      <c r="S32" s="25">
        <v>3060571.9580000001</v>
      </c>
      <c r="T32" s="25">
        <v>2999396.8229999999</v>
      </c>
      <c r="U32" s="25">
        <v>2914825.4270000001</v>
      </c>
      <c r="V32" s="25">
        <v>2891451.648</v>
      </c>
      <c r="W32" s="25">
        <v>2870086.5830000001</v>
      </c>
      <c r="X32" s="25">
        <v>2748848.3470000001</v>
      </c>
      <c r="Y32" s="25">
        <v>2743984.4810000001</v>
      </c>
      <c r="Z32" s="25">
        <v>2781799.0839999998</v>
      </c>
      <c r="AA32" s="25">
        <v>2821218.8220000002</v>
      </c>
      <c r="AB32" s="25">
        <v>2890103.9049999998</v>
      </c>
      <c r="AC32" s="25">
        <v>2935227.0690000001</v>
      </c>
      <c r="AD32" s="25">
        <v>2932693.679</v>
      </c>
      <c r="AE32" s="26">
        <v>2955712.03</v>
      </c>
      <c r="AF32" s="25">
        <v>2582921.9750000001</v>
      </c>
    </row>
    <row r="34" spans="1:37" x14ac:dyDescent="0.25">
      <c r="A34" s="1" t="s">
        <v>149</v>
      </c>
    </row>
    <row r="35" spans="1:37" x14ac:dyDescent="0.25">
      <c r="A35" s="1" t="s">
        <v>148</v>
      </c>
      <c r="B35" s="2" t="s">
        <v>150</v>
      </c>
    </row>
    <row r="36" spans="1:37" x14ac:dyDescent="0.25">
      <c r="A36" s="6" t="s">
        <v>158</v>
      </c>
      <c r="B36" s="28">
        <f>B23/B12*100</f>
        <v>2.8387323823146691E-3</v>
      </c>
      <c r="C36" s="28">
        <f t="shared" ref="C36:AF36" si="0">C23/C12*100</f>
        <v>3.1062861898334166E-3</v>
      </c>
      <c r="D36" s="28">
        <f t="shared" si="0"/>
        <v>1.0440156857140991E-2</v>
      </c>
      <c r="E36" s="28">
        <f t="shared" si="0"/>
        <v>2.442633518792512E-2</v>
      </c>
      <c r="F36" s="28">
        <f t="shared" si="0"/>
        <v>6.4845724346720937E-2</v>
      </c>
      <c r="G36" s="28">
        <f t="shared" si="0"/>
        <v>9.9575891968822536E-2</v>
      </c>
      <c r="H36" s="28">
        <f t="shared" si="0"/>
        <v>0.1417613100202022</v>
      </c>
      <c r="I36" s="28">
        <f t="shared" si="0"/>
        <v>0.1900387061462977</v>
      </c>
      <c r="J36" s="28">
        <f t="shared" si="0"/>
        <v>0.17250395738108454</v>
      </c>
      <c r="K36" s="28">
        <f t="shared" si="0"/>
        <v>0.18804975518925077</v>
      </c>
      <c r="L36" s="28">
        <f t="shared" si="0"/>
        <v>0.29250209310668995</v>
      </c>
      <c r="M36" s="28">
        <f t="shared" si="0"/>
        <v>0.33838956484565963</v>
      </c>
      <c r="N36" s="28">
        <f t="shared" si="0"/>
        <v>0.44292226797185663</v>
      </c>
      <c r="O36" s="28">
        <f t="shared" si="0"/>
        <v>0.54334542816902598</v>
      </c>
      <c r="P36" s="28">
        <f t="shared" si="0"/>
        <v>0.72282734166985985</v>
      </c>
      <c r="Q36" s="28">
        <f t="shared" si="0"/>
        <v>1.2024963649503719</v>
      </c>
      <c r="R36" s="28">
        <f t="shared" si="0"/>
        <v>1.9466677274927582</v>
      </c>
      <c r="S36" s="28">
        <f t="shared" si="0"/>
        <v>2.6778269298566646</v>
      </c>
      <c r="T36" s="28">
        <f t="shared" si="0"/>
        <v>3.3468759970900019</v>
      </c>
      <c r="U36" s="28">
        <f t="shared" si="0"/>
        <v>4.0419886523809776</v>
      </c>
      <c r="V36" s="28">
        <f t="shared" si="0"/>
        <v>4.5976293512192425</v>
      </c>
      <c r="W36" s="28">
        <f t="shared" si="0"/>
        <v>4.8787216238790965</v>
      </c>
      <c r="X36" s="28">
        <f t="shared" si="0"/>
        <v>5.3740580503461661</v>
      </c>
      <c r="Y36" s="28">
        <f t="shared" si="0"/>
        <v>4.8424949953973018</v>
      </c>
      <c r="Z36" s="28">
        <f t="shared" si="0"/>
        <v>5.136742826190047</v>
      </c>
      <c r="AA36" s="28">
        <f t="shared" si="0"/>
        <v>5.0774564812953304</v>
      </c>
      <c r="AB36" s="28">
        <f t="shared" si="0"/>
        <v>4.8396513277490403</v>
      </c>
      <c r="AC36" s="28">
        <f t="shared" si="0"/>
        <v>5.1797766065714175</v>
      </c>
      <c r="AD36" s="28">
        <f t="shared" si="0"/>
        <v>5.6914055186085006</v>
      </c>
      <c r="AE36" s="28">
        <f t="shared" si="0"/>
        <v>5.8424460960148963</v>
      </c>
      <c r="AF36" s="28">
        <f t="shared" si="0"/>
        <v>6.6930009642973936</v>
      </c>
    </row>
    <row r="37" spans="1:37" x14ac:dyDescent="0.25">
      <c r="A37" s="6" t="s">
        <v>157</v>
      </c>
      <c r="B37" s="28">
        <f>B30/$B$12*100</f>
        <v>1.1045983188646493E-2</v>
      </c>
      <c r="C37" s="28">
        <f t="shared" ref="C37:AF37" si="1">C30/C12*100</f>
        <v>1.0417013401648195E-2</v>
      </c>
      <c r="D37" s="28">
        <f t="shared" si="1"/>
        <v>1.0247375552914448E-2</v>
      </c>
      <c r="E37" s="28">
        <f t="shared" si="1"/>
        <v>8.6815237375338066E-3</v>
      </c>
      <c r="F37" s="28">
        <f t="shared" si="1"/>
        <v>8.1614655543695985E-3</v>
      </c>
      <c r="G37" s="28">
        <f t="shared" si="1"/>
        <v>8.0464411045381885E-3</v>
      </c>
      <c r="H37" s="28">
        <f t="shared" si="1"/>
        <v>7.7669673139064447E-3</v>
      </c>
      <c r="I37" s="28">
        <f t="shared" si="1"/>
        <v>7.4545534869124037E-3</v>
      </c>
      <c r="J37" s="28">
        <f t="shared" si="1"/>
        <v>6.407023118987114E-3</v>
      </c>
      <c r="K37" s="28">
        <f t="shared" si="1"/>
        <v>6.0519257672838091E-3</v>
      </c>
      <c r="L37" s="28">
        <f t="shared" si="1"/>
        <v>8.2745711158864997E-3</v>
      </c>
      <c r="M37" s="28">
        <f t="shared" si="1"/>
        <v>8.1252079883969864E-3</v>
      </c>
      <c r="N37" s="28">
        <f t="shared" si="1"/>
        <v>8.0859162369151232E-3</v>
      </c>
      <c r="O37" s="28">
        <f t="shared" si="1"/>
        <v>8.7453612167777382E-3</v>
      </c>
      <c r="P37" s="28">
        <f t="shared" si="1"/>
        <v>1.022549789491348E-2</v>
      </c>
      <c r="Q37" s="28">
        <f t="shared" si="1"/>
        <v>1.0032909795631038E-2</v>
      </c>
      <c r="R37" s="28">
        <f t="shared" si="1"/>
        <v>9.9778535597107778E-3</v>
      </c>
      <c r="S37" s="28">
        <f t="shared" si="1"/>
        <v>9.7699319253828805E-3</v>
      </c>
      <c r="T37" s="28">
        <f t="shared" si="1"/>
        <v>9.8649703540951185E-3</v>
      </c>
      <c r="U37" s="28">
        <f t="shared" si="1"/>
        <v>1.148221417931092E-2</v>
      </c>
      <c r="V37" s="28">
        <f t="shared" si="1"/>
        <v>1.3436154431893539E-2</v>
      </c>
      <c r="W37" s="28">
        <f t="shared" si="1"/>
        <v>1.6000364974989204E-2</v>
      </c>
      <c r="X37" s="28">
        <f t="shared" si="1"/>
        <v>1.6609240770852237E-2</v>
      </c>
      <c r="Y37" s="28">
        <f t="shared" si="1"/>
        <v>2.1430686254669661E-2</v>
      </c>
      <c r="Z37" s="28">
        <f t="shared" si="1"/>
        <v>2.4426026314406431E-2</v>
      </c>
      <c r="AA37" s="28">
        <f t="shared" si="1"/>
        <v>3.1547525170292308E-2</v>
      </c>
      <c r="AB37" s="28">
        <f t="shared" si="1"/>
        <v>3.3048819551981259E-2</v>
      </c>
      <c r="AC37" s="28">
        <f t="shared" si="1"/>
        <v>3.9886986715944144E-2</v>
      </c>
      <c r="AD37" s="28">
        <f t="shared" si="1"/>
        <v>5.1001655929909781E-2</v>
      </c>
      <c r="AE37" s="28">
        <f t="shared" si="1"/>
        <v>7.5780640972833907E-2</v>
      </c>
      <c r="AF37" s="28">
        <f t="shared" si="1"/>
        <v>0.11851563702649402</v>
      </c>
    </row>
    <row r="38" spans="1:37" x14ac:dyDescent="0.25">
      <c r="A38" s="6" t="s">
        <v>159</v>
      </c>
      <c r="B38" s="28">
        <f>B31/B12*100</f>
        <v>2.8574551105765059E-3</v>
      </c>
      <c r="C38" s="28">
        <f t="shared" ref="C38:AF38" si="2">C31/C12*100</f>
        <v>3.125734081788914E-3</v>
      </c>
      <c r="D38" s="28">
        <f t="shared" si="2"/>
        <v>1.046175391557721E-2</v>
      </c>
      <c r="E38" s="28">
        <f t="shared" si="2"/>
        <v>2.4449755112426374E-2</v>
      </c>
      <c r="F38" s="28">
        <f t="shared" si="2"/>
        <v>6.4866248032159138E-2</v>
      </c>
      <c r="G38" s="28">
        <f t="shared" si="2"/>
        <v>9.9604527832753365E-2</v>
      </c>
      <c r="H38" s="28">
        <f t="shared" si="2"/>
        <v>0.14178801614426675</v>
      </c>
      <c r="I38" s="28">
        <f t="shared" si="2"/>
        <v>0.19006547477018251</v>
      </c>
      <c r="J38" s="28">
        <f t="shared" si="2"/>
        <v>0.17253143156496764</v>
      </c>
      <c r="K38" s="28">
        <f t="shared" si="2"/>
        <v>0.18807113158201938</v>
      </c>
      <c r="L38" s="28">
        <f t="shared" si="2"/>
        <v>0.29253936403812647</v>
      </c>
      <c r="M38" s="28">
        <f t="shared" si="2"/>
        <v>0.33842984365449097</v>
      </c>
      <c r="N38" s="28">
        <f t="shared" si="2"/>
        <v>0.44296636362523334</v>
      </c>
      <c r="O38" s="28">
        <f t="shared" si="2"/>
        <v>0.54340688297478579</v>
      </c>
      <c r="P38" s="28">
        <f t="shared" si="2"/>
        <v>0.72290514149364937</v>
      </c>
      <c r="Q38" s="28">
        <f t="shared" si="2"/>
        <v>1.2025872874827388</v>
      </c>
      <c r="R38" s="28">
        <f t="shared" si="2"/>
        <v>1.9467754113553768</v>
      </c>
      <c r="S38" s="28">
        <f t="shared" si="2"/>
        <v>2.6779507479994553</v>
      </c>
      <c r="T38" s="28">
        <f t="shared" si="2"/>
        <v>3.3470257353473829</v>
      </c>
      <c r="U38" s="28">
        <f t="shared" si="2"/>
        <v>4.0422025917565341</v>
      </c>
      <c r="V38" s="28">
        <f t="shared" si="2"/>
        <v>4.5979727411656315</v>
      </c>
      <c r="W38" s="28">
        <f t="shared" si="2"/>
        <v>4.8791559238080486</v>
      </c>
      <c r="X38" s="28">
        <f t="shared" si="2"/>
        <v>5.3747077827546335</v>
      </c>
      <c r="Y38" s="28">
        <f t="shared" si="2"/>
        <v>4.8434691111952999</v>
      </c>
      <c r="Z38" s="28">
        <f t="shared" si="2"/>
        <v>5.138007855067948</v>
      </c>
      <c r="AA38" s="28">
        <f t="shared" si="2"/>
        <v>5.0790882399783159</v>
      </c>
      <c r="AB38" s="28">
        <f t="shared" si="2"/>
        <v>4.8415182912656816</v>
      </c>
      <c r="AC38" s="28">
        <f t="shared" si="2"/>
        <v>5.1821995871497668</v>
      </c>
      <c r="AD38" s="28">
        <f t="shared" si="2"/>
        <v>5.6948306020637212</v>
      </c>
      <c r="AE38" s="28">
        <f t="shared" si="2"/>
        <v>5.848002224338865</v>
      </c>
      <c r="AF38" s="28">
        <f t="shared" si="2"/>
        <v>6.7029737910291054</v>
      </c>
    </row>
    <row r="39" spans="1:37" x14ac:dyDescent="0.25">
      <c r="A39" s="6" t="s">
        <v>160</v>
      </c>
      <c r="B39" s="28">
        <f>B32/B12*100</f>
        <v>99.990836781189145</v>
      </c>
      <c r="C39" s="28">
        <f t="shared" ref="C39:AF39" si="3">C32/C12*100</f>
        <v>99.991439567212666</v>
      </c>
      <c r="D39" s="28">
        <f t="shared" si="3"/>
        <v>99.982886923652828</v>
      </c>
      <c r="E39" s="28">
        <f t="shared" si="3"/>
        <v>99.969531445428288</v>
      </c>
      <c r="F39" s="28">
        <f t="shared" si="3"/>
        <v>99.929712138408689</v>
      </c>
      <c r="G39" s="28">
        <f t="shared" si="3"/>
        <v>99.894892376988508</v>
      </c>
      <c r="H39" s="28">
        <f t="shared" si="3"/>
        <v>99.853452745938441</v>
      </c>
      <c r="I39" s="28">
        <f t="shared" si="3"/>
        <v>99.805263080343209</v>
      </c>
      <c r="J39" s="28">
        <f t="shared" si="3"/>
        <v>99.823312618500921</v>
      </c>
      <c r="K39" s="28">
        <f t="shared" si="3"/>
        <v>99.808271346380437</v>
      </c>
      <c r="L39" s="28">
        <f t="shared" si="3"/>
        <v>99.703431379526847</v>
      </c>
      <c r="M39" s="28">
        <f t="shared" si="3"/>
        <v>99.657593005927623</v>
      </c>
      <c r="N39" s="28">
        <f t="shared" si="3"/>
        <v>99.552982215454151</v>
      </c>
      <c r="O39" s="28">
        <f t="shared" si="3"/>
        <v>99.452390903167057</v>
      </c>
      <c r="P39" s="28">
        <f t="shared" si="3"/>
        <v>99.271859866875317</v>
      </c>
      <c r="Q39" s="28">
        <f t="shared" si="3"/>
        <v>98.792258882299279</v>
      </c>
      <c r="R39" s="28">
        <f t="shared" si="3"/>
        <v>98.048372642072351</v>
      </c>
      <c r="S39" s="28">
        <f t="shared" si="3"/>
        <v>97.317497615670845</v>
      </c>
      <c r="T39" s="28">
        <f t="shared" si="3"/>
        <v>96.648257686769213</v>
      </c>
      <c r="U39" s="28">
        <f t="shared" si="3"/>
        <v>95.952597585220943</v>
      </c>
      <c r="V39" s="28">
        <f t="shared" si="3"/>
        <v>95.397331513493313</v>
      </c>
      <c r="W39" s="28">
        <f t="shared" si="3"/>
        <v>95.114719502703238</v>
      </c>
      <c r="X39" s="28">
        <f t="shared" si="3"/>
        <v>94.618343770415109</v>
      </c>
      <c r="Y39" s="28">
        <f t="shared" si="3"/>
        <v>95.14678504974286</v>
      </c>
      <c r="Z39" s="28">
        <f t="shared" si="3"/>
        <v>94.850709516682969</v>
      </c>
      <c r="AA39" s="28">
        <f t="shared" si="3"/>
        <v>94.908737437415226</v>
      </c>
      <c r="AB39" s="28">
        <f t="shared" si="3"/>
        <v>95.144126358906163</v>
      </c>
      <c r="AC39" s="28">
        <f t="shared" si="3"/>
        <v>94.800098388882418</v>
      </c>
      <c r="AD39" s="28">
        <f t="shared" si="3"/>
        <v>94.282099505103133</v>
      </c>
      <c r="AE39" s="28">
        <f t="shared" si="3"/>
        <v>94.112846869715199</v>
      </c>
      <c r="AF39" s="28">
        <f t="shared" si="3"/>
        <v>93.230182660571984</v>
      </c>
    </row>
    <row r="43" spans="1:37" x14ac:dyDescent="0.25">
      <c r="R43" s="6" t="s">
        <v>161</v>
      </c>
      <c r="S43" s="6" t="s">
        <v>162</v>
      </c>
      <c r="T43" s="6" t="s">
        <v>163</v>
      </c>
      <c r="U43" s="6" t="s">
        <v>164</v>
      </c>
      <c r="V43" s="6" t="s">
        <v>165</v>
      </c>
      <c r="W43" s="6" t="s">
        <v>166</v>
      </c>
      <c r="X43" t="str">
        <f>R43</f>
        <v>ORIGINAL</v>
      </c>
      <c r="Y43" t="str">
        <f t="shared" ref="Y43:AA43" si="4">S43</f>
        <v>RICHARD 6,69</v>
      </c>
      <c r="Z43" t="str">
        <f t="shared" si="4"/>
        <v>RICHARD k</v>
      </c>
      <c r="AA43" t="str">
        <f t="shared" si="4"/>
        <v>RICHARD a</v>
      </c>
      <c r="AF43" s="6" t="s">
        <v>161</v>
      </c>
      <c r="AG43" s="6" t="s">
        <v>162</v>
      </c>
      <c r="AH43" s="6" t="s">
        <v>163</v>
      </c>
      <c r="AI43" s="6" t="s">
        <v>164</v>
      </c>
      <c r="AJ43" s="6" t="s">
        <v>165</v>
      </c>
      <c r="AK43" s="6" t="s">
        <v>166</v>
      </c>
    </row>
    <row r="44" spans="1:37" x14ac:dyDescent="0.25">
      <c r="P44">
        <v>1990</v>
      </c>
      <c r="Q44">
        <v>1</v>
      </c>
      <c r="R44">
        <v>2.8387323823146691E-3</v>
      </c>
      <c r="S44">
        <f>$R$44+($R$74-$R$44)*(1/(1+EXP(-1*(P44-$P$62))))^1</f>
        <v>2.8388342733483983E-3</v>
      </c>
      <c r="T44">
        <f>$R$44+($R$71-$R$44)*(1/(1+EXP(-0.65*(P44-$P$61))))^1</f>
        <v>2.9209778602347688E-3</v>
      </c>
      <c r="U44">
        <f>$R$44+($R$71-$R$44)*(1/(1+EXP(-0.7*(P44-$P$61))))^0.9</f>
        <v>2.9542840979442757E-3</v>
      </c>
      <c r="V44">
        <f>(T44-R44)^2</f>
        <v>6.7643186383055993E-9</v>
      </c>
      <c r="W44">
        <f>(U44-R44)^2</f>
        <v>1.3352198984945458E-8</v>
      </c>
      <c r="X44">
        <f>(R44-MIN(R$44:R$74))/(MAX(R$44:R$74)-MIN(R$44:R$74))</f>
        <v>0</v>
      </c>
      <c r="Y44">
        <f>(S44-MIN(S$44:S$74))/(MAX(S$44:S$74)-MIN(S$44:S$74))</f>
        <v>0</v>
      </c>
      <c r="Z44">
        <f t="shared" ref="Z44:AA44" si="5">(T44-MIN(T$44:T$74))/(MAX(T$44:T$74)-MIN(T$44:T$74))</f>
        <v>0</v>
      </c>
      <c r="AA44">
        <f t="shared" si="5"/>
        <v>0</v>
      </c>
      <c r="AD44">
        <v>1990</v>
      </c>
      <c r="AE44">
        <v>1</v>
      </c>
      <c r="AF44">
        <v>66.561000000000007</v>
      </c>
      <c r="AG44">
        <f t="shared" ref="AG44:AG74" si="6">$AF$44+($AF$74-$AF$44)*(1/(1+EXP(-1*(AD44-$AD$62))))^1</f>
        <v>66.563823053035406</v>
      </c>
      <c r="AH44">
        <f t="shared" ref="AH44:AH74" si="7">$AF$44+($AF$66-$AF$44)*(1/(1+EXP(-0.65*(AD44-$AD$61))))^1</f>
        <v>69.040314823214459</v>
      </c>
      <c r="AI44">
        <f>$AF$44+($AF$71-$AF$44)*(1/(1+EXP(-0.7*(AD44-$AD$61))))^0.85</f>
        <v>73.048426842391578</v>
      </c>
      <c r="AJ44">
        <f>(AH44-AF44)^2</f>
        <v>6.1470019926109076</v>
      </c>
      <c r="AK44">
        <f>(AI44-AF44)^2</f>
        <v>42.086707035382666</v>
      </c>
    </row>
    <row r="45" spans="1:37" x14ac:dyDescent="0.25">
      <c r="P45">
        <f>P44+1</f>
        <v>1991</v>
      </c>
      <c r="Q45">
        <f>Q44+1</f>
        <v>2</v>
      </c>
      <c r="R45">
        <v>3.1062861898334166E-3</v>
      </c>
      <c r="S45">
        <f t="shared" ref="S45:S74" si="8">$R$44+($R$74-$R$44)*(1/(1+EXP(-1*(P45-$P$62))))^1</f>
        <v>2.8390093508528897E-3</v>
      </c>
      <c r="T45">
        <f t="shared" ref="T45:T74" si="9">$R$44+($R$71-$R$44)*(1/(1+EXP(-0.65*(P45-$P$61))))^1</f>
        <v>2.9962746618037465E-3</v>
      </c>
      <c r="U45">
        <f t="shared" ref="U45:U74" si="10">$R$44+($R$71-$R$44)*(1/(1+EXP(-0.7*(P45-$P$61))))^0.9</f>
        <v>3.0556921618873022E-3</v>
      </c>
      <c r="V45">
        <f t="shared" ref="V45:V74" si="11">(T45-R45)^2</f>
        <v>1.2102536299422876E-8</v>
      </c>
      <c r="W45">
        <f t="shared" ref="W45:W74" si="12">(U45-R45)^2</f>
        <v>2.5597556638121979E-9</v>
      </c>
      <c r="X45">
        <f t="shared" ref="X45:X74" si="13">(R45-MIN(R$44:R$74))/(MAX(R$44:R$74)-MIN(R$44:R$74))</f>
        <v>3.999212548873562E-5</v>
      </c>
      <c r="Y45">
        <f t="shared" ref="Y45:Y74" si="14">(S45-MIN(S$44:S$74))/(MAX(S$44:S$74)-MIN(S$44:S$74))</f>
        <v>2.6169557150047876E-8</v>
      </c>
      <c r="Z45">
        <f t="shared" ref="Z45:Z74" si="15">(T45-MIN(T$44:T$74))/(MAX(T$44:T$74)-MIN(T$44:T$74))</f>
        <v>1.4548002348057047E-5</v>
      </c>
      <c r="AA45">
        <f t="shared" ref="AA45:AA74" si="16">(U45-MIN(U$44:U$74))/(MAX(U$44:U$74)-MIN(U$44:U$74))</f>
        <v>1.9590831832388808E-5</v>
      </c>
      <c r="AD45">
        <f>AD44+1</f>
        <v>1991</v>
      </c>
      <c r="AE45">
        <f>AE44+1</f>
        <v>2</v>
      </c>
      <c r="AF45">
        <v>73.951999999999998</v>
      </c>
      <c r="AG45">
        <f t="shared" si="6"/>
        <v>66.568673853566068</v>
      </c>
      <c r="AH45">
        <f t="shared" si="7"/>
        <v>71.310159694831157</v>
      </c>
      <c r="AI45">
        <f t="shared" ref="AI45:AI74" si="17">$AF$44+($AF$71-$AF$44)*(1/(1+EXP(-0.7*(AD45-$AD$61))))^0.8</f>
        <v>87.152138313139432</v>
      </c>
      <c r="AJ45">
        <f t="shared" ref="AJ45:AJ74" si="18">(AH45-AF45)^2</f>
        <v>6.9793201980145971</v>
      </c>
      <c r="AK45">
        <f t="shared" ref="AK45:AK74" si="19">(AI45-AF45)^2</f>
        <v>174.24365148601157</v>
      </c>
    </row>
    <row r="46" spans="1:37" x14ac:dyDescent="0.25">
      <c r="P46">
        <f t="shared" ref="P46:P74" si="20">P45+1</f>
        <v>1992</v>
      </c>
      <c r="Q46">
        <f t="shared" ref="Q46:Q74" si="21">Q45+1</f>
        <v>3</v>
      </c>
      <c r="R46">
        <v>1.0440156857140991E-2</v>
      </c>
      <c r="S46">
        <f t="shared" si="8"/>
        <v>2.8394852608056124E-3</v>
      </c>
      <c r="T46">
        <f t="shared" si="9"/>
        <v>3.1405026432502364E-3</v>
      </c>
      <c r="U46">
        <f t="shared" si="10"/>
        <v>3.2460932775422052E-3</v>
      </c>
      <c r="V46">
        <f t="shared" si="11"/>
        <v>5.3284951642373058E-5</v>
      </c>
      <c r="W46">
        <f t="shared" si="12"/>
        <v>5.1754550787309702E-5</v>
      </c>
      <c r="X46">
        <f t="shared" si="13"/>
        <v>1.1362092893000579E-3</v>
      </c>
      <c r="Y46">
        <f t="shared" si="14"/>
        <v>9.730578188798356E-8</v>
      </c>
      <c r="Z46">
        <f t="shared" si="15"/>
        <v>4.2414113112628121E-5</v>
      </c>
      <c r="AA46">
        <f t="shared" si="16"/>
        <v>5.6374062795067316E-5</v>
      </c>
      <c r="AD46">
        <f t="shared" ref="AD46:AD74" si="22">AD45+1</f>
        <v>1992</v>
      </c>
      <c r="AE46">
        <f t="shared" ref="AE46:AE74" si="23">AE45+1</f>
        <v>3</v>
      </c>
      <c r="AF46">
        <v>255.72200000000001</v>
      </c>
      <c r="AG46">
        <f t="shared" si="6"/>
        <v>66.581859695219023</v>
      </c>
      <c r="AH46">
        <f t="shared" si="7"/>
        <v>75.657955845641681</v>
      </c>
      <c r="AI46">
        <f t="shared" si="17"/>
        <v>102.60893983608929</v>
      </c>
      <c r="AJ46">
        <f t="shared" si="18"/>
        <v>32423.059997222706</v>
      </c>
      <c r="AK46">
        <f t="shared" si="19"/>
        <v>23443.609192757343</v>
      </c>
    </row>
    <row r="47" spans="1:37" x14ac:dyDescent="0.25">
      <c r="P47">
        <f t="shared" si="20"/>
        <v>1993</v>
      </c>
      <c r="Q47">
        <f t="shared" si="21"/>
        <v>4</v>
      </c>
      <c r="R47">
        <v>2.442633518792512E-2</v>
      </c>
      <c r="S47">
        <f t="shared" si="8"/>
        <v>2.8407789178399056E-3</v>
      </c>
      <c r="T47">
        <f t="shared" si="9"/>
        <v>3.4167547901995895E-3</v>
      </c>
      <c r="U47">
        <f t="shared" si="10"/>
        <v>3.6035782936188576E-3</v>
      </c>
      <c r="V47">
        <f t="shared" si="11"/>
        <v>4.4140246848849282E-4</v>
      </c>
      <c r="W47">
        <f t="shared" si="12"/>
        <v>4.33587204679379E-4</v>
      </c>
      <c r="X47">
        <f t="shared" si="13"/>
        <v>3.2267682093907808E-3</v>
      </c>
      <c r="Y47">
        <f t="shared" si="14"/>
        <v>2.9067403779184481E-7</v>
      </c>
      <c r="Z47">
        <f t="shared" si="15"/>
        <v>9.5788450385020089E-5</v>
      </c>
      <c r="AA47">
        <f t="shared" si="16"/>
        <v>1.2543591606633379E-4</v>
      </c>
      <c r="AD47">
        <f t="shared" si="22"/>
        <v>1993</v>
      </c>
      <c r="AE47">
        <f t="shared" si="23"/>
        <v>4</v>
      </c>
      <c r="AF47">
        <v>604.92399999999998</v>
      </c>
      <c r="AG47">
        <f t="shared" si="6"/>
        <v>66.61770251949666</v>
      </c>
      <c r="AH47">
        <f t="shared" si="7"/>
        <v>83.985660422198862</v>
      </c>
      <c r="AI47">
        <f t="shared" si="17"/>
        <v>129.66772769909005</v>
      </c>
      <c r="AJ47">
        <f t="shared" si="18"/>
        <v>271376.75364207645</v>
      </c>
      <c r="AK47">
        <f t="shared" si="19"/>
        <v>225868.52436135666</v>
      </c>
    </row>
    <row r="48" spans="1:37" x14ac:dyDescent="0.25">
      <c r="P48">
        <f t="shared" si="20"/>
        <v>1994</v>
      </c>
      <c r="Q48">
        <f t="shared" si="21"/>
        <v>5</v>
      </c>
      <c r="R48">
        <v>6.4845724346720937E-2</v>
      </c>
      <c r="S48">
        <f t="shared" si="8"/>
        <v>2.8442954397201264E-3</v>
      </c>
      <c r="T48">
        <f t="shared" si="9"/>
        <v>3.945844732144807E-3</v>
      </c>
      <c r="U48">
        <f t="shared" si="10"/>
        <v>4.2747425093629561E-3</v>
      </c>
      <c r="V48">
        <f t="shared" si="11"/>
        <v>3.7087953370698655E-3</v>
      </c>
      <c r="W48">
        <f t="shared" si="12"/>
        <v>3.6688438407415508E-3</v>
      </c>
      <c r="X48">
        <f t="shared" si="13"/>
        <v>9.2683839068363784E-3</v>
      </c>
      <c r="Y48">
        <f t="shared" si="14"/>
        <v>8.1630307609223835E-7</v>
      </c>
      <c r="Z48">
        <f t="shared" si="15"/>
        <v>1.9801326680967467E-4</v>
      </c>
      <c r="AA48">
        <f t="shared" si="16"/>
        <v>2.5509685989371018E-4</v>
      </c>
      <c r="AD48">
        <f t="shared" si="22"/>
        <v>1994</v>
      </c>
      <c r="AE48">
        <f t="shared" si="23"/>
        <v>5</v>
      </c>
      <c r="AF48">
        <v>1620.8520000000001</v>
      </c>
      <c r="AG48">
        <f t="shared" si="6"/>
        <v>66.715133347359057</v>
      </c>
      <c r="AH48">
        <f t="shared" si="7"/>
        <v>99.935236849401662</v>
      </c>
      <c r="AI48">
        <f t="shared" si="17"/>
        <v>177.03524489203539</v>
      </c>
      <c r="AJ48">
        <f t="shared" si="18"/>
        <v>2313187.8004324934</v>
      </c>
      <c r="AK48">
        <f t="shared" si="19"/>
        <v>2084606.8223304921</v>
      </c>
    </row>
    <row r="49" spans="16:37" x14ac:dyDescent="0.25">
      <c r="P49">
        <f t="shared" si="20"/>
        <v>1995</v>
      </c>
      <c r="Q49">
        <f t="shared" si="21"/>
        <v>6</v>
      </c>
      <c r="R49">
        <v>9.9575891968822536E-2</v>
      </c>
      <c r="S49">
        <f t="shared" si="8"/>
        <v>2.8538543185643835E-3</v>
      </c>
      <c r="T49">
        <f t="shared" si="9"/>
        <v>4.9590361507552087E-3</v>
      </c>
      <c r="U49">
        <f t="shared" si="10"/>
        <v>5.5347255495519741E-3</v>
      </c>
      <c r="V49">
        <f t="shared" si="11"/>
        <v>8.9523494048969407E-3</v>
      </c>
      <c r="W49">
        <f t="shared" si="12"/>
        <v>8.8437409814969403E-3</v>
      </c>
      <c r="X49">
        <f t="shared" si="13"/>
        <v>1.4459613419391859E-2</v>
      </c>
      <c r="Y49">
        <f t="shared" si="14"/>
        <v>2.2451081469201942E-6</v>
      </c>
      <c r="Z49">
        <f t="shared" si="15"/>
        <v>3.9377073365868111E-4</v>
      </c>
      <c r="AA49">
        <f t="shared" si="16"/>
        <v>4.9851059734434486E-4</v>
      </c>
      <c r="AD49">
        <f t="shared" si="22"/>
        <v>1995</v>
      </c>
      <c r="AE49">
        <f t="shared" si="23"/>
        <v>6</v>
      </c>
      <c r="AF49">
        <v>2524.5300000000002</v>
      </c>
      <c r="AG49">
        <f t="shared" si="6"/>
        <v>66.979977278651162</v>
      </c>
      <c r="AH49">
        <f t="shared" si="7"/>
        <v>130.47819880233521</v>
      </c>
      <c r="AI49">
        <f t="shared" si="17"/>
        <v>259.94771134201613</v>
      </c>
      <c r="AJ49">
        <f t="shared" si="18"/>
        <v>5731484.0268177846</v>
      </c>
      <c r="AK49">
        <f t="shared" si="19"/>
        <v>5128332.9421034325</v>
      </c>
    </row>
    <row r="50" spans="16:37" x14ac:dyDescent="0.25">
      <c r="P50">
        <f t="shared" si="20"/>
        <v>1996</v>
      </c>
      <c r="Q50">
        <f t="shared" si="21"/>
        <v>7</v>
      </c>
      <c r="R50">
        <v>0.1417613100202022</v>
      </c>
      <c r="S50">
        <f t="shared" si="8"/>
        <v>2.8798379071846977E-3</v>
      </c>
      <c r="T50">
        <f t="shared" si="9"/>
        <v>6.8987384180365235E-3</v>
      </c>
      <c r="U50">
        <f t="shared" si="10"/>
        <v>7.8997195882712333E-3</v>
      </c>
      <c r="V50">
        <f t="shared" si="11"/>
        <v>1.8187913219149268E-2</v>
      </c>
      <c r="W50">
        <f t="shared" si="12"/>
        <v>1.7918925392966033E-2</v>
      </c>
      <c r="X50">
        <f t="shared" si="13"/>
        <v>2.0765203117969911E-2</v>
      </c>
      <c r="Y50">
        <f t="shared" si="14"/>
        <v>6.1289823735840305E-6</v>
      </c>
      <c r="Z50">
        <f t="shared" si="15"/>
        <v>7.6853822113408916E-4</v>
      </c>
      <c r="AA50">
        <f t="shared" si="16"/>
        <v>9.5539931699470295E-4</v>
      </c>
      <c r="AD50">
        <f t="shared" si="22"/>
        <v>1996</v>
      </c>
      <c r="AE50">
        <f t="shared" si="23"/>
        <v>7</v>
      </c>
      <c r="AF50">
        <v>3705.12</v>
      </c>
      <c r="AG50">
        <f t="shared" si="6"/>
        <v>67.699893899774054</v>
      </c>
      <c r="AH50">
        <f t="shared" si="7"/>
        <v>188.95111069379797</v>
      </c>
      <c r="AI50">
        <f t="shared" si="17"/>
        <v>405.05608212082348</v>
      </c>
      <c r="AJ50">
        <f t="shared" si="18"/>
        <v>12363443.65812481</v>
      </c>
      <c r="AK50">
        <f t="shared" si="19"/>
        <v>10890421.862088058</v>
      </c>
    </row>
    <row r="51" spans="16:37" x14ac:dyDescent="0.25">
      <c r="P51">
        <f t="shared" si="20"/>
        <v>1997</v>
      </c>
      <c r="Q51">
        <f t="shared" si="21"/>
        <v>8</v>
      </c>
      <c r="R51">
        <v>0.1900387061462977</v>
      </c>
      <c r="S51">
        <f t="shared" si="8"/>
        <v>2.950467603982077E-3</v>
      </c>
      <c r="T51">
        <f t="shared" si="9"/>
        <v>1.0610259663277071E-2</v>
      </c>
      <c r="U51">
        <f t="shared" si="10"/>
        <v>1.2337373011200779E-2</v>
      </c>
      <c r="V51">
        <f t="shared" si="11"/>
        <v>3.2194567407310193E-2</v>
      </c>
      <c r="W51">
        <f t="shared" si="12"/>
        <v>3.1577763797990696E-2</v>
      </c>
      <c r="X51">
        <f t="shared" si="13"/>
        <v>2.7981380312566275E-2</v>
      </c>
      <c r="Y51">
        <f t="shared" si="14"/>
        <v>1.6686294646222137E-5</v>
      </c>
      <c r="Z51">
        <f t="shared" si="15"/>
        <v>1.4856366724030885E-3</v>
      </c>
      <c r="AA51">
        <f t="shared" si="16"/>
        <v>1.8127011779974012E-3</v>
      </c>
      <c r="AD51">
        <f t="shared" si="22"/>
        <v>1997</v>
      </c>
      <c r="AE51">
        <f t="shared" si="23"/>
        <v>8</v>
      </c>
      <c r="AF51">
        <v>5047.6080000000002</v>
      </c>
      <c r="AG51">
        <f t="shared" si="6"/>
        <v>69.65680190860661</v>
      </c>
      <c r="AH51">
        <f t="shared" si="7"/>
        <v>300.83604191080514</v>
      </c>
      <c r="AI51">
        <f t="shared" si="17"/>
        <v>658.93759354982888</v>
      </c>
      <c r="AJ51">
        <f t="shared" si="18"/>
        <v>22531844.022101935</v>
      </c>
      <c r="AK51">
        <f t="shared" si="19"/>
        <v>19260427.93645151</v>
      </c>
    </row>
    <row r="52" spans="16:37" x14ac:dyDescent="0.25">
      <c r="P52">
        <f t="shared" si="20"/>
        <v>1998</v>
      </c>
      <c r="Q52">
        <f t="shared" si="21"/>
        <v>9</v>
      </c>
      <c r="R52">
        <v>0.17250395738108454</v>
      </c>
      <c r="S52">
        <f t="shared" si="8"/>
        <v>3.1424514889171352E-3</v>
      </c>
      <c r="T52">
        <f t="shared" si="9"/>
        <v>1.7704978119085734E-2</v>
      </c>
      <c r="U52">
        <f t="shared" si="10"/>
        <v>2.0658668866421995E-2</v>
      </c>
      <c r="V52">
        <f t="shared" si="11"/>
        <v>2.3962723980556738E-2</v>
      </c>
      <c r="W52">
        <f t="shared" si="12"/>
        <v>2.3056991644101112E-2</v>
      </c>
      <c r="X52">
        <f t="shared" si="13"/>
        <v>2.5360405191579741E-2</v>
      </c>
      <c r="Y52">
        <f t="shared" si="14"/>
        <v>4.5382918254676236E-5</v>
      </c>
      <c r="Z52">
        <f t="shared" si="15"/>
        <v>2.8563984923371806E-3</v>
      </c>
      <c r="AA52">
        <f t="shared" si="16"/>
        <v>3.4202765658756474E-3</v>
      </c>
      <c r="AD52">
        <f t="shared" si="22"/>
        <v>1998</v>
      </c>
      <c r="AE52">
        <f t="shared" si="23"/>
        <v>9</v>
      </c>
      <c r="AF52">
        <v>4765.5829999999996</v>
      </c>
      <c r="AG52">
        <f t="shared" si="6"/>
        <v>74.976020580520057</v>
      </c>
      <c r="AH52">
        <f t="shared" si="7"/>
        <v>514.70847695347106</v>
      </c>
      <c r="AI52">
        <f t="shared" si="17"/>
        <v>1102.852803620284</v>
      </c>
      <c r="AJ52">
        <f t="shared" si="18"/>
        <v>18069934.21068605</v>
      </c>
      <c r="AK52">
        <f t="shared" si="19"/>
        <v>13415592.491471788</v>
      </c>
    </row>
    <row r="53" spans="16:37" x14ac:dyDescent="0.25">
      <c r="P53">
        <f t="shared" si="20"/>
        <v>1999</v>
      </c>
      <c r="Q53">
        <f t="shared" si="21"/>
        <v>10</v>
      </c>
      <c r="R53">
        <v>0.18804975518925077</v>
      </c>
      <c r="S53">
        <f t="shared" si="8"/>
        <v>3.6642621142009319E-3</v>
      </c>
      <c r="T53">
        <f t="shared" si="9"/>
        <v>3.1240960944001459E-2</v>
      </c>
      <c r="U53">
        <f t="shared" si="10"/>
        <v>3.6241777846752005E-2</v>
      </c>
      <c r="V53">
        <f t="shared" si="11"/>
        <v>2.458899795264893E-2</v>
      </c>
      <c r="W53">
        <f t="shared" si="12"/>
        <v>2.3045661984820616E-2</v>
      </c>
      <c r="X53">
        <f t="shared" si="13"/>
        <v>2.7684085435685898E-2</v>
      </c>
      <c r="Y53">
        <f t="shared" si="14"/>
        <v>1.2338010595470885E-4</v>
      </c>
      <c r="Z53">
        <f t="shared" si="15"/>
        <v>5.4716690724525702E-3</v>
      </c>
      <c r="AA53">
        <f t="shared" si="16"/>
        <v>6.4307478793892347E-3</v>
      </c>
      <c r="AD53">
        <f t="shared" si="22"/>
        <v>1999</v>
      </c>
      <c r="AE53">
        <f t="shared" si="23"/>
        <v>10</v>
      </c>
      <c r="AF53">
        <v>5313.4340000000002</v>
      </c>
      <c r="AG53">
        <f t="shared" si="6"/>
        <v>89.433613321448831</v>
      </c>
      <c r="AH53">
        <f t="shared" si="7"/>
        <v>922.75477582953511</v>
      </c>
      <c r="AI53">
        <f t="shared" si="17"/>
        <v>1878.0762138987659</v>
      </c>
      <c r="AJ53">
        <f t="shared" si="18"/>
        <v>19278064.04956216</v>
      </c>
      <c r="AK53">
        <f t="shared" si="19"/>
        <v>11801683.118526375</v>
      </c>
    </row>
    <row r="54" spans="16:37" x14ac:dyDescent="0.25">
      <c r="P54">
        <f t="shared" si="20"/>
        <v>2000</v>
      </c>
      <c r="Q54">
        <f t="shared" si="21"/>
        <v>11</v>
      </c>
      <c r="R54">
        <v>0.29250209310668995</v>
      </c>
      <c r="S54">
        <f t="shared" si="8"/>
        <v>5.0822791596292953E-3</v>
      </c>
      <c r="T54">
        <f t="shared" si="9"/>
        <v>5.6972450913600557E-2</v>
      </c>
      <c r="U54">
        <f t="shared" si="10"/>
        <v>6.5346568186217632E-2</v>
      </c>
      <c r="V54">
        <f t="shared" si="11"/>
        <v>5.5474212351604713E-2</v>
      </c>
      <c r="W54">
        <f t="shared" si="12"/>
        <v>5.1599632501895316E-2</v>
      </c>
      <c r="X54">
        <f t="shared" si="13"/>
        <v>4.3296911297987802E-2</v>
      </c>
      <c r="Y54">
        <f t="shared" si="14"/>
        <v>3.3533696596300993E-4</v>
      </c>
      <c r="Z54">
        <f t="shared" si="15"/>
        <v>1.0443218576501661E-2</v>
      </c>
      <c r="AA54">
        <f t="shared" si="16"/>
        <v>1.2053447208091045E-2</v>
      </c>
      <c r="AD54">
        <f t="shared" si="22"/>
        <v>2000</v>
      </c>
      <c r="AE54">
        <f t="shared" si="23"/>
        <v>11</v>
      </c>
      <c r="AF54">
        <v>8271.7870000000003</v>
      </c>
      <c r="AG54">
        <f t="shared" si="6"/>
        <v>128.72202936577227</v>
      </c>
      <c r="AH54">
        <f t="shared" si="7"/>
        <v>1698.4383285106717</v>
      </c>
      <c r="AI54">
        <f t="shared" si="17"/>
        <v>3228.4867901913549</v>
      </c>
      <c r="AJ54">
        <f t="shared" si="18"/>
        <v>43208912.756970525</v>
      </c>
      <c r="AK54">
        <f t="shared" si="19"/>
        <v>25434877.006255925</v>
      </c>
    </row>
    <row r="55" spans="16:37" x14ac:dyDescent="0.25">
      <c r="P55">
        <f t="shared" si="20"/>
        <v>2001</v>
      </c>
      <c r="Q55">
        <f t="shared" si="21"/>
        <v>12</v>
      </c>
      <c r="R55">
        <v>0.33838956484565963</v>
      </c>
      <c r="S55">
        <f t="shared" si="8"/>
        <v>8.9338126744349898E-3</v>
      </c>
      <c r="T55">
        <f t="shared" si="9"/>
        <v>0.10555076257255172</v>
      </c>
      <c r="U55">
        <f t="shared" si="10"/>
        <v>0.1194182024875451</v>
      </c>
      <c r="V55">
        <f t="shared" si="11"/>
        <v>5.4213907843975444E-2</v>
      </c>
      <c r="W55">
        <f t="shared" si="12"/>
        <v>4.7948457532968704E-2</v>
      </c>
      <c r="X55">
        <f t="shared" si="13"/>
        <v>5.0155858831437111E-2</v>
      </c>
      <c r="Y55">
        <f t="shared" si="14"/>
        <v>9.1104157589478956E-4</v>
      </c>
      <c r="Z55">
        <f t="shared" si="15"/>
        <v>1.982897437692116E-2</v>
      </c>
      <c r="AA55">
        <f t="shared" si="16"/>
        <v>2.2499443841010467E-2</v>
      </c>
      <c r="AD55">
        <f t="shared" si="22"/>
        <v>2001</v>
      </c>
      <c r="AE55">
        <f t="shared" si="23"/>
        <v>12</v>
      </c>
      <c r="AF55">
        <v>9745.3700000000008</v>
      </c>
      <c r="AG55">
        <f t="shared" si="6"/>
        <v>235.43488703288841</v>
      </c>
      <c r="AH55">
        <f t="shared" si="7"/>
        <v>3162.8462355298943</v>
      </c>
      <c r="AI55">
        <f t="shared" si="17"/>
        <v>5569.0969116998313</v>
      </c>
      <c r="AJ55">
        <f t="shared" si="18"/>
        <v>43329619.109813705</v>
      </c>
      <c r="AK55">
        <f t="shared" si="19"/>
        <v>17441256.908060234</v>
      </c>
    </row>
    <row r="56" spans="16:37" x14ac:dyDescent="0.25">
      <c r="P56">
        <f t="shared" si="20"/>
        <v>2002</v>
      </c>
      <c r="Q56">
        <f t="shared" si="21"/>
        <v>13</v>
      </c>
      <c r="R56">
        <v>0.44292226797185663</v>
      </c>
      <c r="S56">
        <f t="shared" si="8"/>
        <v>1.9380982438591279E-2</v>
      </c>
      <c r="T56">
        <f t="shared" si="9"/>
        <v>0.19607770919972833</v>
      </c>
      <c r="U56">
        <f t="shared" si="10"/>
        <v>0.21882042334605711</v>
      </c>
      <c r="V56">
        <f t="shared" si="11"/>
        <v>6.0932236195406698E-2</v>
      </c>
      <c r="W56">
        <f t="shared" si="12"/>
        <v>5.0221636764685988E-2</v>
      </c>
      <c r="X56">
        <f t="shared" si="13"/>
        <v>6.5780697139173366E-2</v>
      </c>
      <c r="Y56">
        <f t="shared" si="14"/>
        <v>2.4726231565416613E-3</v>
      </c>
      <c r="Z56">
        <f t="shared" si="15"/>
        <v>3.7319574304836269E-2</v>
      </c>
      <c r="AA56">
        <f t="shared" si="16"/>
        <v>4.1702770646452295E-2</v>
      </c>
      <c r="AD56">
        <f t="shared" si="22"/>
        <v>2002</v>
      </c>
      <c r="AE56">
        <f t="shared" si="23"/>
        <v>13</v>
      </c>
      <c r="AF56">
        <v>12927.373</v>
      </c>
      <c r="AG56">
        <f t="shared" si="6"/>
        <v>524.89033011316292</v>
      </c>
      <c r="AH56">
        <f t="shared" si="7"/>
        <v>5891.8084392773999</v>
      </c>
      <c r="AI56">
        <f t="shared" si="17"/>
        <v>9585.8116260124261</v>
      </c>
      <c r="AJ56">
        <f t="shared" si="18"/>
        <v>49499168.688095786</v>
      </c>
      <c r="AK56">
        <f t="shared" si="19"/>
        <v>11166032.41612572</v>
      </c>
    </row>
    <row r="57" spans="16:37" x14ac:dyDescent="0.25">
      <c r="P57">
        <f t="shared" si="20"/>
        <v>2003</v>
      </c>
      <c r="Q57">
        <f t="shared" si="21"/>
        <v>14</v>
      </c>
      <c r="R57">
        <v>0.54334542816902598</v>
      </c>
      <c r="S57">
        <f t="shared" si="8"/>
        <v>4.7614990859803141E-2</v>
      </c>
      <c r="T57">
        <f t="shared" si="9"/>
        <v>0.36076403921939321</v>
      </c>
      <c r="U57">
        <f t="shared" si="10"/>
        <v>0.39782044743386463</v>
      </c>
      <c r="V57">
        <f t="shared" si="11"/>
        <v>3.3335963590777083E-2</v>
      </c>
      <c r="W57">
        <f t="shared" si="12"/>
        <v>2.1177520017969079E-2</v>
      </c>
      <c r="X57">
        <f t="shared" si="13"/>
        <v>8.0791268888555728E-2</v>
      </c>
      <c r="Y57">
        <f t="shared" si="14"/>
        <v>6.6928769184421005E-3</v>
      </c>
      <c r="Z57">
        <f t="shared" si="15"/>
        <v>6.9138417414980738E-2</v>
      </c>
      <c r="AA57">
        <f t="shared" si="16"/>
        <v>7.6283446320015727E-2</v>
      </c>
      <c r="AD57">
        <f t="shared" si="22"/>
        <v>2003</v>
      </c>
      <c r="AE57">
        <f t="shared" si="23"/>
        <v>14</v>
      </c>
      <c r="AF57">
        <v>16029.425999999999</v>
      </c>
      <c r="AG57">
        <f t="shared" si="6"/>
        <v>1307.1584086441992</v>
      </c>
      <c r="AH57">
        <f t="shared" si="7"/>
        <v>10856.327699475609</v>
      </c>
      <c r="AI57">
        <f t="shared" si="17"/>
        <v>16345.79330154474</v>
      </c>
      <c r="AJ57">
        <f t="shared" si="18"/>
        <v>26760946.026888337</v>
      </c>
      <c r="AK57">
        <f t="shared" si="19"/>
        <v>100088.26948670061</v>
      </c>
    </row>
    <row r="58" spans="16:37" x14ac:dyDescent="0.25">
      <c r="P58">
        <f t="shared" si="20"/>
        <v>2004</v>
      </c>
      <c r="Q58">
        <f t="shared" si="21"/>
        <v>15</v>
      </c>
      <c r="R58">
        <v>0.72282734166985985</v>
      </c>
      <c r="S58">
        <f t="shared" si="8"/>
        <v>0.12316939496599436</v>
      </c>
      <c r="T58">
        <f t="shared" si="9"/>
        <v>0.64764372974019202</v>
      </c>
      <c r="U58">
        <f t="shared" si="10"/>
        <v>0.70770031415073398</v>
      </c>
      <c r="V58">
        <f t="shared" si="11"/>
        <v>5.6525755027908905E-3</v>
      </c>
      <c r="W58">
        <f t="shared" si="12"/>
        <v>2.2882696156439132E-4</v>
      </c>
      <c r="X58">
        <f t="shared" si="13"/>
        <v>0.10761900598656279</v>
      </c>
      <c r="Y58">
        <f t="shared" si="14"/>
        <v>1.7986305517044658E-2</v>
      </c>
      <c r="Z58">
        <f t="shared" si="15"/>
        <v>0.12456608929933274</v>
      </c>
      <c r="AA58">
        <f t="shared" si="16"/>
        <v>0.13614855093836212</v>
      </c>
      <c r="AD58">
        <f t="shared" si="22"/>
        <v>2004</v>
      </c>
      <c r="AE58">
        <f t="shared" si="23"/>
        <v>15</v>
      </c>
      <c r="AF58">
        <v>21842.813999999998</v>
      </c>
      <c r="AG58">
        <f t="shared" si="6"/>
        <v>3400.5132608126119</v>
      </c>
      <c r="AH58">
        <f t="shared" si="7"/>
        <v>19504.402793383797</v>
      </c>
      <c r="AI58">
        <f t="shared" si="17"/>
        <v>27306.952298410044</v>
      </c>
      <c r="AJ58">
        <f t="shared" si="18"/>
        <v>5468166.9712282391</v>
      </c>
      <c r="AK58">
        <f t="shared" si="19"/>
        <v>29856807.344151426</v>
      </c>
    </row>
    <row r="59" spans="16:37" x14ac:dyDescent="0.25">
      <c r="P59">
        <f t="shared" si="20"/>
        <v>2005</v>
      </c>
      <c r="Q59">
        <f t="shared" si="21"/>
        <v>16</v>
      </c>
      <c r="R59">
        <v>1.2024963649503719</v>
      </c>
      <c r="S59">
        <f t="shared" si="8"/>
        <v>0.32012551793046634</v>
      </c>
      <c r="T59">
        <f t="shared" si="9"/>
        <v>1.1115577199956446</v>
      </c>
      <c r="U59">
        <f t="shared" si="10"/>
        <v>1.2070659747328321</v>
      </c>
      <c r="V59">
        <f t="shared" si="11"/>
        <v>8.2698371462019606E-3</v>
      </c>
      <c r="W59">
        <f t="shared" si="12"/>
        <v>2.0881333563955288E-5</v>
      </c>
      <c r="X59">
        <f t="shared" si="13"/>
        <v>0.17931667289698169</v>
      </c>
      <c r="Y59">
        <f t="shared" si="14"/>
        <v>4.7426150064433271E-2</v>
      </c>
      <c r="Z59">
        <f t="shared" si="15"/>
        <v>0.21419834032330498</v>
      </c>
      <c r="AA59">
        <f t="shared" si="16"/>
        <v>0.2326200572362237</v>
      </c>
      <c r="AD59">
        <f t="shared" si="22"/>
        <v>2005</v>
      </c>
      <c r="AE59">
        <f t="shared" si="23"/>
        <v>16</v>
      </c>
      <c r="AF59">
        <v>36383.362999999998</v>
      </c>
      <c r="AG59">
        <f t="shared" si="6"/>
        <v>8857.4956902216527</v>
      </c>
      <c r="AH59">
        <f t="shared" si="7"/>
        <v>33489.230431619399</v>
      </c>
      <c r="AI59">
        <f t="shared" si="17"/>
        <v>43916.903812535355</v>
      </c>
      <c r="AJ59">
        <f t="shared" si="18"/>
        <v>8376003.3233612822</v>
      </c>
      <c r="AK59">
        <f t="shared" si="19"/>
        <v>56754237.174135886</v>
      </c>
    </row>
    <row r="60" spans="16:37" x14ac:dyDescent="0.25">
      <c r="P60">
        <f t="shared" si="20"/>
        <v>2006</v>
      </c>
      <c r="Q60">
        <f t="shared" si="21"/>
        <v>17</v>
      </c>
      <c r="R60">
        <v>1.9466677274927582</v>
      </c>
      <c r="S60">
        <f t="shared" si="8"/>
        <v>0.80032561922860379</v>
      </c>
      <c r="T60">
        <f t="shared" si="9"/>
        <v>1.7784742586184756</v>
      </c>
      <c r="U60">
        <f t="shared" si="10"/>
        <v>1.920960178309417</v>
      </c>
      <c r="V60">
        <f t="shared" si="11"/>
        <v>2.8289042971964252E-2</v>
      </c>
      <c r="W60">
        <f t="shared" si="12"/>
        <v>6.6087808501390536E-4</v>
      </c>
      <c r="X60">
        <f t="shared" si="13"/>
        <v>0.29055035255161765</v>
      </c>
      <c r="Y60">
        <f t="shared" si="14"/>
        <v>0.11920364101559068</v>
      </c>
      <c r="Z60">
        <f t="shared" si="15"/>
        <v>0.343052463840822</v>
      </c>
      <c r="AA60">
        <f t="shared" si="16"/>
        <v>0.37053592649336248</v>
      </c>
      <c r="AD60">
        <f t="shared" si="22"/>
        <v>2006</v>
      </c>
      <c r="AE60">
        <f t="shared" si="23"/>
        <v>17</v>
      </c>
      <c r="AF60">
        <v>60234.623</v>
      </c>
      <c r="AG60">
        <f t="shared" si="6"/>
        <v>22162.202728230663</v>
      </c>
      <c r="AH60">
        <f t="shared" si="7"/>
        <v>53593.631328417687</v>
      </c>
      <c r="AI60">
        <f t="shared" si="17"/>
        <v>66391.609114557243</v>
      </c>
      <c r="AJ60">
        <f t="shared" si="18"/>
        <v>44102770.382025644</v>
      </c>
      <c r="AK60">
        <f t="shared" si="19"/>
        <v>37908478.014850698</v>
      </c>
    </row>
    <row r="61" spans="16:37" x14ac:dyDescent="0.25">
      <c r="P61">
        <f t="shared" si="20"/>
        <v>2007</v>
      </c>
      <c r="Q61">
        <f t="shared" si="21"/>
        <v>18</v>
      </c>
      <c r="R61">
        <v>2.6778269298566646</v>
      </c>
      <c r="S61">
        <f t="shared" si="8"/>
        <v>1.8021004722294149</v>
      </c>
      <c r="T61">
        <f t="shared" si="9"/>
        <v>2.591307669476866</v>
      </c>
      <c r="U61">
        <f t="shared" si="10"/>
        <v>2.7770910477597801</v>
      </c>
      <c r="V61">
        <f t="shared" si="11"/>
        <v>7.4855824166673917E-3</v>
      </c>
      <c r="W61">
        <f t="shared" si="12"/>
        <v>9.8533651030836174E-3</v>
      </c>
      <c r="X61">
        <f t="shared" si="13"/>
        <v>0.39983906290245919</v>
      </c>
      <c r="Y61">
        <f t="shared" si="14"/>
        <v>0.26894306266914808</v>
      </c>
      <c r="Z61">
        <f t="shared" si="15"/>
        <v>0.5000990066334049</v>
      </c>
      <c r="AA61">
        <f t="shared" si="16"/>
        <v>0.53593022787103162</v>
      </c>
      <c r="AD61">
        <f t="shared" si="22"/>
        <v>2007</v>
      </c>
      <c r="AE61">
        <f t="shared" si="23"/>
        <v>18</v>
      </c>
      <c r="AF61">
        <v>84215.914000000004</v>
      </c>
      <c r="AG61">
        <f t="shared" si="6"/>
        <v>49917.967254705218</v>
      </c>
      <c r="AH61">
        <f t="shared" si="7"/>
        <v>78096.740500000014</v>
      </c>
      <c r="AI61">
        <f t="shared" si="17"/>
        <v>92141.124361961221</v>
      </c>
      <c r="AJ61">
        <f t="shared" si="18"/>
        <v>37444284.323102124</v>
      </c>
      <c r="AK61">
        <f t="shared" si="19"/>
        <v>62808959.281337447</v>
      </c>
    </row>
    <row r="62" spans="16:37" x14ac:dyDescent="0.25">
      <c r="P62">
        <f t="shared" si="20"/>
        <v>2008</v>
      </c>
      <c r="Q62">
        <f t="shared" si="21"/>
        <v>19</v>
      </c>
      <c r="R62">
        <v>3.3468759970900019</v>
      </c>
      <c r="S62">
        <f t="shared" si="8"/>
        <v>3.347919848339854</v>
      </c>
      <c r="T62">
        <f t="shared" si="9"/>
        <v>3.4041410803352563</v>
      </c>
      <c r="U62">
        <f t="shared" si="10"/>
        <v>3.6043238515688611</v>
      </c>
      <c r="V62">
        <f t="shared" si="11"/>
        <v>3.2792897590859125E-3</v>
      </c>
      <c r="W62">
        <f t="shared" si="12"/>
        <v>6.627939777576787E-2</v>
      </c>
      <c r="X62">
        <f t="shared" si="13"/>
        <v>0.4998439722067019</v>
      </c>
      <c r="Y62">
        <f t="shared" si="14"/>
        <v>0.50000306449118681</v>
      </c>
      <c r="Z62">
        <f t="shared" si="15"/>
        <v>0.65714554942598769</v>
      </c>
      <c r="AA62">
        <f t="shared" si="16"/>
        <v>0.69574176667295784</v>
      </c>
      <c r="AD62">
        <f t="shared" si="22"/>
        <v>2008</v>
      </c>
      <c r="AE62">
        <f t="shared" si="23"/>
        <v>19</v>
      </c>
      <c r="AF62">
        <v>103867.462</v>
      </c>
      <c r="AG62">
        <f t="shared" si="6"/>
        <v>92747.35</v>
      </c>
      <c r="AH62">
        <f t="shared" si="7"/>
        <v>102599.84967158234</v>
      </c>
      <c r="AI62">
        <f t="shared" si="17"/>
        <v>116179.99881497111</v>
      </c>
      <c r="AJ62">
        <f t="shared" si="18"/>
        <v>1606841.0151564348</v>
      </c>
      <c r="AK62">
        <f t="shared" si="19"/>
        <v>151598562.82001904</v>
      </c>
    </row>
    <row r="63" spans="16:37" x14ac:dyDescent="0.25">
      <c r="P63">
        <f t="shared" si="20"/>
        <v>2009</v>
      </c>
      <c r="Q63">
        <f t="shared" si="21"/>
        <v>20</v>
      </c>
      <c r="R63">
        <v>4.0419886523809776</v>
      </c>
      <c r="S63">
        <f t="shared" si="8"/>
        <v>4.8937392244502931</v>
      </c>
      <c r="T63">
        <f t="shared" si="9"/>
        <v>4.071057618958088</v>
      </c>
      <c r="U63">
        <f t="shared" si="10"/>
        <v>4.2482473282355881</v>
      </c>
      <c r="V63">
        <f t="shared" si="11"/>
        <v>8.450048178611641E-4</v>
      </c>
      <c r="W63">
        <f t="shared" si="12"/>
        <v>4.2542641365297305E-2</v>
      </c>
      <c r="X63">
        <f t="shared" si="13"/>
        <v>0.60374468958766103</v>
      </c>
      <c r="Y63">
        <f t="shared" si="14"/>
        <v>0.73106306631322548</v>
      </c>
      <c r="Z63">
        <f t="shared" si="15"/>
        <v>0.78599967294350481</v>
      </c>
      <c r="AA63">
        <f t="shared" si="16"/>
        <v>0.82014012370492317</v>
      </c>
      <c r="AD63">
        <f t="shared" si="22"/>
        <v>2009</v>
      </c>
      <c r="AE63">
        <f t="shared" si="23"/>
        <v>20</v>
      </c>
      <c r="AF63">
        <v>122786.58</v>
      </c>
      <c r="AG63">
        <f t="shared" si="6"/>
        <v>135576.73274529478</v>
      </c>
      <c r="AH63">
        <f t="shared" si="7"/>
        <v>122704.25056838064</v>
      </c>
      <c r="AI63">
        <f t="shared" si="17"/>
        <v>134461.46848483806</v>
      </c>
      <c r="AJ63">
        <f t="shared" si="18"/>
        <v>6778.1353107675632</v>
      </c>
      <c r="AK63">
        <f t="shared" si="19"/>
        <v>136303021.13340423</v>
      </c>
    </row>
    <row r="64" spans="16:37" x14ac:dyDescent="0.25">
      <c r="P64">
        <f t="shared" si="20"/>
        <v>2010</v>
      </c>
      <c r="Q64">
        <f t="shared" si="21"/>
        <v>21</v>
      </c>
      <c r="R64">
        <v>4.5976293512192425</v>
      </c>
      <c r="S64">
        <f t="shared" si="8"/>
        <v>5.8955140774511037</v>
      </c>
      <c r="T64">
        <f t="shared" si="9"/>
        <v>4.5349716092135397</v>
      </c>
      <c r="U64">
        <f t="shared" si="10"/>
        <v>4.6685774112106717</v>
      </c>
      <c r="V64">
        <f t="shared" si="11"/>
        <v>3.9259926332532186E-3</v>
      </c>
      <c r="W64">
        <f t="shared" si="12"/>
        <v>5.0336272165474325E-3</v>
      </c>
      <c r="X64">
        <f t="shared" si="13"/>
        <v>0.68679808643768203</v>
      </c>
      <c r="Y64">
        <f t="shared" si="14"/>
        <v>0.88080248796678284</v>
      </c>
      <c r="Z64">
        <f t="shared" si="15"/>
        <v>0.8756319239674768</v>
      </c>
      <c r="AA64">
        <f t="shared" si="16"/>
        <v>0.90134289643792098</v>
      </c>
      <c r="AD64">
        <f t="shared" si="22"/>
        <v>2010</v>
      </c>
      <c r="AE64">
        <f t="shared" si="23"/>
        <v>21</v>
      </c>
      <c r="AF64">
        <v>139352.147</v>
      </c>
      <c r="AG64">
        <f t="shared" si="6"/>
        <v>163332.4972717693</v>
      </c>
      <c r="AH64">
        <f t="shared" si="7"/>
        <v>136689.07820661622</v>
      </c>
      <c r="AI64">
        <f t="shared" si="17"/>
        <v>146226.40518688306</v>
      </c>
      <c r="AJ64">
        <f t="shared" si="18"/>
        <v>7091935.3982945215</v>
      </c>
      <c r="AK64">
        <f t="shared" si="19"/>
        <v>47255425.619928777</v>
      </c>
    </row>
    <row r="65" spans="16:37" x14ac:dyDescent="0.25">
      <c r="P65">
        <f t="shared" si="20"/>
        <v>2011</v>
      </c>
      <c r="Q65">
        <f t="shared" si="21"/>
        <v>22</v>
      </c>
      <c r="R65">
        <v>4.8787216238790965</v>
      </c>
      <c r="S65">
        <f t="shared" si="8"/>
        <v>6.3757141787492433</v>
      </c>
      <c r="T65">
        <f t="shared" si="9"/>
        <v>4.8218512997343392</v>
      </c>
      <c r="U65">
        <f t="shared" si="10"/>
        <v>4.9119071582461444</v>
      </c>
      <c r="V65">
        <f t="shared" si="11"/>
        <v>3.2342337683297574E-3</v>
      </c>
      <c r="W65">
        <f t="shared" si="12"/>
        <v>1.1012796912265215E-3</v>
      </c>
      <c r="X65">
        <f t="shared" si="13"/>
        <v>0.72881384972050911</v>
      </c>
      <c r="Y65">
        <f t="shared" si="14"/>
        <v>0.95257997891794055</v>
      </c>
      <c r="Z65">
        <f t="shared" si="15"/>
        <v>0.93105959585182896</v>
      </c>
      <c r="AA65">
        <f t="shared" si="16"/>
        <v>0.94835130946381097</v>
      </c>
      <c r="AD65">
        <f t="shared" si="22"/>
        <v>2011</v>
      </c>
      <c r="AE65">
        <f t="shared" si="23"/>
        <v>22</v>
      </c>
      <c r="AF65">
        <v>147215.421</v>
      </c>
      <c r="AG65">
        <f t="shared" si="6"/>
        <v>176637.20430977838</v>
      </c>
      <c r="AH65">
        <f t="shared" si="7"/>
        <v>145337.15330052443</v>
      </c>
      <c r="AI65">
        <f t="shared" si="17"/>
        <v>152982.78311364941</v>
      </c>
      <c r="AJ65">
        <f t="shared" si="18"/>
        <v>3527889.5508932681</v>
      </c>
      <c r="AK65">
        <f t="shared" si="19"/>
        <v>33262465.749958519</v>
      </c>
    </row>
    <row r="66" spans="16:37" x14ac:dyDescent="0.25">
      <c r="P66">
        <f t="shared" si="20"/>
        <v>2012</v>
      </c>
      <c r="Q66">
        <f t="shared" si="21"/>
        <v>23</v>
      </c>
      <c r="R66">
        <v>5.3740580503461661</v>
      </c>
      <c r="S66">
        <f t="shared" si="8"/>
        <v>6.572670301713714</v>
      </c>
      <c r="T66">
        <f t="shared" si="9"/>
        <v>4.9865376297540038</v>
      </c>
      <c r="U66">
        <f t="shared" si="10"/>
        <v>5.04300142101342</v>
      </c>
      <c r="V66">
        <f t="shared" si="11"/>
        <v>0.15017207637592636</v>
      </c>
      <c r="W66">
        <f t="shared" si="12"/>
        <v>0.10959849182515928</v>
      </c>
      <c r="X66">
        <f t="shared" si="13"/>
        <v>0.80285337362085518</v>
      </c>
      <c r="Y66">
        <f t="shared" si="14"/>
        <v>0.98201982346532901</v>
      </c>
      <c r="Z66">
        <f t="shared" si="15"/>
        <v>0.96287843896197345</v>
      </c>
      <c r="AA66">
        <f t="shared" si="16"/>
        <v>0.97367716182903896</v>
      </c>
      <c r="AD66">
        <f t="shared" si="22"/>
        <v>2012</v>
      </c>
      <c r="AE66">
        <f t="shared" si="23"/>
        <v>23</v>
      </c>
      <c r="AF66">
        <v>156126.92000000001</v>
      </c>
      <c r="AG66">
        <f t="shared" si="6"/>
        <v>182094.1867391874</v>
      </c>
      <c r="AH66">
        <f t="shared" si="7"/>
        <v>150301.67256072263</v>
      </c>
      <c r="AI66">
        <f t="shared" si="17"/>
        <v>156607.27507031881</v>
      </c>
      <c r="AJ66">
        <f t="shared" si="18"/>
        <v>33933507.728807762</v>
      </c>
      <c r="AK66">
        <f t="shared" si="19"/>
        <v>230740.99358097342</v>
      </c>
    </row>
    <row r="67" spans="16:37" x14ac:dyDescent="0.25">
      <c r="P67">
        <f t="shared" si="20"/>
        <v>2013</v>
      </c>
      <c r="Q67">
        <f t="shared" si="21"/>
        <v>24</v>
      </c>
      <c r="R67">
        <v>4.8424949953973018</v>
      </c>
      <c r="S67">
        <f t="shared" si="8"/>
        <v>6.6482247058199055</v>
      </c>
      <c r="T67">
        <f t="shared" si="9"/>
        <v>5.077064576381181</v>
      </c>
      <c r="U67">
        <f t="shared" si="10"/>
        <v>5.1108896600241884</v>
      </c>
      <c r="V67">
        <f t="shared" si="11"/>
        <v>5.5022888322952691E-2</v>
      </c>
      <c r="W67">
        <f t="shared" si="12"/>
        <v>7.2035696000178964E-2</v>
      </c>
      <c r="X67">
        <f t="shared" si="13"/>
        <v>0.72339893940503464</v>
      </c>
      <c r="Y67">
        <f t="shared" si="14"/>
        <v>0.99331325206393162</v>
      </c>
      <c r="Z67">
        <f t="shared" si="15"/>
        <v>0.98036903888988858</v>
      </c>
      <c r="AA67">
        <f t="shared" si="16"/>
        <v>0.98679236216068311</v>
      </c>
      <c r="AD67">
        <f t="shared" si="22"/>
        <v>2013</v>
      </c>
      <c r="AE67">
        <f t="shared" si="23"/>
        <v>24</v>
      </c>
      <c r="AF67">
        <v>139655.07199999999</v>
      </c>
      <c r="AG67">
        <f t="shared" si="6"/>
        <v>184187.54159135581</v>
      </c>
      <c r="AH67">
        <f t="shared" si="7"/>
        <v>153030.63476447013</v>
      </c>
      <c r="AI67">
        <f t="shared" si="17"/>
        <v>158480.11768181404</v>
      </c>
      <c r="AJ67">
        <f t="shared" si="18"/>
        <v>178905679.26628023</v>
      </c>
      <c r="AK67">
        <f t="shared" si="19"/>
        <v>354382344.92238587</v>
      </c>
    </row>
    <row r="68" spans="16:37" x14ac:dyDescent="0.25">
      <c r="P68">
        <f t="shared" si="20"/>
        <v>2014</v>
      </c>
      <c r="Q68">
        <f t="shared" si="21"/>
        <v>25</v>
      </c>
      <c r="R68">
        <v>5.136742826190047</v>
      </c>
      <c r="S68">
        <f t="shared" si="8"/>
        <v>6.676458714241118</v>
      </c>
      <c r="T68">
        <f t="shared" si="9"/>
        <v>5.1256428880401312</v>
      </c>
      <c r="U68">
        <f t="shared" si="10"/>
        <v>5.1453248487781362</v>
      </c>
      <c r="V68">
        <f t="shared" si="11"/>
        <v>1.2320862693195446E-4</v>
      </c>
      <c r="W68">
        <f t="shared" si="12"/>
        <v>7.3651111702474395E-5</v>
      </c>
      <c r="X68">
        <f t="shared" si="13"/>
        <v>0.76738110614369015</v>
      </c>
      <c r="Y68">
        <f t="shared" si="14"/>
        <v>0.99753350582583211</v>
      </c>
      <c r="Z68">
        <f t="shared" si="15"/>
        <v>0.98975479469030792</v>
      </c>
      <c r="AA68">
        <f t="shared" si="16"/>
        <v>0.99344483106467651</v>
      </c>
      <c r="AD68">
        <f t="shared" si="22"/>
        <v>2014</v>
      </c>
      <c r="AE68">
        <f t="shared" si="23"/>
        <v>25</v>
      </c>
      <c r="AF68">
        <v>150651.34</v>
      </c>
      <c r="AG68">
        <f t="shared" si="6"/>
        <v>184969.80966988686</v>
      </c>
      <c r="AH68">
        <f t="shared" si="7"/>
        <v>154495.04267148933</v>
      </c>
      <c r="AI68">
        <f t="shared" si="17"/>
        <v>159429.0271808804</v>
      </c>
      <c r="AJ68">
        <f t="shared" si="18"/>
        <v>14774050.226814205</v>
      </c>
      <c r="AK68">
        <f t="shared" si="19"/>
        <v>77047792.245392084</v>
      </c>
    </row>
    <row r="69" spans="16:37" x14ac:dyDescent="0.25">
      <c r="P69">
        <f t="shared" si="20"/>
        <v>2015</v>
      </c>
      <c r="Q69">
        <f t="shared" si="21"/>
        <v>26</v>
      </c>
      <c r="R69">
        <v>5.0774564812953304</v>
      </c>
      <c r="S69">
        <f t="shared" si="8"/>
        <v>6.6869058840052737</v>
      </c>
      <c r="T69">
        <f t="shared" si="9"/>
        <v>5.1513743780097299</v>
      </c>
      <c r="U69">
        <f t="shared" si="10"/>
        <v>5.1626076671844645</v>
      </c>
      <c r="V69">
        <f t="shared" si="11"/>
        <v>5.4638554546806196E-3</v>
      </c>
      <c r="W69">
        <f t="shared" si="12"/>
        <v>7.2507244583258634E-3</v>
      </c>
      <c r="X69">
        <f t="shared" si="13"/>
        <v>0.75851938607778591</v>
      </c>
      <c r="Y69">
        <f t="shared" si="14"/>
        <v>0.9990950874064789</v>
      </c>
      <c r="Z69">
        <f t="shared" si="15"/>
        <v>0.9947263441943569</v>
      </c>
      <c r="AA69">
        <f t="shared" si="16"/>
        <v>0.99678366602338675</v>
      </c>
      <c r="AD69">
        <f t="shared" si="22"/>
        <v>2015</v>
      </c>
      <c r="AE69">
        <f t="shared" si="23"/>
        <v>26</v>
      </c>
      <c r="AF69">
        <v>150930.42199999999</v>
      </c>
      <c r="AG69">
        <f t="shared" si="6"/>
        <v>185259.26511296711</v>
      </c>
      <c r="AH69">
        <f t="shared" si="7"/>
        <v>155270.72622417047</v>
      </c>
      <c r="AI69">
        <f t="shared" si="17"/>
        <v>159905.01294532034</v>
      </c>
      <c r="AJ69">
        <f t="shared" si="18"/>
        <v>18838240.758352134</v>
      </c>
      <c r="AK69">
        <f t="shared" si="19"/>
        <v>80543282.635826007</v>
      </c>
    </row>
    <row r="70" spans="16:37" x14ac:dyDescent="0.25">
      <c r="P70">
        <f t="shared" si="20"/>
        <v>2016</v>
      </c>
      <c r="Q70">
        <f t="shared" si="21"/>
        <v>27</v>
      </c>
      <c r="R70">
        <v>4.8396513277490403</v>
      </c>
      <c r="S70">
        <f t="shared" si="8"/>
        <v>6.6907574175200795</v>
      </c>
      <c r="T70">
        <f t="shared" si="9"/>
        <v>5.1649103608346456</v>
      </c>
      <c r="U70">
        <f t="shared" si="10"/>
        <v>5.1712357134406686</v>
      </c>
      <c r="V70">
        <f t="shared" si="11"/>
        <v>0.1057934386037829</v>
      </c>
      <c r="W70">
        <f t="shared" si="12"/>
        <v>0.10994820483449451</v>
      </c>
      <c r="X70">
        <f t="shared" si="13"/>
        <v>0.72297388728377276</v>
      </c>
      <c r="Y70">
        <f t="shared" si="14"/>
        <v>0.99967079201641063</v>
      </c>
      <c r="Z70">
        <f t="shared" si="15"/>
        <v>0.99734161477447236</v>
      </c>
      <c r="AA70">
        <f t="shared" si="16"/>
        <v>0.99845050194032459</v>
      </c>
      <c r="AD70">
        <f t="shared" si="22"/>
        <v>2016</v>
      </c>
      <c r="AE70">
        <f t="shared" si="23"/>
        <v>27</v>
      </c>
      <c r="AF70">
        <v>147009.54999999999</v>
      </c>
      <c r="AG70">
        <f t="shared" si="6"/>
        <v>185365.97797063424</v>
      </c>
      <c r="AH70">
        <f t="shared" si="7"/>
        <v>155678.77252304653</v>
      </c>
      <c r="AI70">
        <f t="shared" si="17"/>
        <v>160142.57147643284</v>
      </c>
      <c r="AJ70">
        <f t="shared" si="18"/>
        <v>75155419.154097438</v>
      </c>
      <c r="AK70">
        <f t="shared" si="19"/>
        <v>172476253.10044661</v>
      </c>
    </row>
    <row r="71" spans="16:37" x14ac:dyDescent="0.25">
      <c r="P71">
        <f t="shared" si="20"/>
        <v>2017</v>
      </c>
      <c r="Q71">
        <f t="shared" si="21"/>
        <v>28</v>
      </c>
      <c r="R71">
        <v>5.1797766065714175</v>
      </c>
      <c r="S71">
        <f t="shared" si="8"/>
        <v>6.6921754345655069</v>
      </c>
      <c r="T71">
        <f t="shared" si="9"/>
        <v>5.1720050792904546</v>
      </c>
      <c r="U71">
        <f t="shared" si="10"/>
        <v>5.1755316032545817</v>
      </c>
      <c r="V71">
        <f t="shared" si="11"/>
        <v>6.0396636278750055E-5</v>
      </c>
      <c r="W71">
        <f t="shared" si="12"/>
        <v>1.8020053159946514E-5</v>
      </c>
      <c r="X71">
        <f t="shared" si="13"/>
        <v>0.77381350327990317</v>
      </c>
      <c r="Y71">
        <f t="shared" si="14"/>
        <v>0.99988274887641881</v>
      </c>
      <c r="Z71">
        <f t="shared" si="15"/>
        <v>0.99871237659440648</v>
      </c>
      <c r="AA71">
        <f t="shared" si="16"/>
        <v>0.99928041675816515</v>
      </c>
      <c r="AD71">
        <f t="shared" si="22"/>
        <v>2017</v>
      </c>
      <c r="AE71">
        <f t="shared" si="23"/>
        <v>28</v>
      </c>
      <c r="AF71">
        <v>160377.68700000001</v>
      </c>
      <c r="AG71">
        <f t="shared" si="6"/>
        <v>185405.26638667853</v>
      </c>
      <c r="AH71">
        <f t="shared" si="7"/>
        <v>155892.64495808919</v>
      </c>
      <c r="AI71">
        <f t="shared" si="17"/>
        <v>160260.83503702257</v>
      </c>
      <c r="AJ71">
        <f t="shared" si="18"/>
        <v>20115602.11770751</v>
      </c>
      <c r="AK71">
        <f t="shared" si="19"/>
        <v>13654.381251680596</v>
      </c>
    </row>
    <row r="72" spans="16:37" x14ac:dyDescent="0.25">
      <c r="P72">
        <f t="shared" si="20"/>
        <v>2018</v>
      </c>
      <c r="Q72">
        <f t="shared" si="21"/>
        <v>29</v>
      </c>
      <c r="R72">
        <v>5.6914055186085006</v>
      </c>
      <c r="S72">
        <f t="shared" si="8"/>
        <v>6.6926972451907911</v>
      </c>
      <c r="T72">
        <f t="shared" si="9"/>
        <v>5.1757166005356963</v>
      </c>
      <c r="U72">
        <f t="shared" si="10"/>
        <v>5.1776676814200817</v>
      </c>
      <c r="V72">
        <f t="shared" si="11"/>
        <v>0.26593506022309954</v>
      </c>
      <c r="W72">
        <f t="shared" si="12"/>
        <v>0.26392656535903442</v>
      </c>
      <c r="X72">
        <f t="shared" si="13"/>
        <v>0.85028831723828269</v>
      </c>
      <c r="Y72">
        <f t="shared" si="14"/>
        <v>0.99996074606411889</v>
      </c>
      <c r="Z72">
        <f t="shared" si="15"/>
        <v>0.9994294750456757</v>
      </c>
      <c r="AA72">
        <f t="shared" si="16"/>
        <v>0.99969308165377602</v>
      </c>
      <c r="AD72">
        <f t="shared" si="22"/>
        <v>2018</v>
      </c>
      <c r="AE72">
        <f t="shared" si="23"/>
        <v>29</v>
      </c>
      <c r="AF72">
        <v>177034.125</v>
      </c>
      <c r="AG72">
        <f t="shared" si="6"/>
        <v>185419.72397941948</v>
      </c>
      <c r="AH72">
        <f t="shared" si="7"/>
        <v>156004.52988930623</v>
      </c>
      <c r="AI72">
        <f t="shared" si="17"/>
        <v>160319.63606952078</v>
      </c>
      <c r="AJ72">
        <f t="shared" si="18"/>
        <v>442243870.51971537</v>
      </c>
      <c r="AK72">
        <f t="shared" si="19"/>
        <v>279374140.20711225</v>
      </c>
    </row>
    <row r="73" spans="16:37" x14ac:dyDescent="0.25">
      <c r="P73">
        <f t="shared" si="20"/>
        <v>2019</v>
      </c>
      <c r="Q73">
        <f t="shared" si="21"/>
        <v>30</v>
      </c>
      <c r="R73">
        <v>5.8424460960148963</v>
      </c>
      <c r="S73">
        <f t="shared" si="8"/>
        <v>6.6928892290757274</v>
      </c>
      <c r="T73">
        <f t="shared" si="9"/>
        <v>5.1776563028029772</v>
      </c>
      <c r="U73">
        <f t="shared" si="10"/>
        <v>5.1787291185886195</v>
      </c>
      <c r="V73">
        <f t="shared" si="11"/>
        <v>0.44194546915874616</v>
      </c>
      <c r="W73">
        <f t="shared" si="12"/>
        <v>0.44052022612387282</v>
      </c>
      <c r="X73">
        <f t="shared" si="13"/>
        <v>0.87286483663655146</v>
      </c>
      <c r="Y73">
        <f t="shared" si="14"/>
        <v>0.9999894426877276</v>
      </c>
      <c r="Z73">
        <f t="shared" si="15"/>
        <v>0.99980424253315103</v>
      </c>
      <c r="AA73">
        <f t="shared" si="16"/>
        <v>0.99989813869027711</v>
      </c>
      <c r="AD73">
        <f t="shared" si="22"/>
        <v>2019</v>
      </c>
      <c r="AE73">
        <f t="shared" si="23"/>
        <v>30</v>
      </c>
      <c r="AF73">
        <v>183488.10800000001</v>
      </c>
      <c r="AG73">
        <f t="shared" si="6"/>
        <v>185425.04319809141</v>
      </c>
      <c r="AH73">
        <f t="shared" si="7"/>
        <v>156063.00280119767</v>
      </c>
      <c r="AI73">
        <f t="shared" si="17"/>
        <v>160348.85384807485</v>
      </c>
      <c r="AJ73">
        <f t="shared" si="18"/>
        <v>752136395.16537511</v>
      </c>
      <c r="AK73">
        <f t="shared" si="19"/>
        <v>535425082.70738548</v>
      </c>
    </row>
    <row r="74" spans="16:37" x14ac:dyDescent="0.25">
      <c r="P74">
        <f t="shared" si="20"/>
        <v>2020</v>
      </c>
      <c r="Q74">
        <f t="shared" si="21"/>
        <v>31</v>
      </c>
      <c r="R74">
        <v>6.6930009642973936</v>
      </c>
      <c r="S74">
        <f t="shared" si="8"/>
        <v>6.6929598587725234</v>
      </c>
      <c r="T74">
        <f t="shared" si="9"/>
        <v>5.1786694942215874</v>
      </c>
      <c r="U74">
        <f t="shared" si="10"/>
        <v>5.1792563834999861</v>
      </c>
      <c r="V74">
        <f t="shared" si="11"/>
        <v>2.2931998012619523</v>
      </c>
      <c r="W74">
        <f t="shared" si="12"/>
        <v>2.2914226558935189</v>
      </c>
      <c r="X74">
        <f t="shared" si="13"/>
        <v>1</v>
      </c>
      <c r="Y74">
        <f t="shared" si="14"/>
        <v>1</v>
      </c>
      <c r="Z74">
        <f t="shared" si="15"/>
        <v>1</v>
      </c>
      <c r="AA74">
        <f t="shared" si="16"/>
        <v>1</v>
      </c>
      <c r="AD74">
        <f t="shared" si="22"/>
        <v>2020</v>
      </c>
      <c r="AE74">
        <f t="shared" si="23"/>
        <v>31</v>
      </c>
      <c r="AF74">
        <v>185428.139</v>
      </c>
      <c r="AG74">
        <f t="shared" si="6"/>
        <v>185427.00010610023</v>
      </c>
      <c r="AH74">
        <f t="shared" si="7"/>
        <v>156093.54576315061</v>
      </c>
      <c r="AI74">
        <f t="shared" si="17"/>
        <v>160363.36742190539</v>
      </c>
      <c r="AJ74">
        <f t="shared" si="18"/>
        <v>860518360.37140942</v>
      </c>
      <c r="AK74">
        <f t="shared" si="19"/>
        <v>628242774.26205897</v>
      </c>
    </row>
    <row r="75" spans="16:37" x14ac:dyDescent="0.25">
      <c r="V75">
        <f>SUM(V44:V74)/Q74</f>
        <v>0.11918529442744799</v>
      </c>
      <c r="W75">
        <f>SUM(W44:W74)/Q74</f>
        <v>0.11935676339737321</v>
      </c>
      <c r="AE75">
        <f>SUM(AJ44:AJ74)/AE74</f>
        <v>88633426.18378666</v>
      </c>
      <c r="AF75">
        <f>SUM(AK44:AK74)/AE74</f>
        <v>90337318.413872227</v>
      </c>
    </row>
    <row r="79" spans="16:37" x14ac:dyDescent="0.25">
      <c r="AA79" s="6" t="s">
        <v>106</v>
      </c>
      <c r="AB79" t="s">
        <v>167</v>
      </c>
      <c r="AC79" t="s">
        <v>162</v>
      </c>
      <c r="AD79" t="s">
        <v>163</v>
      </c>
      <c r="AE79" t="s">
        <v>164</v>
      </c>
      <c r="AF79" t="s">
        <v>165</v>
      </c>
      <c r="AG79" t="s">
        <v>166</v>
      </c>
    </row>
    <row r="80" spans="16:37" x14ac:dyDescent="0.25">
      <c r="Y80">
        <v>1990</v>
      </c>
      <c r="Z80">
        <v>1</v>
      </c>
      <c r="AA80" s="24">
        <v>259</v>
      </c>
      <c r="AC80">
        <f>$AA$80+($AB$125-$AA$80)*(1/(1+EXP(-1*(Y80-$Y$107))))^1</f>
        <v>259.00000001128535</v>
      </c>
      <c r="AD80">
        <f t="shared" ref="AD80:AD110" si="24">$AA$80+($AA$110-$AA$80)*(1/(1+EXP(-0.6*(Y80-$Y$108))))^1</f>
        <v>259.00015293225465</v>
      </c>
      <c r="AE80">
        <f t="shared" ref="AE80:AE110" si="25">$AA$80+($AA$110-$AA$80)*(1/(1+EXP(-0.7*(Y80-$Y$108))))^0.85</f>
        <v>259.00017591397392</v>
      </c>
      <c r="AF80">
        <f t="shared" ref="AF80:AF110" si="26">(AD80-AA80)^2</f>
        <v>2.3388274512422788E-8</v>
      </c>
      <c r="AG80">
        <f t="shared" ref="AG80:AG110" si="27">(AE80-AA80)^2</f>
        <v>3.0945726220062769E-8</v>
      </c>
    </row>
    <row r="81" spans="25:33" x14ac:dyDescent="0.25">
      <c r="Y81">
        <f>Y80+1</f>
        <v>1991</v>
      </c>
      <c r="Z81">
        <f>Z80+1</f>
        <v>2</v>
      </c>
      <c r="AA81" s="24">
        <v>248</v>
      </c>
      <c r="AC81">
        <f t="shared" ref="AC81:AC125" si="28">$AA$80+($AB$125-$AA$80)*(1/(1+EXP(-1*(Y81-$Y$107))))^1</f>
        <v>259.00000003067669</v>
      </c>
      <c r="AD81">
        <f t="shared" si="24"/>
        <v>259.00027866072475</v>
      </c>
      <c r="AE81">
        <f t="shared" si="25"/>
        <v>259.00031893747757</v>
      </c>
      <c r="AF81">
        <f t="shared" si="26"/>
        <v>121.00613061359621</v>
      </c>
      <c r="AG81">
        <f t="shared" si="27"/>
        <v>121.00701672622772</v>
      </c>
    </row>
    <row r="82" spans="25:33" x14ac:dyDescent="0.25">
      <c r="Y82">
        <f t="shared" ref="Y82:Z97" si="29">Y81+1</f>
        <v>1992</v>
      </c>
      <c r="Z82">
        <f t="shared" si="29"/>
        <v>3</v>
      </c>
      <c r="AA82" s="24">
        <v>251</v>
      </c>
      <c r="AC82">
        <f t="shared" si="28"/>
        <v>259.00000008338793</v>
      </c>
      <c r="AD82">
        <f t="shared" si="24"/>
        <v>259.00050775290708</v>
      </c>
      <c r="AE82">
        <f t="shared" si="25"/>
        <v>259.00057824351325</v>
      </c>
      <c r="AF82">
        <f t="shared" si="26"/>
        <v>64.008124304326344</v>
      </c>
      <c r="AG82">
        <f t="shared" si="27"/>
        <v>64.009252230577502</v>
      </c>
    </row>
    <row r="83" spans="25:33" x14ac:dyDescent="0.25">
      <c r="Y83">
        <f t="shared" si="29"/>
        <v>1993</v>
      </c>
      <c r="Z83">
        <f t="shared" si="29"/>
        <v>4</v>
      </c>
      <c r="AA83" s="24">
        <v>215</v>
      </c>
      <c r="AC83">
        <f t="shared" si="28"/>
        <v>259.00000022667189</v>
      </c>
      <c r="AD83">
        <f t="shared" si="24"/>
        <v>259.00092518599024</v>
      </c>
      <c r="AE83">
        <f t="shared" si="25"/>
        <v>259.00104837337193</v>
      </c>
      <c r="AF83">
        <f t="shared" si="26"/>
        <v>1936.0814172231103</v>
      </c>
      <c r="AG83">
        <f t="shared" si="27"/>
        <v>1936.0922579558166</v>
      </c>
    </row>
    <row r="84" spans="25:33" x14ac:dyDescent="0.25">
      <c r="Y84">
        <f t="shared" si="29"/>
        <v>1994</v>
      </c>
      <c r="Z84">
        <f t="shared" si="29"/>
        <v>5</v>
      </c>
      <c r="AA84" s="24">
        <v>204</v>
      </c>
      <c r="AC84">
        <f t="shared" si="28"/>
        <v>259.00000061615805</v>
      </c>
      <c r="AD84">
        <f t="shared" si="24"/>
        <v>259.0016857983627</v>
      </c>
      <c r="AE84">
        <f t="shared" si="25"/>
        <v>259.00190073332408</v>
      </c>
      <c r="AF84">
        <f t="shared" si="26"/>
        <v>3025.1854406618131</v>
      </c>
      <c r="AG84">
        <f t="shared" si="27"/>
        <v>3025.209084278436</v>
      </c>
    </row>
    <row r="85" spans="25:33" x14ac:dyDescent="0.25">
      <c r="Y85">
        <f t="shared" si="29"/>
        <v>1995</v>
      </c>
      <c r="Z85">
        <f t="shared" si="29"/>
        <v>6</v>
      </c>
      <c r="AA85" s="24">
        <v>204</v>
      </c>
      <c r="AC85">
        <f t="shared" si="28"/>
        <v>259.00000167489122</v>
      </c>
      <c r="AD85">
        <f t="shared" si="24"/>
        <v>259.00307172348272</v>
      </c>
      <c r="AE85">
        <f t="shared" si="25"/>
        <v>259.00344608818455</v>
      </c>
      <c r="AF85">
        <f t="shared" si="26"/>
        <v>3025.3378990185843</v>
      </c>
      <c r="AG85">
        <f t="shared" si="27"/>
        <v>3025.3790815758239</v>
      </c>
    </row>
    <row r="86" spans="25:33" x14ac:dyDescent="0.25">
      <c r="Y86">
        <f t="shared" si="29"/>
        <v>1996</v>
      </c>
      <c r="Z86">
        <f t="shared" si="29"/>
        <v>7</v>
      </c>
      <c r="AA86" s="24">
        <v>203</v>
      </c>
      <c r="AC86">
        <f t="shared" si="28"/>
        <v>259.00000455282634</v>
      </c>
      <c r="AD86">
        <f t="shared" si="24"/>
        <v>259.00559704043411</v>
      </c>
      <c r="AE86">
        <f t="shared" si="25"/>
        <v>259.00624786396941</v>
      </c>
      <c r="AF86">
        <f t="shared" si="26"/>
        <v>3136.626899855482</v>
      </c>
      <c r="AG86">
        <f t="shared" si="27"/>
        <v>3136.6997998003776</v>
      </c>
    </row>
    <row r="87" spans="25:33" x14ac:dyDescent="0.25">
      <c r="Y87">
        <f t="shared" si="29"/>
        <v>1997</v>
      </c>
      <c r="Z87">
        <f t="shared" si="29"/>
        <v>8</v>
      </c>
      <c r="AA87" s="24">
        <v>198</v>
      </c>
      <c r="AC87">
        <f t="shared" si="28"/>
        <v>259.00001237586508</v>
      </c>
      <c r="AD87">
        <f t="shared" si="24"/>
        <v>259.01019845708555</v>
      </c>
      <c r="AE87">
        <f t="shared" si="25"/>
        <v>259.01132756871499</v>
      </c>
      <c r="AF87">
        <f t="shared" si="26"/>
        <v>3722.244315772964</v>
      </c>
      <c r="AG87">
        <f t="shared" si="27"/>
        <v>3722.3820916970417</v>
      </c>
    </row>
    <row r="88" spans="25:33" x14ac:dyDescent="0.25">
      <c r="Y88">
        <f t="shared" si="29"/>
        <v>1998</v>
      </c>
      <c r="Z88">
        <f t="shared" si="29"/>
        <v>9</v>
      </c>
      <c r="AA88" s="24">
        <v>177</v>
      </c>
      <c r="AC88">
        <f t="shared" si="28"/>
        <v>259.00003364108898</v>
      </c>
      <c r="AD88">
        <f t="shared" si="24"/>
        <v>259.01858274887564</v>
      </c>
      <c r="AE88">
        <f t="shared" si="25"/>
        <v>259.020537225304</v>
      </c>
      <c r="AF88">
        <f t="shared" si="26"/>
        <v>6727.0479161341618</v>
      </c>
      <c r="AG88">
        <f t="shared" si="27"/>
        <v>6727.3685267274786</v>
      </c>
    </row>
    <row r="89" spans="25:33" x14ac:dyDescent="0.25">
      <c r="Y89">
        <f t="shared" si="29"/>
        <v>1999</v>
      </c>
      <c r="Z89">
        <f t="shared" si="29"/>
        <v>10</v>
      </c>
      <c r="AA89" s="24">
        <v>171</v>
      </c>
      <c r="AC89">
        <f t="shared" si="28"/>
        <v>259.00009144595998</v>
      </c>
      <c r="AD89">
        <f t="shared" si="24"/>
        <v>259.03385980505522</v>
      </c>
      <c r="AE89">
        <f t="shared" si="25"/>
        <v>259.03723459832042</v>
      </c>
      <c r="AF89">
        <f t="shared" si="26"/>
        <v>7749.9604721761161</v>
      </c>
      <c r="AG89">
        <f t="shared" si="27"/>
        <v>7750.5546757197071</v>
      </c>
    </row>
    <row r="90" spans="25:33" x14ac:dyDescent="0.25">
      <c r="Y90">
        <f t="shared" si="29"/>
        <v>2000</v>
      </c>
      <c r="Z90">
        <f t="shared" si="29"/>
        <v>11</v>
      </c>
      <c r="AA90" s="24">
        <v>234</v>
      </c>
      <c r="AC90">
        <f t="shared" si="28"/>
        <v>259.00024857588471</v>
      </c>
      <c r="AD90">
        <f t="shared" si="24"/>
        <v>259.06169601952377</v>
      </c>
      <c r="AE90">
        <f t="shared" si="25"/>
        <v>259.06750738157228</v>
      </c>
      <c r="AF90">
        <f t="shared" si="26"/>
        <v>628.08860737501334</v>
      </c>
      <c r="AG90">
        <f t="shared" si="27"/>
        <v>628.37992632518092</v>
      </c>
    </row>
    <row r="91" spans="25:33" x14ac:dyDescent="0.25">
      <c r="Y91">
        <f t="shared" si="29"/>
        <v>2001</v>
      </c>
      <c r="Z91">
        <f t="shared" si="29"/>
        <v>12</v>
      </c>
      <c r="AA91" s="24">
        <v>234</v>
      </c>
      <c r="AC91">
        <f t="shared" si="28"/>
        <v>259.00067569926239</v>
      </c>
      <c r="AD91">
        <f t="shared" si="24"/>
        <v>259.11241559182082</v>
      </c>
      <c r="AE91">
        <f t="shared" si="25"/>
        <v>259.12239261617731</v>
      </c>
      <c r="AF91">
        <f t="shared" si="26"/>
        <v>630.63341685632543</v>
      </c>
      <c r="AG91">
        <f t="shared" si="27"/>
        <v>631.13461076136014</v>
      </c>
    </row>
    <row r="92" spans="25:33" x14ac:dyDescent="0.25">
      <c r="Y92">
        <f t="shared" si="29"/>
        <v>2002</v>
      </c>
      <c r="Z92">
        <f t="shared" si="29"/>
        <v>13</v>
      </c>
      <c r="AA92" s="24">
        <v>236</v>
      </c>
      <c r="AC92">
        <f t="shared" si="28"/>
        <v>259.00183674067131</v>
      </c>
      <c r="AD92">
        <f t="shared" si="24"/>
        <v>259.20482830431752</v>
      </c>
      <c r="AE92">
        <f t="shared" si="25"/>
        <v>259.22190030218553</v>
      </c>
      <c r="AF92">
        <f t="shared" si="26"/>
        <v>538.46405663285532</v>
      </c>
      <c r="AG92">
        <f t="shared" si="27"/>
        <v>539.25665364464453</v>
      </c>
    </row>
    <row r="93" spans="25:33" x14ac:dyDescent="0.25">
      <c r="Y93">
        <f t="shared" si="29"/>
        <v>2003</v>
      </c>
      <c r="Z93">
        <f t="shared" si="29"/>
        <v>14</v>
      </c>
      <c r="AA93" s="24">
        <v>258</v>
      </c>
      <c r="AC93">
        <f t="shared" si="28"/>
        <v>259.00499277616609</v>
      </c>
      <c r="AD93">
        <f t="shared" si="24"/>
        <v>259.37320072534158</v>
      </c>
      <c r="AE93">
        <f t="shared" si="25"/>
        <v>259.40230737427441</v>
      </c>
      <c r="AF93">
        <f t="shared" si="26"/>
        <v>1.8856802320786301</v>
      </c>
      <c r="AG93">
        <f t="shared" si="27"/>
        <v>1.9664659719444029</v>
      </c>
    </row>
    <row r="94" spans="25:33" x14ac:dyDescent="0.25">
      <c r="Y94">
        <f t="shared" si="29"/>
        <v>2004</v>
      </c>
      <c r="Z94">
        <f t="shared" si="29"/>
        <v>15</v>
      </c>
      <c r="AA94" s="24">
        <v>309</v>
      </c>
      <c r="AC94">
        <f t="shared" si="28"/>
        <v>259.01357175333453</v>
      </c>
      <c r="AD94">
        <f t="shared" si="24"/>
        <v>259.67994708073206</v>
      </c>
      <c r="AE94">
        <f t="shared" si="25"/>
        <v>259.72937841285631</v>
      </c>
      <c r="AF94">
        <f t="shared" si="26"/>
        <v>2432.4676199593896</v>
      </c>
      <c r="AG94">
        <f t="shared" si="27"/>
        <v>2427.5941515835102</v>
      </c>
    </row>
    <row r="95" spans="25:33" x14ac:dyDescent="0.25">
      <c r="Y95">
        <f t="shared" si="29"/>
        <v>2005</v>
      </c>
      <c r="Z95">
        <f t="shared" si="29"/>
        <v>16</v>
      </c>
      <c r="AA95" s="23">
        <v>303.56099999999998</v>
      </c>
      <c r="AC95">
        <f t="shared" si="28"/>
        <v>259.0368917071869</v>
      </c>
      <c r="AD95">
        <f t="shared" si="24"/>
        <v>260.23871541214208</v>
      </c>
      <c r="AE95">
        <f t="shared" si="25"/>
        <v>260.32232245354993</v>
      </c>
      <c r="AF95">
        <f t="shared" si="26"/>
        <v>1876.8203419113495</v>
      </c>
      <c r="AG95">
        <f t="shared" si="27"/>
        <v>1869.5832359658837</v>
      </c>
    </row>
    <row r="96" spans="25:33" x14ac:dyDescent="0.25">
      <c r="Y96">
        <f t="shared" si="29"/>
        <v>2006</v>
      </c>
      <c r="Z96">
        <f t="shared" si="29"/>
        <v>17</v>
      </c>
      <c r="AA96" s="23">
        <v>308.73899999999998</v>
      </c>
      <c r="AC96">
        <f t="shared" si="28"/>
        <v>259.10028099855799</v>
      </c>
      <c r="AD96">
        <f t="shared" si="24"/>
        <v>261.25632690649741</v>
      </c>
      <c r="AE96">
        <f t="shared" si="25"/>
        <v>261.39718089537928</v>
      </c>
      <c r="AF96">
        <f t="shared" si="26"/>
        <v>2254.6042441044328</v>
      </c>
      <c r="AG96">
        <f t="shared" si="27"/>
        <v>2241.2478361346293</v>
      </c>
    </row>
    <row r="97" spans="22:33" x14ac:dyDescent="0.25">
      <c r="Y97">
        <f t="shared" si="29"/>
        <v>2007</v>
      </c>
      <c r="Z97">
        <f t="shared" si="29"/>
        <v>18</v>
      </c>
      <c r="AA97" s="23">
        <v>307.25799999999998</v>
      </c>
      <c r="AC97">
        <f t="shared" si="28"/>
        <v>259.2725841935669</v>
      </c>
      <c r="AD97">
        <f t="shared" si="24"/>
        <v>263.10877566407487</v>
      </c>
      <c r="AE97">
        <f t="shared" si="25"/>
        <v>263.3453213726483</v>
      </c>
      <c r="AF97">
        <f t="shared" si="26"/>
        <v>1949.1540094638422</v>
      </c>
      <c r="AG97">
        <f t="shared" si="27"/>
        <v>1928.3233442290691</v>
      </c>
    </row>
    <row r="98" spans="22:33" x14ac:dyDescent="0.25">
      <c r="Y98">
        <f t="shared" ref="Y98:Z110" si="30">Y97+1</f>
        <v>2008</v>
      </c>
      <c r="Z98">
        <f t="shared" si="30"/>
        <v>19</v>
      </c>
      <c r="AA98" s="23">
        <v>306.15100000000001</v>
      </c>
      <c r="AC98">
        <f t="shared" si="28"/>
        <v>259.74090286498262</v>
      </c>
      <c r="AD98">
        <f t="shared" si="24"/>
        <v>266.47832510608407</v>
      </c>
      <c r="AE98">
        <f t="shared" si="25"/>
        <v>266.87513076195461</v>
      </c>
      <c r="AF98">
        <f t="shared" si="26"/>
        <v>1573.9211332383481</v>
      </c>
      <c r="AG98">
        <f t="shared" si="27"/>
        <v>1542.593904404041</v>
      </c>
    </row>
    <row r="99" spans="22:33" x14ac:dyDescent="0.25">
      <c r="Y99">
        <f t="shared" si="30"/>
        <v>2009</v>
      </c>
      <c r="Z99">
        <f t="shared" si="30"/>
        <v>20</v>
      </c>
      <c r="AA99" s="23">
        <v>348.80399999999997</v>
      </c>
      <c r="AC99">
        <f t="shared" si="28"/>
        <v>261.01355586701499</v>
      </c>
      <c r="AD99">
        <f t="shared" si="24"/>
        <v>272.59875336160854</v>
      </c>
      <c r="AE99">
        <f t="shared" si="25"/>
        <v>273.26665659620903</v>
      </c>
      <c r="AF99">
        <f t="shared" si="26"/>
        <v>5807.2396152180681</v>
      </c>
      <c r="AG99">
        <f t="shared" si="27"/>
        <v>5705.890248502239</v>
      </c>
    </row>
    <row r="100" spans="22:33" x14ac:dyDescent="0.25">
      <c r="Y100">
        <f t="shared" si="30"/>
        <v>2010</v>
      </c>
      <c r="Z100">
        <f t="shared" si="30"/>
        <v>21</v>
      </c>
      <c r="AA100" s="23">
        <v>407.24400000000003</v>
      </c>
      <c r="AC100">
        <f t="shared" si="28"/>
        <v>264.47026021753635</v>
      </c>
      <c r="AD100">
        <f t="shared" si="24"/>
        <v>283.68728832417446</v>
      </c>
      <c r="AE100">
        <f t="shared" si="25"/>
        <v>284.82510675647308</v>
      </c>
      <c r="AF100">
        <f t="shared" si="26"/>
        <v>15266.261000143089</v>
      </c>
      <c r="AG100">
        <f t="shared" si="27"/>
        <v>14986.385422970048</v>
      </c>
    </row>
    <row r="101" spans="22:33" x14ac:dyDescent="0.25">
      <c r="Y101">
        <f t="shared" si="30"/>
        <v>2011</v>
      </c>
      <c r="Z101">
        <f t="shared" si="30"/>
        <v>22</v>
      </c>
      <c r="AA101" s="23">
        <v>482.81099999999998</v>
      </c>
      <c r="AC101">
        <f t="shared" si="28"/>
        <v>273.84646765168526</v>
      </c>
      <c r="AD101">
        <f t="shared" si="24"/>
        <v>303.68332015471969</v>
      </c>
      <c r="AE101">
        <f t="shared" si="25"/>
        <v>305.67358582950919</v>
      </c>
      <c r="AF101">
        <f t="shared" si="26"/>
        <v>32086.725686753231</v>
      </c>
      <c r="AG101">
        <f t="shared" si="27"/>
        <v>31377.663499007991</v>
      </c>
    </row>
    <row r="102" spans="22:33" x14ac:dyDescent="0.25">
      <c r="Y102">
        <f t="shared" si="30"/>
        <v>2012</v>
      </c>
      <c r="Z102">
        <f t="shared" si="30"/>
        <v>23</v>
      </c>
      <c r="AA102" s="23">
        <v>482.53100000000001</v>
      </c>
      <c r="AC102">
        <f t="shared" si="28"/>
        <v>299.18614582586963</v>
      </c>
      <c r="AD102">
        <f t="shared" si="24"/>
        <v>339.44127722355194</v>
      </c>
      <c r="AE102">
        <f t="shared" si="25"/>
        <v>343.08539749649407</v>
      </c>
      <c r="AF102">
        <f t="shared" si="26"/>
        <v>20474.668764240763</v>
      </c>
      <c r="AG102">
        <f t="shared" si="27"/>
        <v>19445.076057565781</v>
      </c>
    </row>
    <row r="103" spans="22:33" x14ac:dyDescent="0.25">
      <c r="Y103">
        <f t="shared" si="30"/>
        <v>2013</v>
      </c>
      <c r="Z103">
        <f t="shared" si="30"/>
        <v>24</v>
      </c>
      <c r="AA103" s="24">
        <v>618.04999999999995</v>
      </c>
      <c r="AC103">
        <f t="shared" si="28"/>
        <v>366.99530193757488</v>
      </c>
      <c r="AD103">
        <f t="shared" si="24"/>
        <v>402.43718213189186</v>
      </c>
      <c r="AE103">
        <f t="shared" si="25"/>
        <v>409.53516030924072</v>
      </c>
      <c r="AF103">
        <f t="shared" si="26"/>
        <v>46488.887229025953</v>
      </c>
      <c r="AG103">
        <f t="shared" si="27"/>
        <v>43478.438371263022</v>
      </c>
    </row>
    <row r="104" spans="22:33" x14ac:dyDescent="0.25">
      <c r="Y104">
        <f t="shared" si="30"/>
        <v>2014</v>
      </c>
      <c r="Z104">
        <f t="shared" si="30"/>
        <v>25</v>
      </c>
      <c r="AA104" s="23">
        <v>716.37099999999998</v>
      </c>
      <c r="AC104">
        <f t="shared" si="28"/>
        <v>543.76101992911822</v>
      </c>
      <c r="AD104">
        <f t="shared" si="24"/>
        <v>510.55166191104354</v>
      </c>
      <c r="AE104">
        <f t="shared" si="25"/>
        <v>525.21563370529293</v>
      </c>
      <c r="AF104">
        <f t="shared" si="26"/>
        <v>42361.599931376157</v>
      </c>
      <c r="AG104">
        <f t="shared" si="27"/>
        <v>36540.374063263625</v>
      </c>
    </row>
    <row r="105" spans="22:33" x14ac:dyDescent="0.25">
      <c r="Y105">
        <f t="shared" si="30"/>
        <v>2015</v>
      </c>
      <c r="Z105">
        <f t="shared" si="30"/>
        <v>26</v>
      </c>
      <c r="AA105" s="23">
        <v>937.76900000000001</v>
      </c>
      <c r="AC105">
        <f t="shared" si="28"/>
        <v>974.73475361135922</v>
      </c>
      <c r="AD105">
        <f t="shared" si="24"/>
        <v>688.0214532382804</v>
      </c>
      <c r="AE105">
        <f t="shared" si="25"/>
        <v>719.03056873613957</v>
      </c>
      <c r="AF105">
        <f t="shared" si="26"/>
        <v>62373.83711349732</v>
      </c>
      <c r="AG105">
        <f t="shared" si="27"/>
        <v>47846.501311774598</v>
      </c>
    </row>
    <row r="106" spans="22:33" x14ac:dyDescent="0.25">
      <c r="Y106">
        <f t="shared" si="30"/>
        <v>2016</v>
      </c>
      <c r="Z106">
        <f t="shared" si="30"/>
        <v>27</v>
      </c>
      <c r="AA106" s="23">
        <v>1003.893</v>
      </c>
      <c r="AC106">
        <f t="shared" si="28"/>
        <v>1873.815465047295</v>
      </c>
      <c r="AD106">
        <f t="shared" si="24"/>
        <v>959.08521854639616</v>
      </c>
      <c r="AE106">
        <f t="shared" si="25"/>
        <v>1021.9021179852421</v>
      </c>
      <c r="AF106">
        <f t="shared" si="26"/>
        <v>2007.7372787939266</v>
      </c>
      <c r="AG106">
        <f t="shared" si="27"/>
        <v>324.3283306063679</v>
      </c>
    </row>
    <row r="107" spans="22:33" x14ac:dyDescent="0.25">
      <c r="Y107">
        <f t="shared" si="30"/>
        <v>2017</v>
      </c>
      <c r="Z107">
        <f t="shared" si="30"/>
        <v>28</v>
      </c>
      <c r="AA107" s="23">
        <v>1234.992</v>
      </c>
      <c r="AC107">
        <f t="shared" si="28"/>
        <v>3261.1695</v>
      </c>
      <c r="AD107">
        <f t="shared" si="24"/>
        <v>1330.6947846353928</v>
      </c>
      <c r="AE107">
        <f t="shared" si="25"/>
        <v>1443.145142142125</v>
      </c>
      <c r="AF107">
        <f t="shared" si="26"/>
        <v>9159.0229869683844</v>
      </c>
      <c r="AG107">
        <f t="shared" si="27"/>
        <v>43327.730583639706</v>
      </c>
    </row>
    <row r="108" spans="22:33" x14ac:dyDescent="0.25">
      <c r="Y108">
        <f t="shared" si="30"/>
        <v>2018</v>
      </c>
      <c r="Z108">
        <f t="shared" si="30"/>
        <v>29</v>
      </c>
      <c r="AA108" s="23">
        <v>1586.433</v>
      </c>
      <c r="AC108">
        <f t="shared" si="28"/>
        <v>4648.5235349527047</v>
      </c>
      <c r="AD108">
        <f t="shared" si="24"/>
        <v>1771.2249999999999</v>
      </c>
      <c r="AE108">
        <f t="shared" si="25"/>
        <v>1936.918694897797</v>
      </c>
      <c r="AF108">
        <f t="shared" si="26"/>
        <v>34148.083263999972</v>
      </c>
      <c r="AG108">
        <f t="shared" si="27"/>
        <v>122840.22232799162</v>
      </c>
    </row>
    <row r="109" spans="22:33" x14ac:dyDescent="0.25">
      <c r="Y109">
        <f t="shared" si="30"/>
        <v>2019</v>
      </c>
      <c r="Z109">
        <f t="shared" si="30"/>
        <v>30</v>
      </c>
      <c r="AA109" s="24">
        <v>2379.9699999999998</v>
      </c>
      <c r="AC109">
        <f t="shared" si="28"/>
        <v>5547.6042463886397</v>
      </c>
      <c r="AD109">
        <f t="shared" si="24"/>
        <v>2211.7552153646066</v>
      </c>
      <c r="AE109">
        <f t="shared" si="25"/>
        <v>2405.8917860279157</v>
      </c>
      <c r="AF109">
        <f t="shared" si="26"/>
        <v>28296.213769931732</v>
      </c>
      <c r="AG109">
        <f t="shared" si="27"/>
        <v>671.93899087705665</v>
      </c>
    </row>
    <row r="110" spans="22:33" x14ac:dyDescent="0.25">
      <c r="Y110">
        <f t="shared" si="30"/>
        <v>2020</v>
      </c>
      <c r="Z110">
        <f t="shared" si="30"/>
        <v>31</v>
      </c>
      <c r="AA110" s="24">
        <v>3283.45</v>
      </c>
      <c r="AB110" s="29">
        <f>AA110</f>
        <v>3283.45</v>
      </c>
      <c r="AC110">
        <f t="shared" si="28"/>
        <v>5978.5779800708824</v>
      </c>
      <c r="AD110">
        <f t="shared" si="24"/>
        <v>2583.3647814536034</v>
      </c>
      <c r="AE110">
        <f t="shared" si="25"/>
        <v>2766.7212151020681</v>
      </c>
      <c r="AF110">
        <f t="shared" si="26"/>
        <v>490119.3132271556</v>
      </c>
      <c r="AG110">
        <f t="shared" si="27"/>
        <v>267008.63714209304</v>
      </c>
    </row>
    <row r="111" spans="22:33" x14ac:dyDescent="0.25">
      <c r="V111">
        <v>30</v>
      </c>
      <c r="W111">
        <v>2379.9699999999998</v>
      </c>
      <c r="Y111">
        <f t="shared" ref="Y111:Z111" si="31">Y110+1</f>
        <v>2021</v>
      </c>
      <c r="Z111">
        <f t="shared" si="31"/>
        <v>32</v>
      </c>
      <c r="AB111">
        <f t="shared" ref="AB111:AB125" si="32">$AA$110*2-W111</f>
        <v>4186.93</v>
      </c>
      <c r="AC111">
        <f t="shared" si="28"/>
        <v>6155.3436980624256</v>
      </c>
      <c r="AF111">
        <f>SUM(AF80:AF110)/Z110</f>
        <v>26773.649277182627</v>
      </c>
      <c r="AG111">
        <f>SUM(AG80:AG110)/Z110</f>
        <v>21770.063492429606</v>
      </c>
    </row>
    <row r="112" spans="22:33" x14ac:dyDescent="0.25">
      <c r="V112">
        <v>29</v>
      </c>
      <c r="W112">
        <v>1586.433</v>
      </c>
      <c r="Y112">
        <f t="shared" ref="Y112:Z112" si="33">Y111+1</f>
        <v>2022</v>
      </c>
      <c r="Z112">
        <f t="shared" si="33"/>
        <v>33</v>
      </c>
      <c r="AB112">
        <f t="shared" si="32"/>
        <v>4980.4669999999996</v>
      </c>
      <c r="AC112">
        <f t="shared" si="28"/>
        <v>6223.1528541741309</v>
      </c>
    </row>
    <row r="113" spans="22:29" x14ac:dyDescent="0.25">
      <c r="V113">
        <v>28</v>
      </c>
      <c r="W113">
        <v>1234.992</v>
      </c>
      <c r="Y113">
        <f t="shared" ref="Y113:Z113" si="34">Y112+1</f>
        <v>2023</v>
      </c>
      <c r="Z113">
        <f t="shared" si="34"/>
        <v>34</v>
      </c>
      <c r="AB113">
        <f t="shared" si="32"/>
        <v>5331.9079999999994</v>
      </c>
      <c r="AC113">
        <f t="shared" si="28"/>
        <v>6248.4925323483158</v>
      </c>
    </row>
    <row r="114" spans="22:29" x14ac:dyDescent="0.25">
      <c r="V114">
        <v>27</v>
      </c>
      <c r="W114">
        <v>1003.893</v>
      </c>
      <c r="Y114">
        <f t="shared" ref="Y114:Z114" si="35">Y113+1</f>
        <v>2024</v>
      </c>
      <c r="Z114">
        <f t="shared" si="35"/>
        <v>35</v>
      </c>
      <c r="AB114">
        <f t="shared" si="32"/>
        <v>5563.0069999999996</v>
      </c>
      <c r="AC114">
        <f t="shared" si="28"/>
        <v>6257.8687397824642</v>
      </c>
    </row>
    <row r="115" spans="22:29" x14ac:dyDescent="0.25">
      <c r="V115">
        <v>26</v>
      </c>
      <c r="W115">
        <v>937.76900000000001</v>
      </c>
      <c r="Y115">
        <f t="shared" ref="Y115:Z115" si="36">Y114+1</f>
        <v>2025</v>
      </c>
      <c r="Z115">
        <f t="shared" si="36"/>
        <v>36</v>
      </c>
      <c r="AB115">
        <f t="shared" si="32"/>
        <v>5629.1309999999994</v>
      </c>
      <c r="AC115">
        <f t="shared" si="28"/>
        <v>6261.3254441329855</v>
      </c>
    </row>
    <row r="116" spans="22:29" x14ac:dyDescent="0.25">
      <c r="V116">
        <v>25</v>
      </c>
      <c r="W116">
        <v>716.37099999999998</v>
      </c>
      <c r="Y116">
        <f t="shared" ref="Y116:Z116" si="37">Y115+1</f>
        <v>2026</v>
      </c>
      <c r="Z116">
        <f t="shared" si="37"/>
        <v>37</v>
      </c>
      <c r="AB116">
        <f t="shared" si="32"/>
        <v>5850.5289999999995</v>
      </c>
      <c r="AC116">
        <f t="shared" si="28"/>
        <v>6262.5980971350173</v>
      </c>
    </row>
    <row r="117" spans="22:29" x14ac:dyDescent="0.25">
      <c r="V117">
        <v>24</v>
      </c>
      <c r="W117">
        <v>618.04999999999995</v>
      </c>
      <c r="Y117">
        <f t="shared" ref="Y117:Z117" si="38">Y116+1</f>
        <v>2027</v>
      </c>
      <c r="Z117">
        <f t="shared" si="38"/>
        <v>38</v>
      </c>
      <c r="AB117">
        <f t="shared" si="32"/>
        <v>5948.8499999999995</v>
      </c>
      <c r="AC117">
        <f t="shared" si="28"/>
        <v>6263.0664158064337</v>
      </c>
    </row>
    <row r="118" spans="22:29" x14ac:dyDescent="0.25">
      <c r="V118">
        <v>23</v>
      </c>
      <c r="W118">
        <v>482.53100000000001</v>
      </c>
      <c r="Y118">
        <f t="shared" ref="Y118:Z118" si="39">Y117+1</f>
        <v>2028</v>
      </c>
      <c r="Z118">
        <f t="shared" si="39"/>
        <v>39</v>
      </c>
      <c r="AB118">
        <f t="shared" si="32"/>
        <v>6084.3689999999997</v>
      </c>
      <c r="AC118">
        <f t="shared" si="28"/>
        <v>6263.2387190014424</v>
      </c>
    </row>
    <row r="119" spans="22:29" x14ac:dyDescent="0.25">
      <c r="V119">
        <v>22</v>
      </c>
      <c r="W119">
        <v>482.81099999999998</v>
      </c>
      <c r="Y119">
        <f t="shared" ref="Y119:Z119" si="40">Y118+1</f>
        <v>2029</v>
      </c>
      <c r="Z119">
        <f t="shared" si="40"/>
        <v>40</v>
      </c>
      <c r="AB119">
        <f t="shared" si="32"/>
        <v>6084.0889999999999</v>
      </c>
      <c r="AC119">
        <f t="shared" si="28"/>
        <v>6263.3021082928135</v>
      </c>
    </row>
    <row r="120" spans="22:29" x14ac:dyDescent="0.25">
      <c r="V120">
        <v>21</v>
      </c>
      <c r="W120">
        <v>407.24400000000003</v>
      </c>
      <c r="Y120">
        <f t="shared" ref="Y120:Z120" si="41">Y119+1</f>
        <v>2030</v>
      </c>
      <c r="Z120">
        <f t="shared" si="41"/>
        <v>41</v>
      </c>
      <c r="AB120">
        <f t="shared" si="32"/>
        <v>6159.6559999999999</v>
      </c>
      <c r="AC120">
        <f t="shared" si="28"/>
        <v>6263.3254282466651</v>
      </c>
    </row>
    <row r="121" spans="22:29" x14ac:dyDescent="0.25">
      <c r="V121">
        <v>20</v>
      </c>
      <c r="W121">
        <v>348.80399999999997</v>
      </c>
      <c r="Y121">
        <f t="shared" ref="Y121:Z121" si="42">Y120+1</f>
        <v>2031</v>
      </c>
      <c r="Z121">
        <f t="shared" si="42"/>
        <v>42</v>
      </c>
      <c r="AB121">
        <f t="shared" si="32"/>
        <v>6218.0959999999995</v>
      </c>
      <c r="AC121">
        <f t="shared" si="28"/>
        <v>6263.3340072238334</v>
      </c>
    </row>
    <row r="122" spans="22:29" x14ac:dyDescent="0.25">
      <c r="V122">
        <v>19</v>
      </c>
      <c r="W122">
        <v>306.15100000000001</v>
      </c>
      <c r="Y122">
        <f t="shared" ref="Y122:Z122" si="43">Y121+1</f>
        <v>2032</v>
      </c>
      <c r="Z122">
        <f t="shared" si="43"/>
        <v>43</v>
      </c>
      <c r="AB122">
        <f t="shared" si="32"/>
        <v>6260.7489999999998</v>
      </c>
      <c r="AC122">
        <f t="shared" si="28"/>
        <v>6263.337163259328</v>
      </c>
    </row>
    <row r="123" spans="22:29" x14ac:dyDescent="0.25">
      <c r="V123">
        <v>18</v>
      </c>
      <c r="W123">
        <v>307.25799999999998</v>
      </c>
      <c r="Y123">
        <f t="shared" ref="Y123:Z123" si="44">Y122+1</f>
        <v>2033</v>
      </c>
      <c r="Z123">
        <f t="shared" si="44"/>
        <v>44</v>
      </c>
      <c r="AB123">
        <f t="shared" si="32"/>
        <v>6259.6419999999998</v>
      </c>
      <c r="AC123">
        <f t="shared" si="28"/>
        <v>6263.3383243007374</v>
      </c>
    </row>
    <row r="124" spans="22:29" x14ac:dyDescent="0.25">
      <c r="V124">
        <v>17</v>
      </c>
      <c r="W124">
        <v>308.73899999999998</v>
      </c>
      <c r="Y124">
        <f t="shared" ref="Y124:Z124" si="45">Y123+1</f>
        <v>2034</v>
      </c>
      <c r="Z124">
        <f t="shared" si="45"/>
        <v>45</v>
      </c>
      <c r="AB124">
        <f t="shared" si="32"/>
        <v>6258.1610000000001</v>
      </c>
      <c r="AC124">
        <f t="shared" si="28"/>
        <v>6263.3387514241149</v>
      </c>
    </row>
    <row r="125" spans="22:29" x14ac:dyDescent="0.25">
      <c r="V125">
        <v>16</v>
      </c>
      <c r="W125">
        <v>303.56099999999998</v>
      </c>
      <c r="Y125">
        <f t="shared" ref="Y125:Z125" si="46">Y124+1</f>
        <v>2035</v>
      </c>
      <c r="Z125">
        <f t="shared" si="46"/>
        <v>46</v>
      </c>
      <c r="AB125">
        <f t="shared" si="32"/>
        <v>6263.3389999999999</v>
      </c>
      <c r="AC125">
        <f t="shared" si="28"/>
        <v>6263.3389085540402</v>
      </c>
    </row>
  </sheetData>
  <sortState xmlns:xlrd2="http://schemas.microsoft.com/office/spreadsheetml/2017/richdata2" ref="V111:W125">
    <sortCondition descending="1" ref="V111:V1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3498-B46B-4AC1-826E-C85AB9C4C899}">
  <dimension ref="A1:AF40"/>
  <sheetViews>
    <sheetView topLeftCell="D4" zoomScale="86" zoomScaleNormal="145" workbookViewId="0">
      <selection activeCell="AC45" sqref="AC45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2" t="s">
        <v>151</v>
      </c>
    </row>
    <row r="2" spans="1:32" x14ac:dyDescent="0.25">
      <c r="A2" s="2" t="s">
        <v>143</v>
      </c>
      <c r="B2" s="1" t="s">
        <v>0</v>
      </c>
    </row>
    <row r="3" spans="1:32" x14ac:dyDescent="0.25">
      <c r="A3" s="2" t="s">
        <v>144</v>
      </c>
      <c r="B3" s="2" t="s">
        <v>6</v>
      </c>
    </row>
    <row r="5" spans="1:32" x14ac:dyDescent="0.25">
      <c r="A5" s="1" t="s">
        <v>12</v>
      </c>
      <c r="C5" s="2" t="s">
        <v>17</v>
      </c>
    </row>
    <row r="6" spans="1:32" x14ac:dyDescent="0.25">
      <c r="A6" s="1" t="s">
        <v>13</v>
      </c>
      <c r="C6" s="2" t="s">
        <v>22</v>
      </c>
    </row>
    <row r="7" spans="1:32" x14ac:dyDescent="0.25">
      <c r="A7" s="1" t="s">
        <v>14</v>
      </c>
      <c r="C7" s="2" t="s">
        <v>19</v>
      </c>
    </row>
    <row r="8" spans="1:32" x14ac:dyDescent="0.25">
      <c r="A8" s="1" t="s">
        <v>15</v>
      </c>
      <c r="C8" s="2" t="s">
        <v>20</v>
      </c>
    </row>
    <row r="10" spans="1:32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x14ac:dyDescent="0.25">
      <c r="A12" s="6" t="s">
        <v>38</v>
      </c>
      <c r="B12" s="21">
        <v>86893.498999999996</v>
      </c>
      <c r="C12" s="21">
        <v>86939.485000000001</v>
      </c>
      <c r="D12" s="21">
        <v>87197.078999999998</v>
      </c>
      <c r="E12" s="21">
        <v>87369.513000000006</v>
      </c>
      <c r="F12" s="21">
        <v>85655.654999999999</v>
      </c>
      <c r="G12" s="21">
        <v>86693.774999999994</v>
      </c>
      <c r="H12" s="21">
        <v>88329.638999999996</v>
      </c>
      <c r="I12" s="21">
        <v>89731.231</v>
      </c>
      <c r="J12" s="21">
        <v>88108.873000000007</v>
      </c>
      <c r="K12" s="21">
        <v>84768.998000000007</v>
      </c>
      <c r="L12" s="21">
        <v>85877.460999999996</v>
      </c>
      <c r="M12" s="21">
        <v>82392.517000000007</v>
      </c>
      <c r="N12" s="22">
        <v>83078.59</v>
      </c>
      <c r="O12" s="21">
        <v>80442.236999999994</v>
      </c>
      <c r="P12" s="21">
        <v>81445.076000000001</v>
      </c>
      <c r="Q12" s="21">
        <v>79206.403999999995</v>
      </c>
      <c r="R12" s="21">
        <v>76010.298999999999</v>
      </c>
      <c r="S12" s="21">
        <v>78361.441000000006</v>
      </c>
      <c r="T12" s="21">
        <v>76317.762000000002</v>
      </c>
      <c r="U12" s="21">
        <v>72095.876000000004</v>
      </c>
      <c r="V12" s="21">
        <v>73256.790999999997</v>
      </c>
      <c r="W12" s="21">
        <v>71934.106</v>
      </c>
      <c r="X12" s="21">
        <v>72008.936000000002</v>
      </c>
      <c r="Y12" s="21">
        <v>65178.749000000003</v>
      </c>
      <c r="Z12" s="21">
        <v>62814.281999999999</v>
      </c>
      <c r="AA12" s="21">
        <v>62692.084999999999</v>
      </c>
      <c r="AB12" s="21">
        <v>63163.944000000003</v>
      </c>
      <c r="AC12" s="21">
        <v>63330.125999999997</v>
      </c>
      <c r="AD12" s="21">
        <v>62853.319000000003</v>
      </c>
      <c r="AE12" s="21">
        <v>61410.178</v>
      </c>
      <c r="AF12" s="21">
        <v>54853.154999999999</v>
      </c>
    </row>
    <row r="13" spans="1:32" x14ac:dyDescent="0.25">
      <c r="A13" s="6" t="s">
        <v>39</v>
      </c>
      <c r="B13" s="23">
        <v>2370.5030000000002</v>
      </c>
      <c r="C13" s="23">
        <v>1761.652</v>
      </c>
      <c r="D13" s="23">
        <v>1340.8230000000001</v>
      </c>
      <c r="E13" s="23">
        <v>1100.454</v>
      </c>
      <c r="F13" s="24">
        <v>195.64</v>
      </c>
      <c r="G13" s="24">
        <v>182.23</v>
      </c>
      <c r="H13" s="23">
        <v>144.49700000000001</v>
      </c>
      <c r="I13" s="23">
        <v>164.06800000000001</v>
      </c>
      <c r="J13" s="23">
        <v>77.435000000000002</v>
      </c>
      <c r="K13" s="23">
        <v>51.045000000000002</v>
      </c>
      <c r="L13" s="23">
        <v>113.556</v>
      </c>
      <c r="M13" s="23">
        <v>367.43400000000003</v>
      </c>
      <c r="N13" s="23">
        <v>340.846</v>
      </c>
      <c r="O13" s="23">
        <v>61.710999999999999</v>
      </c>
      <c r="P13" s="23">
        <v>63.183</v>
      </c>
      <c r="Q13" s="23">
        <v>63.834000000000003</v>
      </c>
      <c r="R13" s="23">
        <v>12.978999999999999</v>
      </c>
      <c r="S13" s="24">
        <v>11.55</v>
      </c>
      <c r="T13" s="23">
        <v>11.875999999999999</v>
      </c>
      <c r="U13" s="23">
        <v>5.6159999999999997</v>
      </c>
      <c r="V13" s="23">
        <v>5.5359999999999996</v>
      </c>
      <c r="W13" s="23">
        <v>5.4610000000000003</v>
      </c>
      <c r="X13" s="23">
        <v>5.548</v>
      </c>
      <c r="Y13" s="23">
        <v>5.6740000000000004</v>
      </c>
      <c r="Z13" s="23">
        <v>13.425000000000001</v>
      </c>
      <c r="AA13" s="23">
        <v>13.859</v>
      </c>
      <c r="AB13" s="23">
        <v>13.474</v>
      </c>
      <c r="AC13" s="23">
        <v>15.779</v>
      </c>
      <c r="AD13" s="23">
        <v>11.622999999999999</v>
      </c>
      <c r="AE13" s="23">
        <v>6.7530000000000001</v>
      </c>
      <c r="AF13" s="23">
        <v>4.0819999999999999</v>
      </c>
    </row>
    <row r="14" spans="1:32" x14ac:dyDescent="0.25">
      <c r="A14" s="6" t="s">
        <v>41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5">
        <v>7.3079999999999998</v>
      </c>
      <c r="I14" s="15">
        <v>7.6239999999999997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</row>
    <row r="15" spans="1:32" x14ac:dyDescent="0.25">
      <c r="A15" s="6" t="s">
        <v>42</v>
      </c>
      <c r="B15" s="16">
        <v>1235.6949999999999</v>
      </c>
      <c r="C15" s="16">
        <v>761.88099999999997</v>
      </c>
      <c r="D15" s="16">
        <v>334.327</v>
      </c>
      <c r="E15" s="20">
        <v>206.92</v>
      </c>
      <c r="F15" s="16">
        <v>147.40899999999999</v>
      </c>
      <c r="G15" s="16">
        <v>133.23500000000001</v>
      </c>
      <c r="H15" s="16">
        <v>95.853999999999999</v>
      </c>
      <c r="I15" s="16">
        <v>121.33499999999999</v>
      </c>
      <c r="J15" s="16">
        <v>67.066999999999993</v>
      </c>
      <c r="K15" s="16">
        <v>21.878</v>
      </c>
      <c r="L15" s="16">
        <v>92.274000000000001</v>
      </c>
      <c r="M15" s="16">
        <v>295.46199999999999</v>
      </c>
      <c r="N15" s="16">
        <v>264.58300000000003</v>
      </c>
      <c r="O15" s="16">
        <v>7.6390000000000002</v>
      </c>
      <c r="P15" s="16">
        <v>6.6589999999999998</v>
      </c>
      <c r="Q15" s="16">
        <v>2.7650000000000001</v>
      </c>
      <c r="R15" s="16">
        <v>8.6739999999999995</v>
      </c>
      <c r="S15" s="16">
        <v>7.9390000000000001</v>
      </c>
      <c r="T15" s="16">
        <v>8.1259999999999994</v>
      </c>
      <c r="U15" s="16">
        <v>1.766</v>
      </c>
      <c r="V15" s="16">
        <v>1.2430000000000001</v>
      </c>
      <c r="W15" s="16">
        <v>1.272</v>
      </c>
      <c r="X15" s="16">
        <v>1.3320000000000001</v>
      </c>
      <c r="Y15" s="16">
        <v>1.355</v>
      </c>
      <c r="Z15" s="16">
        <v>9.2080000000000002</v>
      </c>
      <c r="AA15" s="16">
        <v>9.5470000000000006</v>
      </c>
      <c r="AB15" s="20">
        <v>8.99</v>
      </c>
      <c r="AC15" s="16">
        <v>9.3889999999999993</v>
      </c>
      <c r="AD15" s="16">
        <v>9.5909999999999993</v>
      </c>
      <c r="AE15" s="20">
        <v>5.58</v>
      </c>
      <c r="AF15" s="16">
        <v>4.0819999999999999</v>
      </c>
    </row>
    <row r="16" spans="1:32" x14ac:dyDescent="0.25">
      <c r="A16" s="6" t="s">
        <v>43</v>
      </c>
      <c r="B16" s="15">
        <v>4.1829999999999998</v>
      </c>
      <c r="C16" s="15">
        <v>32.341999999999999</v>
      </c>
      <c r="D16" s="19">
        <v>22.69</v>
      </c>
      <c r="E16" s="15">
        <v>26.169</v>
      </c>
      <c r="F16" s="15">
        <v>16.088000000000001</v>
      </c>
      <c r="G16" s="15">
        <v>19.134</v>
      </c>
      <c r="H16" s="15">
        <v>19.338000000000001</v>
      </c>
      <c r="I16" s="15">
        <v>16.346</v>
      </c>
      <c r="J16" s="15">
        <v>10.368</v>
      </c>
      <c r="K16" s="19">
        <v>0</v>
      </c>
      <c r="L16" s="19">
        <v>0</v>
      </c>
      <c r="M16" s="19">
        <v>0</v>
      </c>
      <c r="N16" s="19">
        <v>42.93</v>
      </c>
      <c r="O16" s="19">
        <v>0</v>
      </c>
      <c r="P16" s="15">
        <v>24.308</v>
      </c>
      <c r="Q16" s="15">
        <v>29.492000000000001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5">
        <v>2.3620000000000001</v>
      </c>
      <c r="AD16" s="15">
        <v>2.032</v>
      </c>
      <c r="AE16" s="15">
        <v>1.173</v>
      </c>
      <c r="AF16" s="19">
        <v>0</v>
      </c>
    </row>
    <row r="17" spans="1:32" x14ac:dyDescent="0.25">
      <c r="A17" s="6" t="s">
        <v>44</v>
      </c>
      <c r="B17" s="16">
        <v>60.637999999999998</v>
      </c>
      <c r="C17" s="16">
        <v>48.167999999999999</v>
      </c>
      <c r="D17" s="16">
        <v>25.946000000000002</v>
      </c>
      <c r="E17" s="16">
        <v>12.786</v>
      </c>
      <c r="F17" s="20">
        <v>16.61</v>
      </c>
      <c r="G17" s="16">
        <v>9.157</v>
      </c>
      <c r="H17" s="16">
        <v>11.616</v>
      </c>
      <c r="I17" s="16">
        <v>10.804</v>
      </c>
      <c r="J17" s="20">
        <v>0</v>
      </c>
      <c r="K17" s="20">
        <v>0</v>
      </c>
      <c r="L17" s="16">
        <v>4.8330000000000002</v>
      </c>
      <c r="M17" s="20">
        <v>33.18</v>
      </c>
      <c r="N17" s="20">
        <v>0</v>
      </c>
      <c r="O17" s="16">
        <v>20.739000000000001</v>
      </c>
      <c r="P17" s="20">
        <v>0</v>
      </c>
      <c r="Q17" s="20">
        <v>3.8</v>
      </c>
      <c r="R17" s="16">
        <v>4.3049999999999997</v>
      </c>
      <c r="S17" s="16">
        <v>3.6110000000000002</v>
      </c>
      <c r="T17" s="16">
        <v>3.7509999999999999</v>
      </c>
      <c r="U17" s="20">
        <v>3.85</v>
      </c>
      <c r="V17" s="16">
        <v>4.2930000000000001</v>
      </c>
      <c r="W17" s="16">
        <v>4.1890000000000001</v>
      </c>
      <c r="X17" s="16">
        <v>4.2160000000000002</v>
      </c>
      <c r="Y17" s="16">
        <v>4.319</v>
      </c>
      <c r="Z17" s="16">
        <v>4.218</v>
      </c>
      <c r="AA17" s="16">
        <v>4.3120000000000003</v>
      </c>
      <c r="AB17" s="16">
        <v>4.484</v>
      </c>
      <c r="AC17" s="16">
        <v>4.0279999999999996</v>
      </c>
      <c r="AD17" s="20">
        <v>0</v>
      </c>
      <c r="AE17" s="20">
        <v>0</v>
      </c>
      <c r="AF17" s="20">
        <v>0</v>
      </c>
    </row>
    <row r="18" spans="1:32" x14ac:dyDescent="0.25">
      <c r="A18" s="6" t="s">
        <v>45</v>
      </c>
      <c r="B18" s="15">
        <v>1052.2619999999999</v>
      </c>
      <c r="C18" s="15">
        <v>894.39300000000003</v>
      </c>
      <c r="D18" s="15">
        <v>932.43100000000004</v>
      </c>
      <c r="E18" s="15">
        <v>834.09500000000003</v>
      </c>
      <c r="F18" s="19">
        <v>0</v>
      </c>
      <c r="G18" s="19">
        <v>0</v>
      </c>
      <c r="H18" s="19">
        <v>0</v>
      </c>
      <c r="I18" s="15">
        <v>7.9580000000000002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</row>
    <row r="19" spans="1:32" x14ac:dyDescent="0.25">
      <c r="A19" s="6" t="s">
        <v>47</v>
      </c>
      <c r="B19" s="15">
        <v>12.769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</row>
    <row r="20" spans="1:32" x14ac:dyDescent="0.25">
      <c r="A20" s="6" t="s">
        <v>48</v>
      </c>
      <c r="B20" s="16">
        <v>4.9550000000000001</v>
      </c>
      <c r="C20" s="16">
        <v>24.867999999999999</v>
      </c>
      <c r="D20" s="16">
        <v>25.428000000000001</v>
      </c>
      <c r="E20" s="16">
        <v>20.484000000000002</v>
      </c>
      <c r="F20" s="16">
        <v>15.532999999999999</v>
      </c>
      <c r="G20" s="16">
        <v>20.704000000000001</v>
      </c>
      <c r="H20" s="20">
        <v>10.38</v>
      </c>
      <c r="I20" s="20">
        <v>0</v>
      </c>
      <c r="J20" s="20">
        <v>0</v>
      </c>
      <c r="K20" s="16">
        <v>29.167000000000002</v>
      </c>
      <c r="L20" s="16">
        <v>16.449000000000002</v>
      </c>
      <c r="M20" s="16">
        <v>38.792000000000002</v>
      </c>
      <c r="N20" s="16">
        <v>33.332999999999998</v>
      </c>
      <c r="O20" s="16">
        <v>33.332999999999998</v>
      </c>
      <c r="P20" s="16">
        <v>32.216000000000001</v>
      </c>
      <c r="Q20" s="16">
        <v>27.777999999999999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x14ac:dyDescent="0.25">
      <c r="A21" s="6" t="s">
        <v>60</v>
      </c>
      <c r="B21" s="23">
        <v>38977.716</v>
      </c>
      <c r="C21" s="23">
        <v>37883.277999999998</v>
      </c>
      <c r="D21" s="23">
        <v>38807.258000000002</v>
      </c>
      <c r="E21" s="23">
        <v>37984.671000000002</v>
      </c>
      <c r="F21" s="23">
        <v>35887.682999999997</v>
      </c>
      <c r="G21" s="23">
        <v>35796.546999999999</v>
      </c>
      <c r="H21" s="23">
        <v>35996.254999999997</v>
      </c>
      <c r="I21" s="23">
        <v>37064.665999999997</v>
      </c>
      <c r="J21" s="23">
        <v>36231.383000000002</v>
      </c>
      <c r="K21" s="23">
        <v>33544.508000000002</v>
      </c>
      <c r="L21" s="23">
        <v>34135.589</v>
      </c>
      <c r="M21" s="23">
        <v>30132.594000000001</v>
      </c>
      <c r="N21" s="23">
        <v>30166.994999999999</v>
      </c>
      <c r="O21" s="23">
        <v>30497.455999999998</v>
      </c>
      <c r="P21" s="23">
        <v>31049.746999999999</v>
      </c>
      <c r="Q21" s="23">
        <v>29163.404999999999</v>
      </c>
      <c r="R21" s="23">
        <v>27901.644</v>
      </c>
      <c r="S21" s="23">
        <v>30039.579000000002</v>
      </c>
      <c r="T21" s="23">
        <v>28992.865000000002</v>
      </c>
      <c r="U21" s="23">
        <v>25368.445</v>
      </c>
      <c r="V21" s="23">
        <v>25573.651999999998</v>
      </c>
      <c r="W21" s="23">
        <v>24264.135999999999</v>
      </c>
      <c r="X21" s="23">
        <v>24522.082999999999</v>
      </c>
      <c r="Y21" s="23">
        <v>17511.597000000002</v>
      </c>
      <c r="Z21" s="23">
        <v>16359.412</v>
      </c>
      <c r="AA21" s="23">
        <v>16117.616</v>
      </c>
      <c r="AB21" s="23">
        <v>15369.121999999999</v>
      </c>
      <c r="AC21" s="23">
        <v>15050.808000000001</v>
      </c>
      <c r="AD21" s="23">
        <v>14424.130999999999</v>
      </c>
      <c r="AE21" s="23">
        <v>14251.485000000001</v>
      </c>
      <c r="AF21" s="24">
        <v>12458.79</v>
      </c>
    </row>
    <row r="22" spans="1:32" x14ac:dyDescent="0.25">
      <c r="A22" s="6" t="s">
        <v>68</v>
      </c>
      <c r="B22" s="20">
        <v>0</v>
      </c>
      <c r="C22" s="20">
        <v>0</v>
      </c>
      <c r="D22" s="20">
        <v>0</v>
      </c>
      <c r="E22" s="16">
        <v>13.138999999999999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16">
        <v>1.2999999999999999E-2</v>
      </c>
      <c r="AE22" s="20">
        <v>0</v>
      </c>
      <c r="AF22" s="20">
        <v>0</v>
      </c>
    </row>
    <row r="23" spans="1:32" x14ac:dyDescent="0.25">
      <c r="A23" s="6" t="s">
        <v>74</v>
      </c>
      <c r="B23" s="16">
        <v>24.334</v>
      </c>
      <c r="C23" s="16">
        <v>12.167</v>
      </c>
      <c r="D23" s="16">
        <v>12.167</v>
      </c>
      <c r="E23" s="20">
        <v>0</v>
      </c>
      <c r="F23" s="16">
        <v>12.167</v>
      </c>
      <c r="G23" s="16">
        <v>24.334</v>
      </c>
      <c r="H23" s="16">
        <v>24.334</v>
      </c>
      <c r="I23" s="16">
        <v>12.167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</row>
    <row r="24" spans="1:32" x14ac:dyDescent="0.25">
      <c r="A24" s="6" t="s">
        <v>75</v>
      </c>
      <c r="B24" s="15">
        <v>38919.716999999997</v>
      </c>
      <c r="C24" s="15">
        <v>37815.059000000001</v>
      </c>
      <c r="D24" s="19">
        <v>38704.370000000003</v>
      </c>
      <c r="E24" s="15">
        <v>37846.455000000002</v>
      </c>
      <c r="F24" s="15">
        <v>35772.824000000001</v>
      </c>
      <c r="G24" s="15">
        <v>35681.911</v>
      </c>
      <c r="H24" s="15">
        <v>35903.478999999999</v>
      </c>
      <c r="I24" s="15">
        <v>37017.667000000001</v>
      </c>
      <c r="J24" s="15">
        <v>36161.133999999998</v>
      </c>
      <c r="K24" s="15">
        <v>33447.536</v>
      </c>
      <c r="L24" s="19">
        <v>34078.449999999997</v>
      </c>
      <c r="M24" s="15">
        <v>30120.344000000001</v>
      </c>
      <c r="N24" s="15">
        <v>30130.244999999999</v>
      </c>
      <c r="O24" s="15">
        <v>30472.955999999998</v>
      </c>
      <c r="P24" s="15">
        <v>31000.746999999999</v>
      </c>
      <c r="Q24" s="15">
        <v>29152.183000000001</v>
      </c>
      <c r="R24" s="15">
        <v>27901.644</v>
      </c>
      <c r="S24" s="15">
        <v>30039.579000000002</v>
      </c>
      <c r="T24" s="15">
        <v>28981.643</v>
      </c>
      <c r="U24" s="15">
        <v>25368.445</v>
      </c>
      <c r="V24" s="15">
        <v>25573.651999999998</v>
      </c>
      <c r="W24" s="15">
        <v>24264.135999999999</v>
      </c>
      <c r="X24" s="15">
        <v>24522.082999999999</v>
      </c>
      <c r="Y24" s="15">
        <v>17511.597000000002</v>
      </c>
      <c r="Z24" s="15">
        <v>16359.412</v>
      </c>
      <c r="AA24" s="15">
        <v>16117.616</v>
      </c>
      <c r="AB24" s="15">
        <v>15369.121999999999</v>
      </c>
      <c r="AC24" s="15">
        <v>15050.784</v>
      </c>
      <c r="AD24" s="15">
        <v>14424.093000000001</v>
      </c>
      <c r="AE24" s="15">
        <v>14248.651</v>
      </c>
      <c r="AF24" s="15">
        <v>12458.766</v>
      </c>
    </row>
    <row r="25" spans="1:32" x14ac:dyDescent="0.25">
      <c r="A25" s="6" t="s">
        <v>76</v>
      </c>
      <c r="B25" s="16">
        <v>33.667000000000002</v>
      </c>
      <c r="C25" s="16">
        <v>56.052999999999997</v>
      </c>
      <c r="D25" s="16">
        <v>56.052999999999997</v>
      </c>
      <c r="E25" s="16">
        <v>89.661000000000001</v>
      </c>
      <c r="F25" s="16">
        <v>67.275000000000006</v>
      </c>
      <c r="G25" s="16">
        <v>78.497</v>
      </c>
      <c r="H25" s="20">
        <v>44.83</v>
      </c>
      <c r="I25" s="16">
        <v>11.222</v>
      </c>
      <c r="J25" s="16">
        <v>11.222</v>
      </c>
      <c r="K25" s="16">
        <v>11.222</v>
      </c>
      <c r="L25" s="16">
        <v>44.887999999999998</v>
      </c>
      <c r="M25" s="20">
        <v>0</v>
      </c>
      <c r="N25" s="20">
        <v>0</v>
      </c>
      <c r="O25" s="20">
        <v>0</v>
      </c>
      <c r="P25" s="20">
        <v>0</v>
      </c>
      <c r="Q25" s="16">
        <v>11.222</v>
      </c>
      <c r="R25" s="20">
        <v>0</v>
      </c>
      <c r="S25" s="20">
        <v>0</v>
      </c>
      <c r="T25" s="16">
        <v>11.222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</row>
    <row r="26" spans="1:32" x14ac:dyDescent="0.25">
      <c r="A26" s="6" t="s">
        <v>77</v>
      </c>
      <c r="B26" s="19">
        <v>0</v>
      </c>
      <c r="C26" s="19">
        <v>0</v>
      </c>
      <c r="D26" s="15">
        <v>34.667000000000002</v>
      </c>
      <c r="E26" s="15">
        <v>35.417000000000002</v>
      </c>
      <c r="F26" s="15">
        <v>35.417000000000002</v>
      </c>
      <c r="G26" s="15">
        <v>11.805999999999999</v>
      </c>
      <c r="H26" s="15">
        <v>23.611000000000001</v>
      </c>
      <c r="I26" s="15">
        <v>23.611000000000001</v>
      </c>
      <c r="J26" s="15">
        <v>59.027999999999999</v>
      </c>
      <c r="K26" s="19">
        <v>85.75</v>
      </c>
      <c r="L26" s="19">
        <v>12.25</v>
      </c>
      <c r="M26" s="19">
        <v>12.25</v>
      </c>
      <c r="N26" s="19">
        <v>36.75</v>
      </c>
      <c r="O26" s="19">
        <v>24.5</v>
      </c>
      <c r="P26" s="19">
        <v>49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</row>
    <row r="27" spans="1:32" x14ac:dyDescent="0.25">
      <c r="A27" s="6" t="s">
        <v>83</v>
      </c>
      <c r="B27" s="23">
        <v>0.27800000000000002</v>
      </c>
      <c r="C27" s="23">
        <v>0.55600000000000005</v>
      </c>
      <c r="D27" s="24">
        <v>40</v>
      </c>
      <c r="E27" s="23">
        <v>51.389000000000003</v>
      </c>
      <c r="F27" s="23">
        <v>23.334</v>
      </c>
      <c r="G27" s="24">
        <v>55</v>
      </c>
      <c r="H27" s="23">
        <v>58.889000000000003</v>
      </c>
      <c r="I27" s="24">
        <v>52.5</v>
      </c>
      <c r="J27" s="23">
        <v>63.055999999999997</v>
      </c>
      <c r="K27" s="23">
        <v>19.443999999999999</v>
      </c>
      <c r="L27" s="23">
        <v>3.6110000000000002</v>
      </c>
      <c r="M27" s="23">
        <v>16.111000000000001</v>
      </c>
      <c r="N27" s="24">
        <v>42.5</v>
      </c>
      <c r="O27" s="23">
        <v>35.832999999999998</v>
      </c>
      <c r="P27" s="24">
        <v>52.7</v>
      </c>
      <c r="Q27" s="23">
        <v>137.60499999999999</v>
      </c>
      <c r="R27" s="23">
        <v>186.51300000000001</v>
      </c>
      <c r="S27" s="23">
        <v>270.67899999999997</v>
      </c>
      <c r="T27" s="23">
        <v>277.30799999999999</v>
      </c>
      <c r="U27" s="23">
        <v>295.67700000000002</v>
      </c>
      <c r="V27" s="23">
        <v>304.51100000000002</v>
      </c>
      <c r="W27" s="23">
        <v>308.80799999999999</v>
      </c>
      <c r="X27" s="23">
        <v>362.05599999999998</v>
      </c>
      <c r="Y27" s="23">
        <v>318.065</v>
      </c>
      <c r="Z27" s="23">
        <v>359.721</v>
      </c>
      <c r="AA27" s="23">
        <v>305.20499999999998</v>
      </c>
      <c r="AB27" s="23">
        <v>426.77800000000002</v>
      </c>
      <c r="AC27" s="23">
        <v>403.69600000000003</v>
      </c>
      <c r="AD27" s="23">
        <v>401.56799999999998</v>
      </c>
      <c r="AE27" s="24">
        <v>388.3</v>
      </c>
      <c r="AF27" s="23">
        <v>431.79199999999997</v>
      </c>
    </row>
    <row r="28" spans="1:32" x14ac:dyDescent="0.25">
      <c r="A28" s="6" t="s">
        <v>91</v>
      </c>
      <c r="B28" s="15">
        <v>0.27800000000000002</v>
      </c>
      <c r="C28" s="15">
        <v>0.55600000000000005</v>
      </c>
      <c r="D28" s="19">
        <v>40</v>
      </c>
      <c r="E28" s="15">
        <v>51.389000000000003</v>
      </c>
      <c r="F28" s="15">
        <v>23.334</v>
      </c>
      <c r="G28" s="19">
        <v>55</v>
      </c>
      <c r="H28" s="15">
        <v>58.889000000000003</v>
      </c>
      <c r="I28" s="19">
        <v>52.5</v>
      </c>
      <c r="J28" s="15">
        <v>63.055999999999997</v>
      </c>
      <c r="K28" s="15">
        <v>19.443999999999999</v>
      </c>
      <c r="L28" s="15">
        <v>3.6110000000000002</v>
      </c>
      <c r="M28" s="15">
        <v>16.111000000000001</v>
      </c>
      <c r="N28" s="19">
        <v>42.5</v>
      </c>
      <c r="O28" s="15">
        <v>35.832999999999998</v>
      </c>
      <c r="P28" s="15">
        <v>1.111</v>
      </c>
      <c r="Q28" s="15">
        <v>7.8639999999999999</v>
      </c>
      <c r="R28" s="19">
        <v>7.03</v>
      </c>
      <c r="S28" s="15">
        <v>16.196999999999999</v>
      </c>
      <c r="T28" s="15">
        <v>1.7529999999999999</v>
      </c>
      <c r="U28" s="15">
        <v>0.91900000000000004</v>
      </c>
      <c r="V28" s="15">
        <v>8.5999999999999993E-2</v>
      </c>
      <c r="W28" s="15">
        <v>0.36399999999999999</v>
      </c>
      <c r="X28" s="15">
        <v>0.36499999999999999</v>
      </c>
      <c r="Y28" s="15">
        <v>3.6920000000000002</v>
      </c>
      <c r="Z28" s="15">
        <v>3.6920000000000002</v>
      </c>
      <c r="AA28" s="15">
        <v>0.63700000000000001</v>
      </c>
      <c r="AB28" s="15">
        <v>1.748</v>
      </c>
      <c r="AC28" s="15">
        <v>1.4890000000000001</v>
      </c>
      <c r="AD28" s="15">
        <v>0.48799999999999999</v>
      </c>
      <c r="AE28" s="15">
        <v>0.40699999999999997</v>
      </c>
      <c r="AF28" s="15">
        <v>0.42299999999999999</v>
      </c>
    </row>
    <row r="29" spans="1:32" x14ac:dyDescent="0.25">
      <c r="A29" s="6" t="s">
        <v>96</v>
      </c>
      <c r="B29" s="20">
        <v>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16">
        <v>51.588999999999999</v>
      </c>
      <c r="Q29" s="20">
        <v>129.74</v>
      </c>
      <c r="R29" s="16">
        <v>179.482</v>
      </c>
      <c r="S29" s="16">
        <v>254.482</v>
      </c>
      <c r="T29" s="16">
        <v>275.55500000000001</v>
      </c>
      <c r="U29" s="16">
        <v>294.75799999999998</v>
      </c>
      <c r="V29" s="16">
        <v>304.42500000000001</v>
      </c>
      <c r="W29" s="16">
        <v>308.44299999999998</v>
      </c>
      <c r="X29" s="16">
        <v>361.69099999999997</v>
      </c>
      <c r="Y29" s="16">
        <v>314.37200000000001</v>
      </c>
      <c r="Z29" s="16">
        <v>356.029</v>
      </c>
      <c r="AA29" s="16">
        <v>304.56799999999998</v>
      </c>
      <c r="AB29" s="20">
        <v>425.03</v>
      </c>
      <c r="AC29" s="16">
        <v>402.20699999999999</v>
      </c>
      <c r="AD29" s="20">
        <v>401.08</v>
      </c>
      <c r="AE29" s="16">
        <v>387.89299999999997</v>
      </c>
      <c r="AF29" s="16">
        <v>431.36900000000003</v>
      </c>
    </row>
    <row r="30" spans="1:32" x14ac:dyDescent="0.25">
      <c r="A30" s="6" t="s">
        <v>106</v>
      </c>
      <c r="B30" s="24">
        <v>45545</v>
      </c>
      <c r="C30" s="24">
        <v>47294</v>
      </c>
      <c r="D30" s="24">
        <v>47009</v>
      </c>
      <c r="E30" s="24">
        <v>48233</v>
      </c>
      <c r="F30" s="24">
        <v>49549</v>
      </c>
      <c r="G30" s="24">
        <v>50660</v>
      </c>
      <c r="H30" s="24">
        <v>52130</v>
      </c>
      <c r="I30" s="24">
        <v>52450</v>
      </c>
      <c r="J30" s="24">
        <v>51737</v>
      </c>
      <c r="K30" s="24">
        <v>51154</v>
      </c>
      <c r="L30" s="23">
        <v>51624.705000000002</v>
      </c>
      <c r="M30" s="23">
        <v>51876.379000000001</v>
      </c>
      <c r="N30" s="23">
        <v>52528.248</v>
      </c>
      <c r="O30" s="23">
        <v>49847.237000000001</v>
      </c>
      <c r="P30" s="23">
        <v>50279.446000000004</v>
      </c>
      <c r="Q30" s="23">
        <v>49841.561000000002</v>
      </c>
      <c r="R30" s="23">
        <v>47909.163</v>
      </c>
      <c r="S30" s="23">
        <v>48039.633999999998</v>
      </c>
      <c r="T30" s="23">
        <v>47035.712</v>
      </c>
      <c r="U30" s="23">
        <v>46426.137999999999</v>
      </c>
      <c r="V30" s="23">
        <v>47373.091</v>
      </c>
      <c r="W30" s="23">
        <v>47355.701999999997</v>
      </c>
      <c r="X30" s="24">
        <v>47119.25</v>
      </c>
      <c r="Y30" s="23">
        <v>47343.413</v>
      </c>
      <c r="Z30" s="23">
        <v>46081.724000000002</v>
      </c>
      <c r="AA30" s="23">
        <v>46255.406999999999</v>
      </c>
      <c r="AB30" s="23">
        <v>47354.572</v>
      </c>
      <c r="AC30" s="23">
        <v>47859.841</v>
      </c>
      <c r="AD30" s="23">
        <v>48015.997000000003</v>
      </c>
      <c r="AE30" s="23">
        <v>46763.642</v>
      </c>
      <c r="AF30" s="24">
        <v>41958.49</v>
      </c>
    </row>
    <row r="31" spans="1:32" x14ac:dyDescent="0.25">
      <c r="A31" s="6" t="s">
        <v>108</v>
      </c>
      <c r="B31" s="25">
        <v>222.95400000000001</v>
      </c>
      <c r="C31" s="25">
        <v>245.62200000000001</v>
      </c>
      <c r="D31" s="25">
        <v>300.94600000000003</v>
      </c>
      <c r="E31" s="25">
        <v>322.24700000000001</v>
      </c>
      <c r="F31" s="25">
        <v>309.99900000000002</v>
      </c>
      <c r="G31" s="25">
        <v>395.25700000000001</v>
      </c>
      <c r="H31" s="25">
        <v>396.17399999999998</v>
      </c>
      <c r="I31" s="25">
        <v>448.28300000000002</v>
      </c>
      <c r="J31" s="25">
        <v>491.12299999999999</v>
      </c>
      <c r="K31" s="25">
        <v>462.50299999999999</v>
      </c>
      <c r="L31" s="25">
        <v>515.03499999999997</v>
      </c>
      <c r="M31" s="25">
        <v>542.06200000000001</v>
      </c>
      <c r="N31" s="25">
        <v>644.26300000000003</v>
      </c>
      <c r="O31" s="25">
        <v>721.56799999999998</v>
      </c>
      <c r="P31" s="25">
        <v>905.80899999999997</v>
      </c>
      <c r="Q31" s="25">
        <v>1179.6320000000001</v>
      </c>
      <c r="R31" s="25">
        <v>1364.538</v>
      </c>
      <c r="S31" s="25">
        <v>1618.3219999999999</v>
      </c>
      <c r="T31" s="25">
        <v>1728.7660000000001</v>
      </c>
      <c r="U31" s="26">
        <v>1994.46</v>
      </c>
      <c r="V31" s="25">
        <v>2155.6309999999999</v>
      </c>
      <c r="W31" s="25">
        <v>2341.694</v>
      </c>
      <c r="X31" s="25">
        <v>2601.7910000000002</v>
      </c>
      <c r="Y31" s="25">
        <v>2691.241</v>
      </c>
      <c r="Z31" s="25">
        <v>2818.2829999999999</v>
      </c>
      <c r="AA31" s="26">
        <v>2805.33</v>
      </c>
      <c r="AB31" s="25">
        <v>2995.6239999999998</v>
      </c>
      <c r="AC31" s="25">
        <v>2992.6109999999999</v>
      </c>
      <c r="AD31" s="25">
        <v>3085.0619999999999</v>
      </c>
      <c r="AE31" s="26">
        <v>3075.26</v>
      </c>
      <c r="AF31" s="25">
        <v>3033.7860000000001</v>
      </c>
    </row>
    <row r="32" spans="1:32" x14ac:dyDescent="0.25">
      <c r="A32" s="6" t="s">
        <v>109</v>
      </c>
      <c r="B32" s="25">
        <v>66729.668999999994</v>
      </c>
      <c r="C32" s="25">
        <v>66098.729000000007</v>
      </c>
      <c r="D32" s="25">
        <v>65920.065000000002</v>
      </c>
      <c r="E32" s="25">
        <v>65557.448999999993</v>
      </c>
      <c r="F32" s="25">
        <v>62992.709000000003</v>
      </c>
      <c r="G32" s="26">
        <v>63771.78</v>
      </c>
      <c r="H32" s="25">
        <v>64396.413999999997</v>
      </c>
      <c r="I32" s="25">
        <v>65088.731</v>
      </c>
      <c r="J32" s="25">
        <v>63981.614999999998</v>
      </c>
      <c r="K32" s="25">
        <v>60317.125999999997</v>
      </c>
      <c r="L32" s="25">
        <v>60772.455000000002</v>
      </c>
      <c r="M32" s="25">
        <v>57171.332999999999</v>
      </c>
      <c r="N32" s="25">
        <v>57998.163</v>
      </c>
      <c r="O32" s="25">
        <v>56804.190999999999</v>
      </c>
      <c r="P32" s="25">
        <v>56638.557999999997</v>
      </c>
      <c r="Q32" s="25">
        <v>54795.665999999997</v>
      </c>
      <c r="R32" s="25">
        <v>51667.656000000003</v>
      </c>
      <c r="S32" s="25">
        <v>54166.682000000001</v>
      </c>
      <c r="T32" s="25">
        <v>51881.148999999998</v>
      </c>
      <c r="U32" s="25">
        <v>47244.624000000003</v>
      </c>
      <c r="V32" s="25">
        <v>47723.523000000001</v>
      </c>
      <c r="W32" s="25">
        <v>46763.472000000002</v>
      </c>
      <c r="X32" s="25">
        <v>46039.678999999996</v>
      </c>
      <c r="Y32" s="26">
        <v>37815.08</v>
      </c>
      <c r="Z32" s="25">
        <v>34989.663999999997</v>
      </c>
      <c r="AA32" s="25">
        <v>35263.521999999997</v>
      </c>
      <c r="AB32" s="25">
        <v>35371.017</v>
      </c>
      <c r="AC32" s="25">
        <v>35616.519</v>
      </c>
      <c r="AD32" s="25">
        <v>34319.336000000003</v>
      </c>
      <c r="AE32" s="25">
        <v>32719.272000000001</v>
      </c>
      <c r="AF32" s="25">
        <v>28094.186000000002</v>
      </c>
    </row>
    <row r="34" spans="1:32" x14ac:dyDescent="0.25">
      <c r="A34" s="1" t="s">
        <v>149</v>
      </c>
    </row>
    <row r="35" spans="1:32" x14ac:dyDescent="0.25">
      <c r="A35" s="1" t="s">
        <v>148</v>
      </c>
      <c r="B35" s="2" t="s">
        <v>150</v>
      </c>
    </row>
    <row r="36" spans="1:32" x14ac:dyDescent="0.25">
      <c r="A36" s="6" t="s">
        <v>158</v>
      </c>
      <c r="B36" s="28">
        <f>B27/B12*100</f>
        <v>3.1993187430511927E-4</v>
      </c>
      <c r="C36" s="28">
        <f t="shared" ref="C36:AF36" si="0">C27/C12*100</f>
        <v>6.3952529739507889E-4</v>
      </c>
      <c r="D36" s="28">
        <f t="shared" si="0"/>
        <v>4.5873096276539266E-2</v>
      </c>
      <c r="E36" s="28">
        <f t="shared" si="0"/>
        <v>5.8817999821058863E-2</v>
      </c>
      <c r="F36" s="28">
        <f t="shared" si="0"/>
        <v>2.724163395866858E-2</v>
      </c>
      <c r="G36" s="28">
        <f t="shared" si="0"/>
        <v>6.3441694631477294E-2</v>
      </c>
      <c r="H36" s="28">
        <f t="shared" si="0"/>
        <v>6.6669580750805521E-2</v>
      </c>
      <c r="I36" s="28">
        <f t="shared" si="0"/>
        <v>5.8508057244862723E-2</v>
      </c>
      <c r="J36" s="28">
        <f t="shared" si="0"/>
        <v>7.1566004481750656E-2</v>
      </c>
      <c r="K36" s="28">
        <f t="shared" si="0"/>
        <v>2.2937631042896128E-2</v>
      </c>
      <c r="L36" s="28">
        <f t="shared" si="0"/>
        <v>4.2048285521622489E-3</v>
      </c>
      <c r="M36" s="28">
        <f t="shared" si="0"/>
        <v>1.9553960221897333E-2</v>
      </c>
      <c r="N36" s="28">
        <f t="shared" si="0"/>
        <v>5.1156380964096769E-2</v>
      </c>
      <c r="O36" s="28">
        <f t="shared" si="0"/>
        <v>4.454500687244687E-2</v>
      </c>
      <c r="P36" s="28">
        <f t="shared" si="0"/>
        <v>6.4706183096937625E-2</v>
      </c>
      <c r="Q36" s="28">
        <f t="shared" si="0"/>
        <v>0.17372963933572846</v>
      </c>
      <c r="R36" s="28">
        <f t="shared" si="0"/>
        <v>0.24537859007764201</v>
      </c>
      <c r="S36" s="28">
        <f t="shared" si="0"/>
        <v>0.34542371419637363</v>
      </c>
      <c r="T36" s="28">
        <f t="shared" si="0"/>
        <v>0.36335971172739578</v>
      </c>
      <c r="U36" s="28">
        <f t="shared" si="0"/>
        <v>0.41011638446559689</v>
      </c>
      <c r="V36" s="28">
        <f t="shared" si="0"/>
        <v>0.41567613847568075</v>
      </c>
      <c r="W36" s="28">
        <f t="shared" si="0"/>
        <v>0.42929288646473207</v>
      </c>
      <c r="X36" s="28">
        <f t="shared" si="0"/>
        <v>0.50279315333863561</v>
      </c>
      <c r="Y36" s="28">
        <f t="shared" si="0"/>
        <v>0.48798880751761586</v>
      </c>
      <c r="Z36" s="28">
        <f t="shared" si="0"/>
        <v>0.57267390240964622</v>
      </c>
      <c r="AA36" s="28">
        <f t="shared" si="0"/>
        <v>0.48683179064789434</v>
      </c>
      <c r="AB36" s="28">
        <f t="shared" si="0"/>
        <v>0.67566711793677736</v>
      </c>
      <c r="AC36" s="28">
        <f t="shared" si="0"/>
        <v>0.63744701850111596</v>
      </c>
      <c r="AD36" s="28">
        <f t="shared" si="0"/>
        <v>0.63889704853931417</v>
      </c>
      <c r="AE36" s="28">
        <f t="shared" si="0"/>
        <v>0.63230560901484434</v>
      </c>
      <c r="AF36" s="28">
        <f t="shared" si="0"/>
        <v>0.78717805748821557</v>
      </c>
    </row>
    <row r="37" spans="1:32" x14ac:dyDescent="0.25">
      <c r="A37" s="6" t="s">
        <v>157</v>
      </c>
      <c r="B37" s="28">
        <f>B30/$B$12*100</f>
        <v>52.414738184268536</v>
      </c>
      <c r="C37" s="28">
        <f t="shared" ref="C37:AF37" si="1">C30/C12*100</f>
        <v>54.398757940652629</v>
      </c>
      <c r="D37" s="28">
        <f t="shared" si="1"/>
        <v>53.911209571595855</v>
      </c>
      <c r="E37" s="28">
        <f t="shared" si="1"/>
        <v>55.205755810954329</v>
      </c>
      <c r="F37" s="28">
        <f t="shared" si="1"/>
        <v>57.846735279766413</v>
      </c>
      <c r="G37" s="28">
        <f t="shared" si="1"/>
        <v>58.435568182375263</v>
      </c>
      <c r="H37" s="28">
        <f t="shared" si="1"/>
        <v>59.017562609986442</v>
      </c>
      <c r="I37" s="28">
        <f t="shared" si="1"/>
        <v>58.452335285581889</v>
      </c>
      <c r="J37" s="28">
        <f t="shared" si="1"/>
        <v>58.719398215432847</v>
      </c>
      <c r="K37" s="28">
        <f t="shared" si="1"/>
        <v>60.345174777222212</v>
      </c>
      <c r="L37" s="28">
        <f t="shared" si="1"/>
        <v>60.114382049557804</v>
      </c>
      <c r="M37" s="28">
        <f t="shared" si="1"/>
        <v>62.962488450255741</v>
      </c>
      <c r="N37" s="28">
        <f t="shared" si="1"/>
        <v>63.227178025048339</v>
      </c>
      <c r="O37" s="28">
        <f t="shared" si="1"/>
        <v>61.966497774048733</v>
      </c>
      <c r="P37" s="28">
        <f t="shared" si="1"/>
        <v>61.734175310978898</v>
      </c>
      <c r="Q37" s="28">
        <f t="shared" si="1"/>
        <v>62.926175767302858</v>
      </c>
      <c r="R37" s="28">
        <f t="shared" si="1"/>
        <v>63.029830996981083</v>
      </c>
      <c r="S37" s="28">
        <f t="shared" si="1"/>
        <v>61.305194732189769</v>
      </c>
      <c r="T37" s="28">
        <f t="shared" si="1"/>
        <v>61.631408950383005</v>
      </c>
      <c r="U37" s="28">
        <f t="shared" si="1"/>
        <v>64.394998127216041</v>
      </c>
      <c r="V37" s="28">
        <f t="shared" si="1"/>
        <v>64.66716648836011</v>
      </c>
      <c r="W37" s="28">
        <f t="shared" si="1"/>
        <v>65.832057466593113</v>
      </c>
      <c r="X37" s="28">
        <f t="shared" si="1"/>
        <v>65.435281532280925</v>
      </c>
      <c r="Y37" s="28">
        <f t="shared" si="1"/>
        <v>72.63627137121027</v>
      </c>
      <c r="Z37" s="28">
        <f t="shared" si="1"/>
        <v>73.361857419623149</v>
      </c>
      <c r="AA37" s="28">
        <f t="shared" si="1"/>
        <v>73.781892881693125</v>
      </c>
      <c r="AB37" s="28">
        <f t="shared" si="1"/>
        <v>74.970891621333834</v>
      </c>
      <c r="AC37" s="28">
        <f t="shared" si="1"/>
        <v>75.571997125033349</v>
      </c>
      <c r="AD37" s="28">
        <f t="shared" si="1"/>
        <v>76.393733479691022</v>
      </c>
      <c r="AE37" s="28">
        <f t="shared" si="1"/>
        <v>76.149660403198965</v>
      </c>
      <c r="AF37" s="28">
        <f t="shared" si="1"/>
        <v>76.492391367460996</v>
      </c>
    </row>
    <row r="38" spans="1:32" x14ac:dyDescent="0.25">
      <c r="A38" s="6" t="s">
        <v>159</v>
      </c>
      <c r="B38" s="28">
        <f>B31/B12*100</f>
        <v>0.25658306152454513</v>
      </c>
      <c r="C38" s="28">
        <f t="shared" ref="C38:AF38" si="2">C31/C12*100</f>
        <v>0.28252065215247135</v>
      </c>
      <c r="D38" s="28">
        <f t="shared" si="2"/>
        <v>0.34513312080098463</v>
      </c>
      <c r="E38" s="28">
        <f t="shared" si="2"/>
        <v>0.36883231797343313</v>
      </c>
      <c r="F38" s="28">
        <f t="shared" si="2"/>
        <v>0.36191305757921066</v>
      </c>
      <c r="G38" s="28">
        <f t="shared" si="2"/>
        <v>0.4559231617264331</v>
      </c>
      <c r="H38" s="28">
        <f t="shared" si="2"/>
        <v>0.44851762611641599</v>
      </c>
      <c r="I38" s="28">
        <f t="shared" si="2"/>
        <v>0.4995841414456913</v>
      </c>
      <c r="J38" s="28">
        <f t="shared" si="2"/>
        <v>0.55740470088636807</v>
      </c>
      <c r="K38" s="28">
        <f t="shared" si="2"/>
        <v>0.54560394827363645</v>
      </c>
      <c r="L38" s="28">
        <f t="shared" si="2"/>
        <v>0.59973244900661427</v>
      </c>
      <c r="M38" s="28">
        <f t="shared" si="2"/>
        <v>0.657901979132401</v>
      </c>
      <c r="N38" s="28">
        <f t="shared" si="2"/>
        <v>0.77548619927227946</v>
      </c>
      <c r="O38" s="28">
        <f t="shared" si="2"/>
        <v>0.89700140984393562</v>
      </c>
      <c r="P38" s="28">
        <f t="shared" si="2"/>
        <v>1.1121715940199994</v>
      </c>
      <c r="Q38" s="28">
        <f t="shared" si="2"/>
        <v>1.4893139196169038</v>
      </c>
      <c r="R38" s="28">
        <f t="shared" si="2"/>
        <v>1.7952014634227396</v>
      </c>
      <c r="S38" s="28">
        <f t="shared" si="2"/>
        <v>2.0652019403267481</v>
      </c>
      <c r="T38" s="28">
        <f t="shared" si="2"/>
        <v>2.2652210372730792</v>
      </c>
      <c r="U38" s="28">
        <f t="shared" si="2"/>
        <v>2.7663995649348929</v>
      </c>
      <c r="V38" s="28">
        <f t="shared" si="2"/>
        <v>2.9425681504394587</v>
      </c>
      <c r="W38" s="28">
        <f t="shared" si="2"/>
        <v>3.2553320395752192</v>
      </c>
      <c r="X38" s="28">
        <f t="shared" si="2"/>
        <v>3.6131501790277807</v>
      </c>
      <c r="Y38" s="28">
        <f t="shared" si="2"/>
        <v>4.1290160386478112</v>
      </c>
      <c r="Z38" s="28">
        <f t="shared" si="2"/>
        <v>4.4866914183624669</v>
      </c>
      <c r="AA38" s="28">
        <f t="shared" si="2"/>
        <v>4.4747754042635526</v>
      </c>
      <c r="AB38" s="28">
        <f t="shared" si="2"/>
        <v>4.7426170854688863</v>
      </c>
      <c r="AC38" s="28">
        <f t="shared" si="2"/>
        <v>4.7254145680998647</v>
      </c>
      <c r="AD38" s="28">
        <f t="shared" si="2"/>
        <v>4.9083517769363931</v>
      </c>
      <c r="AE38" s="28">
        <f t="shared" si="2"/>
        <v>5.0077366654107403</v>
      </c>
      <c r="AF38" s="28">
        <f t="shared" si="2"/>
        <v>5.5307411214541808</v>
      </c>
    </row>
    <row r="39" spans="1:32" x14ac:dyDescent="0.25">
      <c r="A39" s="6" t="s">
        <v>160</v>
      </c>
      <c r="B39" s="28">
        <f>B32/B12*100</f>
        <v>76.794777247950378</v>
      </c>
      <c r="C39" s="28">
        <f t="shared" ref="C39:AF39" si="3">C32/C12*100</f>
        <v>76.028434030866421</v>
      </c>
      <c r="D39" s="28">
        <f t="shared" si="3"/>
        <v>75.598937207518162</v>
      </c>
      <c r="E39" s="28">
        <f t="shared" si="3"/>
        <v>75.034696599487731</v>
      </c>
      <c r="F39" s="28">
        <f t="shared" si="3"/>
        <v>73.541798261889426</v>
      </c>
      <c r="G39" s="28">
        <f t="shared" si="3"/>
        <v>73.559814415740931</v>
      </c>
      <c r="H39" s="28">
        <f t="shared" si="3"/>
        <v>72.904649819750773</v>
      </c>
      <c r="I39" s="28">
        <f t="shared" si="3"/>
        <v>72.537432368447057</v>
      </c>
      <c r="J39" s="28">
        <f t="shared" si="3"/>
        <v>72.616539993650804</v>
      </c>
      <c r="K39" s="28">
        <f t="shared" si="3"/>
        <v>71.154699740582032</v>
      </c>
      <c r="L39" s="28">
        <f t="shared" si="3"/>
        <v>70.766478529215021</v>
      </c>
      <c r="M39" s="28">
        <f t="shared" si="3"/>
        <v>69.388987109108456</v>
      </c>
      <c r="N39" s="28">
        <f t="shared" si="3"/>
        <v>69.81120286225368</v>
      </c>
      <c r="O39" s="28">
        <f t="shared" si="3"/>
        <v>70.614882328545889</v>
      </c>
      <c r="P39" s="28">
        <f t="shared" si="3"/>
        <v>69.542028544488062</v>
      </c>
      <c r="Q39" s="28">
        <f t="shared" si="3"/>
        <v>69.180853103746514</v>
      </c>
      <c r="R39" s="28">
        <f t="shared" si="3"/>
        <v>67.97454644929104</v>
      </c>
      <c r="S39" s="28">
        <f t="shared" si="3"/>
        <v>69.124152528027139</v>
      </c>
      <c r="T39" s="28">
        <f t="shared" si="3"/>
        <v>67.980438158026686</v>
      </c>
      <c r="U39" s="28">
        <f t="shared" si="3"/>
        <v>65.53027249436569</v>
      </c>
      <c r="V39" s="28">
        <f t="shared" si="3"/>
        <v>65.14552760030125</v>
      </c>
      <c r="W39" s="28">
        <f t="shared" si="3"/>
        <v>65.008762324786517</v>
      </c>
      <c r="X39" s="28">
        <f t="shared" si="3"/>
        <v>63.93606343523809</v>
      </c>
      <c r="Y39" s="28">
        <f t="shared" si="3"/>
        <v>58.017498924381016</v>
      </c>
      <c r="Z39" s="28">
        <f t="shared" si="3"/>
        <v>55.70335739887944</v>
      </c>
      <c r="AA39" s="28">
        <f t="shared" si="3"/>
        <v>56.248762503272943</v>
      </c>
      <c r="AB39" s="28">
        <f t="shared" si="3"/>
        <v>55.998746690042026</v>
      </c>
      <c r="AC39" s="28">
        <f t="shared" si="3"/>
        <v>56.239457031871375</v>
      </c>
      <c r="AD39" s="28">
        <f t="shared" si="3"/>
        <v>54.602265315535682</v>
      </c>
      <c r="AE39" s="28">
        <f t="shared" si="3"/>
        <v>53.279884647134558</v>
      </c>
      <c r="AF39" s="28">
        <f t="shared" si="3"/>
        <v>51.217083137697372</v>
      </c>
    </row>
    <row r="40" spans="1:32" x14ac:dyDescent="0.25">
      <c r="Y40" s="28"/>
      <c r="Z40" s="28"/>
      <c r="AA40" s="28"/>
      <c r="AB40" s="28"/>
      <c r="AC40" s="28"/>
      <c r="AD40" s="28"/>
      <c r="AE40" s="28"/>
      <c r="AF40" s="2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B35B-C9D8-4430-B494-BDFF7F1FADAB}">
  <dimension ref="A1:AF22"/>
  <sheetViews>
    <sheetView topLeftCell="A4" workbookViewId="0">
      <selection activeCell="AE13" sqref="AE13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2" t="s">
        <v>153</v>
      </c>
    </row>
    <row r="2" spans="1:32" x14ac:dyDescent="0.25">
      <c r="A2" s="2" t="s">
        <v>143</v>
      </c>
      <c r="B2" s="1" t="s">
        <v>0</v>
      </c>
    </row>
    <row r="3" spans="1:32" x14ac:dyDescent="0.25">
      <c r="A3" s="2" t="s">
        <v>144</v>
      </c>
      <c r="B3" s="2" t="s">
        <v>6</v>
      </c>
    </row>
    <row r="5" spans="1:32" x14ac:dyDescent="0.25">
      <c r="A5" s="1" t="s">
        <v>12</v>
      </c>
      <c r="C5" s="2" t="s">
        <v>17</v>
      </c>
    </row>
    <row r="6" spans="1:32" x14ac:dyDescent="0.25">
      <c r="A6" s="1" t="s">
        <v>13</v>
      </c>
      <c r="C6" s="2" t="s">
        <v>26</v>
      </c>
    </row>
    <row r="7" spans="1:32" x14ac:dyDescent="0.25">
      <c r="A7" s="1" t="s">
        <v>14</v>
      </c>
      <c r="C7" s="2" t="s">
        <v>19</v>
      </c>
    </row>
    <row r="8" spans="1:32" x14ac:dyDescent="0.25">
      <c r="A8" s="1" t="s">
        <v>15</v>
      </c>
      <c r="C8" s="2" t="s">
        <v>20</v>
      </c>
    </row>
    <row r="10" spans="1:32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x14ac:dyDescent="0.25">
      <c r="A12" s="6" t="s">
        <v>38</v>
      </c>
      <c r="B12" s="21">
        <v>58115.527000000002</v>
      </c>
      <c r="C12" s="22">
        <v>54477.2</v>
      </c>
      <c r="D12" s="21">
        <v>54200.887000000002</v>
      </c>
      <c r="E12" s="21">
        <v>52131.642</v>
      </c>
      <c r="F12" s="21">
        <v>49079.171999999999</v>
      </c>
      <c r="G12" s="21">
        <v>49590.364000000001</v>
      </c>
      <c r="H12" s="21">
        <v>53128.146000000001</v>
      </c>
      <c r="I12" s="21">
        <v>56473.383999999998</v>
      </c>
      <c r="J12" s="21">
        <v>60182.303999999996</v>
      </c>
      <c r="K12" s="21">
        <v>62822.169000000002</v>
      </c>
      <c r="L12" s="21">
        <v>66463.807000000001</v>
      </c>
      <c r="M12" s="21">
        <v>64831.038</v>
      </c>
      <c r="N12" s="22">
        <v>60795.59</v>
      </c>
      <c r="O12" s="21">
        <v>61277.019</v>
      </c>
      <c r="P12" s="21">
        <v>63482.224000000002</v>
      </c>
      <c r="Q12" s="21">
        <v>67963.736999999994</v>
      </c>
      <c r="R12" s="21">
        <v>69401.543000000005</v>
      </c>
      <c r="S12" s="21">
        <v>72660.063999999998</v>
      </c>
      <c r="T12" s="21">
        <v>70405.834000000003</v>
      </c>
      <c r="U12" s="21">
        <v>63809.434000000001</v>
      </c>
      <c r="V12" s="21">
        <v>65650.032999999996</v>
      </c>
      <c r="W12" s="21">
        <v>69769.361999999994</v>
      </c>
      <c r="X12" s="21">
        <v>64624.678</v>
      </c>
      <c r="Y12" s="21">
        <v>60383.309000000001</v>
      </c>
      <c r="Z12" s="21">
        <v>60636.555999999997</v>
      </c>
      <c r="AA12" s="21">
        <v>62963.175999999999</v>
      </c>
      <c r="AB12" s="21">
        <v>66706.294999999998</v>
      </c>
      <c r="AC12" s="21">
        <v>69758.254000000001</v>
      </c>
      <c r="AD12" s="21">
        <v>72829.315000000002</v>
      </c>
      <c r="AE12" s="21">
        <v>75721.702000000005</v>
      </c>
      <c r="AF12" s="22">
        <v>35835.68</v>
      </c>
    </row>
    <row r="13" spans="1:32" x14ac:dyDescent="0.25">
      <c r="A13" s="6" t="s">
        <v>60</v>
      </c>
      <c r="B13" s="23">
        <v>58115.527000000002</v>
      </c>
      <c r="C13" s="24">
        <v>54477.2</v>
      </c>
      <c r="D13" s="23">
        <v>54200.887000000002</v>
      </c>
      <c r="E13" s="23">
        <v>52131.642</v>
      </c>
      <c r="F13" s="23">
        <v>49079.171999999999</v>
      </c>
      <c r="G13" s="23">
        <v>49590.364000000001</v>
      </c>
      <c r="H13" s="23">
        <v>53128.146000000001</v>
      </c>
      <c r="I13" s="23">
        <v>56473.383999999998</v>
      </c>
      <c r="J13" s="23">
        <v>60182.303999999996</v>
      </c>
      <c r="K13" s="23">
        <v>62822.169000000002</v>
      </c>
      <c r="L13" s="23">
        <v>66463.807000000001</v>
      </c>
      <c r="M13" s="23">
        <v>64831.038</v>
      </c>
      <c r="N13" s="24">
        <v>60795.59</v>
      </c>
      <c r="O13" s="23">
        <v>61277.019</v>
      </c>
      <c r="P13" s="23">
        <v>63482.224000000002</v>
      </c>
      <c r="Q13" s="23">
        <v>67963.736999999994</v>
      </c>
      <c r="R13" s="23">
        <v>69401.543000000005</v>
      </c>
      <c r="S13" s="23">
        <v>72660.063999999998</v>
      </c>
      <c r="T13" s="23">
        <v>70405.834000000003</v>
      </c>
      <c r="U13" s="23">
        <v>63809.434000000001</v>
      </c>
      <c r="V13" s="23">
        <v>65650.032999999996</v>
      </c>
      <c r="W13" s="23">
        <v>69769.361999999994</v>
      </c>
      <c r="X13" s="23">
        <v>64624.678</v>
      </c>
      <c r="Y13" s="23">
        <v>60383.309000000001</v>
      </c>
      <c r="Z13" s="23">
        <v>60636.555999999997</v>
      </c>
      <c r="AA13" s="23">
        <v>62963.175999999999</v>
      </c>
      <c r="AB13" s="23">
        <v>66706.294999999998</v>
      </c>
      <c r="AC13" s="23">
        <v>69758.254000000001</v>
      </c>
      <c r="AD13" s="23">
        <v>72829.315000000002</v>
      </c>
      <c r="AE13" s="23">
        <v>75721.702000000005</v>
      </c>
      <c r="AF13" s="24">
        <v>35835.68</v>
      </c>
    </row>
    <row r="14" spans="1:32" x14ac:dyDescent="0.25">
      <c r="A14" s="6" t="s">
        <v>70</v>
      </c>
      <c r="B14" s="16">
        <v>1612.6089999999999</v>
      </c>
      <c r="C14" s="16">
        <v>1501.0540000000001</v>
      </c>
      <c r="D14" s="16">
        <v>1350.943</v>
      </c>
      <c r="E14" s="16">
        <v>1349.3879999999999</v>
      </c>
      <c r="F14" s="16">
        <v>1322.4169999999999</v>
      </c>
      <c r="G14" s="16">
        <v>1155.6079999999999</v>
      </c>
      <c r="H14" s="16">
        <v>1112.664</v>
      </c>
      <c r="I14" s="16">
        <v>1280.944</v>
      </c>
      <c r="J14" s="16">
        <v>1258.5250000000001</v>
      </c>
      <c r="K14" s="16">
        <v>1333.8889999999999</v>
      </c>
      <c r="L14" s="16">
        <v>1229.9939999999999</v>
      </c>
      <c r="M14" s="16">
        <v>1228.944</v>
      </c>
      <c r="N14" s="16">
        <v>1233.221</v>
      </c>
      <c r="O14" s="16">
        <v>1176.559</v>
      </c>
      <c r="P14" s="16">
        <v>1150.299</v>
      </c>
      <c r="Q14" s="16">
        <v>1378.319</v>
      </c>
      <c r="R14" s="16">
        <v>1133.0619999999999</v>
      </c>
      <c r="S14" s="20">
        <v>1058.31</v>
      </c>
      <c r="T14" s="16">
        <v>1009.606</v>
      </c>
      <c r="U14" s="16">
        <v>1210.5820000000001</v>
      </c>
      <c r="V14" s="16">
        <v>1120.4970000000001</v>
      </c>
      <c r="W14" s="16">
        <v>1029.3240000000001</v>
      </c>
      <c r="X14" s="16">
        <v>850.904</v>
      </c>
      <c r="Y14" s="16">
        <v>774.63300000000004</v>
      </c>
      <c r="Z14" s="16">
        <v>697.37199999999996</v>
      </c>
      <c r="AA14" s="16">
        <v>706.87400000000002</v>
      </c>
      <c r="AB14" s="16">
        <v>651.62800000000004</v>
      </c>
      <c r="AC14" s="16">
        <v>642.20399999999995</v>
      </c>
      <c r="AD14" s="16">
        <v>678.56500000000005</v>
      </c>
      <c r="AE14" s="16">
        <v>653.06299999999999</v>
      </c>
      <c r="AF14" s="16">
        <v>546.51700000000005</v>
      </c>
    </row>
    <row r="15" spans="1:32" x14ac:dyDescent="0.25">
      <c r="A15" s="6" t="s">
        <v>71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5">
        <v>12.385999999999999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5">
        <v>24.771999999999998</v>
      </c>
      <c r="R15" s="15">
        <v>74.314999999999998</v>
      </c>
      <c r="S15" s="15">
        <v>49.042000000000002</v>
      </c>
      <c r="T15" s="15">
        <v>24.771999999999998</v>
      </c>
      <c r="U15" s="15">
        <v>24.771999999999998</v>
      </c>
      <c r="V15" s="15">
        <v>24.771999999999998</v>
      </c>
      <c r="W15" s="15">
        <v>24.771999999999998</v>
      </c>
      <c r="X15" s="15">
        <v>24.771999999999998</v>
      </c>
      <c r="Y15" s="15">
        <v>24.771999999999998</v>
      </c>
      <c r="Z15" s="15">
        <v>24.771999999999998</v>
      </c>
      <c r="AA15" s="15">
        <v>24.771999999999998</v>
      </c>
      <c r="AB15" s="15">
        <v>12.385999999999999</v>
      </c>
      <c r="AC15" s="15">
        <v>8.8930000000000007</v>
      </c>
      <c r="AD15" s="15">
        <v>7.7779999999999996</v>
      </c>
      <c r="AE15" s="15">
        <v>8.7189999999999994</v>
      </c>
      <c r="AF15" s="15">
        <v>6.4630000000000001</v>
      </c>
    </row>
    <row r="16" spans="1:32" x14ac:dyDescent="0.25">
      <c r="A16" s="6" t="s">
        <v>72</v>
      </c>
      <c r="B16" s="16">
        <v>9192.2489999999998</v>
      </c>
      <c r="C16" s="16">
        <v>5082.1949999999997</v>
      </c>
      <c r="D16" s="16">
        <v>4233.1120000000001</v>
      </c>
      <c r="E16" s="16">
        <v>2928.723</v>
      </c>
      <c r="F16" s="16">
        <v>1144.4169999999999</v>
      </c>
      <c r="G16" s="16">
        <v>984.44500000000005</v>
      </c>
      <c r="H16" s="20">
        <v>1218.25</v>
      </c>
      <c r="I16" s="16">
        <v>1735.0840000000001</v>
      </c>
      <c r="J16" s="16">
        <v>2904.1109999999999</v>
      </c>
      <c r="K16" s="16">
        <v>1415.1389999999999</v>
      </c>
      <c r="L16" s="20">
        <v>1439.75</v>
      </c>
      <c r="M16" s="20">
        <v>984.09</v>
      </c>
      <c r="N16" s="20">
        <v>221.5</v>
      </c>
      <c r="O16" s="16">
        <v>246.11099999999999</v>
      </c>
      <c r="P16" s="20">
        <v>282.85000000000002</v>
      </c>
      <c r="Q16" s="16">
        <v>172.27799999999999</v>
      </c>
      <c r="R16" s="16">
        <v>184.583</v>
      </c>
      <c r="S16" s="16">
        <v>36.917000000000002</v>
      </c>
      <c r="T16" s="16">
        <v>12.305999999999999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</row>
    <row r="17" spans="1:32" x14ac:dyDescent="0.25">
      <c r="A17" s="6" t="s">
        <v>73</v>
      </c>
      <c r="B17" s="15">
        <v>47310.667000000001</v>
      </c>
      <c r="C17" s="15">
        <v>47893.951999999997</v>
      </c>
      <c r="D17" s="15">
        <v>48616.832999999999</v>
      </c>
      <c r="E17" s="15">
        <v>47853.531000000003</v>
      </c>
      <c r="F17" s="15">
        <v>46612.339</v>
      </c>
      <c r="G17" s="15">
        <v>47450.311999999998</v>
      </c>
      <c r="H17" s="15">
        <v>50797.233</v>
      </c>
      <c r="I17" s="15">
        <v>53457.357000000004</v>
      </c>
      <c r="J17" s="15">
        <v>56007.582999999999</v>
      </c>
      <c r="K17" s="15">
        <v>60036.588000000003</v>
      </c>
      <c r="L17" s="15">
        <v>63781.981</v>
      </c>
      <c r="M17" s="15">
        <v>62605.921999999999</v>
      </c>
      <c r="N17" s="15">
        <v>59328.786999999997</v>
      </c>
      <c r="O17" s="15">
        <v>59842.266000000003</v>
      </c>
      <c r="P17" s="15">
        <v>61941.578000000001</v>
      </c>
      <c r="Q17" s="15">
        <v>66376.422999999995</v>
      </c>
      <c r="R17" s="15">
        <v>68009.584000000003</v>
      </c>
      <c r="S17" s="15">
        <v>71503.851999999999</v>
      </c>
      <c r="T17" s="15">
        <v>69347.205000000002</v>
      </c>
      <c r="U17" s="15">
        <v>62562.135999999999</v>
      </c>
      <c r="V17" s="15">
        <v>64504.764000000003</v>
      </c>
      <c r="W17" s="15">
        <v>68715.267000000007</v>
      </c>
      <c r="X17" s="15">
        <v>63749.000999999997</v>
      </c>
      <c r="Y17" s="15">
        <v>59583.904000000002</v>
      </c>
      <c r="Z17" s="15">
        <v>59914.411999999997</v>
      </c>
      <c r="AA17" s="19">
        <v>62231.53</v>
      </c>
      <c r="AB17" s="15">
        <v>66042.282000000007</v>
      </c>
      <c r="AC17" s="15">
        <v>69107.157000000007</v>
      </c>
      <c r="AD17" s="15">
        <v>72142.974000000002</v>
      </c>
      <c r="AE17" s="15">
        <v>75059.915999999997</v>
      </c>
      <c r="AF17" s="19">
        <v>35282.699999999997</v>
      </c>
    </row>
    <row r="18" spans="1:32" x14ac:dyDescent="0.25">
      <c r="A18" s="6" t="s">
        <v>74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16">
        <v>12.083</v>
      </c>
      <c r="K18" s="16">
        <v>24.167000000000002</v>
      </c>
      <c r="L18" s="16">
        <v>12.083</v>
      </c>
      <c r="M18" s="16">
        <v>12.083</v>
      </c>
      <c r="N18" s="16">
        <v>12.083</v>
      </c>
      <c r="O18" s="16">
        <v>12.083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</row>
    <row r="19" spans="1:32" x14ac:dyDescent="0.25">
      <c r="A19" s="6" t="s">
        <v>109</v>
      </c>
      <c r="B19" s="15">
        <v>58115.527000000002</v>
      </c>
      <c r="C19" s="19">
        <v>54477.2</v>
      </c>
      <c r="D19" s="15">
        <v>54200.887000000002</v>
      </c>
      <c r="E19" s="15">
        <v>52131.642</v>
      </c>
      <c r="F19" s="15">
        <v>49079.171999999999</v>
      </c>
      <c r="G19" s="15">
        <v>49590.364000000001</v>
      </c>
      <c r="H19" s="15">
        <v>53128.146000000001</v>
      </c>
      <c r="I19" s="15">
        <v>56473.383999999998</v>
      </c>
      <c r="J19" s="15">
        <v>60182.303999999996</v>
      </c>
      <c r="K19" s="15">
        <v>62822.169000000002</v>
      </c>
      <c r="L19" s="15">
        <v>66463.807000000001</v>
      </c>
      <c r="M19" s="15">
        <v>64831.038</v>
      </c>
      <c r="N19" s="19">
        <v>60795.59</v>
      </c>
      <c r="O19" s="15">
        <v>61277.019</v>
      </c>
      <c r="P19" s="15">
        <v>63482.224000000002</v>
      </c>
      <c r="Q19" s="15">
        <v>67963.736999999994</v>
      </c>
      <c r="R19" s="15">
        <v>69401.543000000005</v>
      </c>
      <c r="S19" s="15">
        <v>72660.063999999998</v>
      </c>
      <c r="T19" s="15">
        <v>70405.834000000003</v>
      </c>
      <c r="U19" s="15">
        <v>63809.434000000001</v>
      </c>
      <c r="V19" s="15">
        <v>65650.032999999996</v>
      </c>
      <c r="W19" s="15">
        <v>69769.361999999994</v>
      </c>
      <c r="X19" s="15">
        <v>64624.678</v>
      </c>
      <c r="Y19" s="15">
        <v>60383.309000000001</v>
      </c>
      <c r="Z19" s="15">
        <v>60636.555999999997</v>
      </c>
      <c r="AA19" s="15">
        <v>62963.175999999999</v>
      </c>
      <c r="AB19" s="15">
        <v>66706.294999999998</v>
      </c>
      <c r="AC19" s="15">
        <v>69758.254000000001</v>
      </c>
      <c r="AD19" s="15">
        <v>72829.315000000002</v>
      </c>
      <c r="AE19" s="15">
        <v>75721.702000000005</v>
      </c>
      <c r="AF19" s="19">
        <v>35835.68</v>
      </c>
    </row>
    <row r="21" spans="1:32" x14ac:dyDescent="0.25">
      <c r="A21" s="1" t="s">
        <v>149</v>
      </c>
    </row>
    <row r="22" spans="1:32" x14ac:dyDescent="0.25">
      <c r="A22" s="1" t="s">
        <v>148</v>
      </c>
      <c r="B22" s="2" t="s">
        <v>150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764F-031E-40D3-8317-48D829A0F1B1}">
  <dimension ref="A1:AF34"/>
  <sheetViews>
    <sheetView topLeftCell="A11" zoomScale="70" zoomScaleNormal="70" workbookViewId="0">
      <selection activeCell="A28" sqref="A28"/>
    </sheetView>
  </sheetViews>
  <sheetFormatPr defaultColWidth="8.7109375" defaultRowHeight="15" x14ac:dyDescent="0.25"/>
  <cols>
    <col min="1" max="1" width="29.85546875" customWidth="1"/>
    <col min="2" max="32" width="10" customWidth="1"/>
  </cols>
  <sheetData>
    <row r="1" spans="1:32" x14ac:dyDescent="0.25">
      <c r="A1" s="2" t="s">
        <v>154</v>
      </c>
    </row>
    <row r="2" spans="1:32" x14ac:dyDescent="0.25">
      <c r="A2" s="2" t="s">
        <v>143</v>
      </c>
      <c r="B2" s="1" t="s">
        <v>0</v>
      </c>
    </row>
    <row r="3" spans="1:32" x14ac:dyDescent="0.25">
      <c r="A3" s="2" t="s">
        <v>144</v>
      </c>
      <c r="B3" s="2" t="s">
        <v>6</v>
      </c>
    </row>
    <row r="5" spans="1:32" x14ac:dyDescent="0.25">
      <c r="A5" s="1" t="s">
        <v>12</v>
      </c>
      <c r="C5" s="2" t="s">
        <v>17</v>
      </c>
    </row>
    <row r="6" spans="1:32" x14ac:dyDescent="0.25">
      <c r="A6" s="1" t="s">
        <v>13</v>
      </c>
      <c r="C6" s="2" t="s">
        <v>28</v>
      </c>
    </row>
    <row r="7" spans="1:32" x14ac:dyDescent="0.25">
      <c r="A7" s="1" t="s">
        <v>14</v>
      </c>
      <c r="C7" s="2" t="s">
        <v>19</v>
      </c>
    </row>
    <row r="8" spans="1:32" x14ac:dyDescent="0.25">
      <c r="A8" s="1" t="s">
        <v>15</v>
      </c>
      <c r="C8" s="2" t="s">
        <v>20</v>
      </c>
    </row>
    <row r="10" spans="1:32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x14ac:dyDescent="0.25">
      <c r="A12" s="6" t="s">
        <v>38</v>
      </c>
      <c r="B12" s="21">
        <v>60436.228000000003</v>
      </c>
      <c r="C12" s="21">
        <v>62362.398000000001</v>
      </c>
      <c r="D12" s="21">
        <v>62674.684999999998</v>
      </c>
      <c r="E12" s="22">
        <v>60013.89</v>
      </c>
      <c r="F12" s="21">
        <v>61439.495000000003</v>
      </c>
      <c r="G12" s="21">
        <v>59146.887999999999</v>
      </c>
      <c r="H12" s="21">
        <v>64463.815999999999</v>
      </c>
      <c r="I12" s="21">
        <v>62425.201999999997</v>
      </c>
      <c r="J12" s="21">
        <v>62926.656000000003</v>
      </c>
      <c r="K12" s="21">
        <v>68100.523000000001</v>
      </c>
      <c r="L12" s="21">
        <v>60641.046999999999</v>
      </c>
      <c r="M12" s="21">
        <v>62491.057999999997</v>
      </c>
      <c r="N12" s="21">
        <v>61982.519</v>
      </c>
      <c r="O12" s="21">
        <v>65261.332000000002</v>
      </c>
      <c r="P12" s="21">
        <v>66336.467000000004</v>
      </c>
      <c r="Q12" s="22">
        <v>65025.36</v>
      </c>
      <c r="R12" s="21">
        <v>66660.607000000004</v>
      </c>
      <c r="S12" s="21">
        <v>64991.856</v>
      </c>
      <c r="T12" s="21">
        <v>63826.557000000001</v>
      </c>
      <c r="U12" s="21">
        <v>61745.940999999999</v>
      </c>
      <c r="V12" s="21">
        <v>58550.879000000001</v>
      </c>
      <c r="W12" s="21">
        <v>52302.663</v>
      </c>
      <c r="X12" s="22">
        <v>50655.15</v>
      </c>
      <c r="Y12" s="21">
        <v>45951.839</v>
      </c>
      <c r="Z12" s="21">
        <v>42547.953000000001</v>
      </c>
      <c r="AA12" s="21">
        <v>45234.107000000004</v>
      </c>
      <c r="AB12" s="21">
        <v>47278.326000000001</v>
      </c>
      <c r="AC12" s="22">
        <v>49691.82</v>
      </c>
      <c r="AD12" s="21">
        <v>48160.737999999998</v>
      </c>
      <c r="AE12" s="22">
        <v>49177.59</v>
      </c>
      <c r="AF12" s="21">
        <v>42393.811999999998</v>
      </c>
    </row>
    <row r="13" spans="1:32" x14ac:dyDescent="0.25">
      <c r="A13" s="6" t="s">
        <v>39</v>
      </c>
      <c r="B13" s="24">
        <v>60.67</v>
      </c>
      <c r="C13" s="23">
        <v>20.332000000000001</v>
      </c>
      <c r="D13" s="23">
        <v>12.954000000000001</v>
      </c>
      <c r="E13" s="23">
        <v>6.2590000000000003</v>
      </c>
      <c r="F13" s="24">
        <v>0</v>
      </c>
      <c r="G13" s="23">
        <v>6.1020000000000003</v>
      </c>
      <c r="H13" s="23">
        <v>6.6529999999999996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</row>
    <row r="14" spans="1:32" x14ac:dyDescent="0.25">
      <c r="A14" s="6" t="s">
        <v>42</v>
      </c>
      <c r="B14" s="16">
        <v>37.457999999999998</v>
      </c>
      <c r="C14" s="16">
        <v>12.486000000000001</v>
      </c>
      <c r="D14" s="16">
        <v>12.954000000000001</v>
      </c>
      <c r="E14" s="16">
        <v>6.2590000000000003</v>
      </c>
      <c r="F14" s="20">
        <v>0</v>
      </c>
      <c r="G14" s="16">
        <v>6.1020000000000003</v>
      </c>
      <c r="H14" s="16">
        <v>6.6529999999999996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</row>
    <row r="15" spans="1:32" x14ac:dyDescent="0.25">
      <c r="A15" s="6" t="s">
        <v>45</v>
      </c>
      <c r="B15" s="15">
        <v>23.212</v>
      </c>
      <c r="C15" s="15">
        <v>7.8460000000000001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</row>
    <row r="16" spans="1:32" x14ac:dyDescent="0.25">
      <c r="A16" s="6" t="s">
        <v>60</v>
      </c>
      <c r="B16" s="23">
        <v>60375.557999999997</v>
      </c>
      <c r="C16" s="23">
        <v>62342.067000000003</v>
      </c>
      <c r="D16" s="24">
        <v>62661.73</v>
      </c>
      <c r="E16" s="23">
        <v>60007.631000000001</v>
      </c>
      <c r="F16" s="23">
        <v>61439.495000000003</v>
      </c>
      <c r="G16" s="23">
        <v>59140.786</v>
      </c>
      <c r="H16" s="23">
        <v>64457.163</v>
      </c>
      <c r="I16" s="23">
        <v>62425.201999999997</v>
      </c>
      <c r="J16" s="23">
        <v>62926.656000000003</v>
      </c>
      <c r="K16" s="23">
        <v>68100.523000000001</v>
      </c>
      <c r="L16" s="23">
        <v>60641.046999999999</v>
      </c>
      <c r="M16" s="23">
        <v>62491.057999999997</v>
      </c>
      <c r="N16" s="23">
        <v>61982.241000000002</v>
      </c>
      <c r="O16" s="23">
        <v>65261.332000000002</v>
      </c>
      <c r="P16" s="23">
        <v>66336.467000000004</v>
      </c>
      <c r="Q16" s="24">
        <v>65025.36</v>
      </c>
      <c r="R16" s="23">
        <v>66660.607000000004</v>
      </c>
      <c r="S16" s="23">
        <v>64991.856</v>
      </c>
      <c r="T16" s="23">
        <v>63811.601999999999</v>
      </c>
      <c r="U16" s="23">
        <v>61712.773000000001</v>
      </c>
      <c r="V16" s="24">
        <v>58525.33</v>
      </c>
      <c r="W16" s="23">
        <v>52259.281000000003</v>
      </c>
      <c r="X16" s="23">
        <v>50611.322</v>
      </c>
      <c r="Y16" s="23">
        <v>45915.665000000001</v>
      </c>
      <c r="Z16" s="23">
        <v>42493.873</v>
      </c>
      <c r="AA16" s="23">
        <v>45187.286</v>
      </c>
      <c r="AB16" s="23">
        <v>47187.644</v>
      </c>
      <c r="AC16" s="23">
        <v>49592.777000000002</v>
      </c>
      <c r="AD16" s="23">
        <v>48035.245000000003</v>
      </c>
      <c r="AE16" s="23">
        <v>48991.074999999997</v>
      </c>
      <c r="AF16" s="23">
        <v>42178.364000000001</v>
      </c>
    </row>
    <row r="17" spans="1:32" x14ac:dyDescent="0.25">
      <c r="A17" s="6" t="s">
        <v>68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16">
        <v>13.138999999999999</v>
      </c>
      <c r="O17" s="20">
        <v>0</v>
      </c>
      <c r="P17" s="20">
        <v>0</v>
      </c>
      <c r="Q17" s="20">
        <v>0</v>
      </c>
      <c r="R17" s="20">
        <v>0</v>
      </c>
      <c r="S17" s="16">
        <v>13.371</v>
      </c>
      <c r="T17" s="16">
        <v>80.227000000000004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</row>
    <row r="18" spans="1:32" x14ac:dyDescent="0.25">
      <c r="A18" s="6" t="s">
        <v>71</v>
      </c>
      <c r="B18" s="15">
        <v>6061.6080000000002</v>
      </c>
      <c r="C18" s="15">
        <v>5716.8860000000004</v>
      </c>
      <c r="D18" s="15">
        <v>5496.0339999999997</v>
      </c>
      <c r="E18" s="15">
        <v>5582.1109999999999</v>
      </c>
      <c r="F18" s="15">
        <v>5630.9160000000002</v>
      </c>
      <c r="G18" s="15">
        <v>5912.3590000000004</v>
      </c>
      <c r="H18" s="15">
        <v>6096.5259999999998</v>
      </c>
      <c r="I18" s="15">
        <v>6047.6390000000001</v>
      </c>
      <c r="J18" s="15">
        <v>3616.3330000000001</v>
      </c>
      <c r="K18" s="15">
        <v>3616.4969999999998</v>
      </c>
      <c r="L18" s="19">
        <v>3563.33</v>
      </c>
      <c r="M18" s="15">
        <v>3280.2220000000002</v>
      </c>
      <c r="N18" s="15">
        <v>3366.3609999999999</v>
      </c>
      <c r="O18" s="15">
        <v>3432.9349999999999</v>
      </c>
      <c r="P18" s="15">
        <v>3934.7350000000001</v>
      </c>
      <c r="Q18" s="19">
        <v>3514.8</v>
      </c>
      <c r="R18" s="19">
        <v>3600.25</v>
      </c>
      <c r="S18" s="15">
        <v>3611.8330000000001</v>
      </c>
      <c r="T18" s="15">
        <v>3626.0709999999999</v>
      </c>
      <c r="U18" s="15">
        <v>3674.0219999999999</v>
      </c>
      <c r="V18" s="15">
        <v>3758.721</v>
      </c>
      <c r="W18" s="15">
        <v>3797.4459999999999</v>
      </c>
      <c r="X18" s="19">
        <v>3747.91</v>
      </c>
      <c r="Y18" s="15">
        <v>3823.4459999999999</v>
      </c>
      <c r="Z18" s="15">
        <v>3847.8969999999999</v>
      </c>
      <c r="AA18" s="15">
        <v>3957.4760000000001</v>
      </c>
      <c r="AB18" s="15">
        <v>3969.143</v>
      </c>
      <c r="AC18" s="15">
        <v>3999.143</v>
      </c>
      <c r="AD18" s="15">
        <v>3957.9830000000002</v>
      </c>
      <c r="AE18" s="19">
        <v>4048.44</v>
      </c>
      <c r="AF18" s="15">
        <v>3579.5970000000002</v>
      </c>
    </row>
    <row r="19" spans="1:32" x14ac:dyDescent="0.25">
      <c r="A19" s="6" t="s">
        <v>74</v>
      </c>
      <c r="B19" s="20">
        <v>36.5</v>
      </c>
      <c r="C19" s="20">
        <v>36.5</v>
      </c>
      <c r="D19" s="20">
        <v>36.5</v>
      </c>
      <c r="E19" s="16">
        <v>24.332999999999998</v>
      </c>
      <c r="F19" s="16">
        <v>24.332999999999998</v>
      </c>
      <c r="G19" s="16">
        <v>24.332999999999998</v>
      </c>
      <c r="H19" s="16">
        <v>24.332999999999998</v>
      </c>
      <c r="I19" s="16">
        <v>36.277000000000001</v>
      </c>
      <c r="J19" s="16">
        <v>24.332999999999998</v>
      </c>
      <c r="K19" s="20">
        <v>0</v>
      </c>
      <c r="L19" s="20">
        <v>107.5</v>
      </c>
      <c r="M19" s="16">
        <v>95.555999999999997</v>
      </c>
      <c r="N19" s="20">
        <v>0</v>
      </c>
      <c r="O19" s="20">
        <v>0</v>
      </c>
      <c r="P19" s="20">
        <v>0</v>
      </c>
      <c r="Q19" s="20">
        <v>0</v>
      </c>
      <c r="R19" s="16">
        <v>59.722000000000001</v>
      </c>
      <c r="S19" s="16">
        <v>71.667000000000002</v>
      </c>
      <c r="T19" s="16">
        <v>47.777999999999999</v>
      </c>
      <c r="U19" s="16">
        <v>59.722000000000001</v>
      </c>
      <c r="V19" s="16">
        <v>83.611000000000004</v>
      </c>
      <c r="W19" s="16">
        <v>71.667000000000002</v>
      </c>
      <c r="X19" s="16">
        <v>59.722000000000001</v>
      </c>
      <c r="Y19" s="16">
        <v>47.777999999999999</v>
      </c>
      <c r="Z19" s="16">
        <v>23.888999999999999</v>
      </c>
      <c r="AA19" s="16">
        <v>23.888999999999999</v>
      </c>
      <c r="AB19" s="16">
        <v>23.888999999999999</v>
      </c>
      <c r="AC19" s="16">
        <v>13.138999999999999</v>
      </c>
      <c r="AD19" s="16">
        <v>13.138999999999999</v>
      </c>
      <c r="AE19" s="16">
        <v>11.944000000000001</v>
      </c>
      <c r="AF19" s="16">
        <v>12.167</v>
      </c>
    </row>
    <row r="20" spans="1:32" x14ac:dyDescent="0.25">
      <c r="A20" s="6" t="s">
        <v>75</v>
      </c>
      <c r="B20" s="15">
        <v>39017.822</v>
      </c>
      <c r="C20" s="15">
        <v>40096.444000000003</v>
      </c>
      <c r="D20" s="15">
        <v>42458.678</v>
      </c>
      <c r="E20" s="19">
        <v>42111.45</v>
      </c>
      <c r="F20" s="19">
        <v>42093.8</v>
      </c>
      <c r="G20" s="19">
        <v>40548.949999999997</v>
      </c>
      <c r="H20" s="15">
        <v>41482.557999999997</v>
      </c>
      <c r="I20" s="15">
        <v>38491.553</v>
      </c>
      <c r="J20" s="15">
        <v>39195.207000000002</v>
      </c>
      <c r="K20" s="19">
        <v>44495.81</v>
      </c>
      <c r="L20" s="19">
        <v>41799.120000000003</v>
      </c>
      <c r="M20" s="19">
        <v>42603.76</v>
      </c>
      <c r="N20" s="15">
        <v>41980.101999999999</v>
      </c>
      <c r="O20" s="19">
        <v>43517.86</v>
      </c>
      <c r="P20" s="15">
        <v>45260.567999999999</v>
      </c>
      <c r="Q20" s="15">
        <v>45653.711000000003</v>
      </c>
      <c r="R20" s="15">
        <v>45045.913</v>
      </c>
      <c r="S20" s="15">
        <v>42313.228000000003</v>
      </c>
      <c r="T20" s="15">
        <v>42076.726999999999</v>
      </c>
      <c r="U20" s="15">
        <v>37271.241999999998</v>
      </c>
      <c r="V20" s="15">
        <v>38237.555</v>
      </c>
      <c r="W20" s="15">
        <v>35094.588000000003</v>
      </c>
      <c r="X20" s="15">
        <v>34856.851999999999</v>
      </c>
      <c r="Y20" s="15">
        <v>31157.641</v>
      </c>
      <c r="Z20" s="15">
        <v>28224.335999999999</v>
      </c>
      <c r="AA20" s="15">
        <v>30227.008999999998</v>
      </c>
      <c r="AB20" s="15">
        <v>29946.188999999998</v>
      </c>
      <c r="AC20" s="15">
        <v>30042.254000000001</v>
      </c>
      <c r="AD20" s="15">
        <v>28227.867999999999</v>
      </c>
      <c r="AE20" s="15">
        <v>28215.307000000001</v>
      </c>
      <c r="AF20" s="15">
        <v>25389.741000000002</v>
      </c>
    </row>
    <row r="21" spans="1:32" x14ac:dyDescent="0.25">
      <c r="A21" s="6" t="s">
        <v>76</v>
      </c>
      <c r="B21" s="16">
        <v>15259.626</v>
      </c>
      <c r="C21" s="16">
        <v>16492.238000000001</v>
      </c>
      <c r="D21" s="16">
        <v>14670.519</v>
      </c>
      <c r="E21" s="16">
        <v>12289.735000000001</v>
      </c>
      <c r="F21" s="16">
        <v>13690.442999999999</v>
      </c>
      <c r="G21" s="16">
        <v>12655.145</v>
      </c>
      <c r="H21" s="16">
        <v>16853.748</v>
      </c>
      <c r="I21" s="16">
        <v>17849.731</v>
      </c>
      <c r="J21" s="16">
        <v>20090.780999999999</v>
      </c>
      <c r="K21" s="16">
        <v>19988.216</v>
      </c>
      <c r="L21" s="16">
        <v>15171.097</v>
      </c>
      <c r="M21" s="16">
        <v>16511.519</v>
      </c>
      <c r="N21" s="16">
        <v>16622.638999999999</v>
      </c>
      <c r="O21" s="16">
        <v>18310.543000000001</v>
      </c>
      <c r="P21" s="16">
        <v>17141.163</v>
      </c>
      <c r="Q21" s="16">
        <v>15856.848</v>
      </c>
      <c r="R21" s="20">
        <v>17954.72</v>
      </c>
      <c r="S21" s="16">
        <v>18981.755000000001</v>
      </c>
      <c r="T21" s="16">
        <v>17980.798999999999</v>
      </c>
      <c r="U21" s="16">
        <v>20707.786</v>
      </c>
      <c r="V21" s="20">
        <v>16445.439999999999</v>
      </c>
      <c r="W21" s="16">
        <v>13295.581</v>
      </c>
      <c r="X21" s="16">
        <v>11946.834000000001</v>
      </c>
      <c r="Y21" s="16">
        <v>10886.798000000001</v>
      </c>
      <c r="Z21" s="20">
        <v>10397.75</v>
      </c>
      <c r="AA21" s="16">
        <v>10978.911</v>
      </c>
      <c r="AB21" s="16">
        <v>13248.424000000001</v>
      </c>
      <c r="AC21" s="16">
        <v>15538.239</v>
      </c>
      <c r="AD21" s="16">
        <v>15836.210999999999</v>
      </c>
      <c r="AE21" s="16">
        <v>16715.350999999999</v>
      </c>
      <c r="AF21" s="16">
        <v>13196.834999999999</v>
      </c>
    </row>
    <row r="22" spans="1:32" x14ac:dyDescent="0.25">
      <c r="A22" s="6" t="s">
        <v>83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3">
        <v>0.27800000000000002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3">
        <v>14.955</v>
      </c>
      <c r="U22" s="23">
        <v>33.167999999999999</v>
      </c>
      <c r="V22" s="23">
        <v>25.547999999999998</v>
      </c>
      <c r="W22" s="23">
        <v>43.381999999999998</v>
      </c>
      <c r="X22" s="24">
        <v>43.83</v>
      </c>
      <c r="Y22" s="23">
        <v>36.174999999999997</v>
      </c>
      <c r="Z22" s="24">
        <v>54.08</v>
      </c>
      <c r="AA22" s="23">
        <v>46.820999999999998</v>
      </c>
      <c r="AB22" s="23">
        <v>90.680999999999997</v>
      </c>
      <c r="AC22" s="23">
        <v>99.045000000000002</v>
      </c>
      <c r="AD22" s="23">
        <v>125.49299999999999</v>
      </c>
      <c r="AE22" s="23">
        <v>186.512</v>
      </c>
      <c r="AF22" s="23">
        <v>215.447</v>
      </c>
    </row>
    <row r="23" spans="1:32" x14ac:dyDescent="0.25">
      <c r="A23" s="6" t="s">
        <v>91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5">
        <v>0.27800000000000002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</row>
    <row r="24" spans="1:32" x14ac:dyDescent="0.25">
      <c r="A24" s="6" t="s">
        <v>94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16">
        <v>14.955</v>
      </c>
      <c r="U24" s="20">
        <v>22.89</v>
      </c>
      <c r="V24" s="16">
        <v>25.547999999999998</v>
      </c>
      <c r="W24" s="16">
        <v>22.744</v>
      </c>
      <c r="X24" s="16">
        <v>22.943000000000001</v>
      </c>
      <c r="Y24" s="16">
        <v>15.260999999999999</v>
      </c>
      <c r="Z24" s="16">
        <v>23.033000000000001</v>
      </c>
      <c r="AA24" s="16">
        <v>15.741</v>
      </c>
      <c r="AB24" s="16">
        <v>16.573</v>
      </c>
      <c r="AC24" s="16">
        <v>23.292000000000002</v>
      </c>
      <c r="AD24" s="16">
        <v>23.018000000000001</v>
      </c>
      <c r="AE24" s="16">
        <v>23.244</v>
      </c>
      <c r="AF24" s="16">
        <v>32.003</v>
      </c>
    </row>
    <row r="25" spans="1:32" x14ac:dyDescent="0.25">
      <c r="A25" s="6" t="s">
        <v>95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5">
        <v>8.2000000000000003E-2</v>
      </c>
      <c r="X25" s="15">
        <v>0.23599999999999999</v>
      </c>
      <c r="Y25" s="15">
        <v>0.252</v>
      </c>
      <c r="Z25" s="15">
        <v>0.13100000000000001</v>
      </c>
      <c r="AA25" s="15">
        <v>9.9000000000000005E-2</v>
      </c>
      <c r="AB25" s="19">
        <v>0</v>
      </c>
      <c r="AC25" s="19">
        <v>0</v>
      </c>
      <c r="AD25" s="19">
        <v>0</v>
      </c>
      <c r="AE25" s="15">
        <v>46.722999999999999</v>
      </c>
      <c r="AF25" s="15">
        <v>81.766000000000005</v>
      </c>
    </row>
    <row r="26" spans="1:32" x14ac:dyDescent="0.25">
      <c r="A26" s="6" t="s">
        <v>96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16">
        <v>10.278</v>
      </c>
      <c r="V26" s="20">
        <v>0</v>
      </c>
      <c r="W26" s="16">
        <v>20.556000000000001</v>
      </c>
      <c r="X26" s="16">
        <v>20.651</v>
      </c>
      <c r="Y26" s="16">
        <v>20.661999999999999</v>
      </c>
      <c r="Z26" s="16">
        <v>30.916</v>
      </c>
      <c r="AA26" s="16">
        <v>30.981000000000002</v>
      </c>
      <c r="AB26" s="16">
        <v>74.108000000000004</v>
      </c>
      <c r="AC26" s="16">
        <v>75.753</v>
      </c>
      <c r="AD26" s="16">
        <v>102.47499999999999</v>
      </c>
      <c r="AE26" s="16">
        <v>116.545</v>
      </c>
      <c r="AF26" s="16">
        <v>101.678</v>
      </c>
    </row>
    <row r="27" spans="1:32" x14ac:dyDescent="0.25">
      <c r="A27" s="6" t="s">
        <v>108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5">
        <v>0.27800000000000002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14.955</v>
      </c>
      <c r="U27" s="25">
        <v>33.167999999999999</v>
      </c>
      <c r="V27" s="25">
        <v>25.547999999999998</v>
      </c>
      <c r="W27" s="25">
        <v>43.381999999999998</v>
      </c>
      <c r="X27" s="26">
        <v>43.83</v>
      </c>
      <c r="Y27" s="25">
        <v>36.174999999999997</v>
      </c>
      <c r="Z27" s="26">
        <v>54.08</v>
      </c>
      <c r="AA27" s="25">
        <v>46.820999999999998</v>
      </c>
      <c r="AB27" s="25">
        <v>90.680999999999997</v>
      </c>
      <c r="AC27" s="25">
        <v>99.045000000000002</v>
      </c>
      <c r="AD27" s="25">
        <v>125.49299999999999</v>
      </c>
      <c r="AE27" s="25">
        <v>186.512</v>
      </c>
      <c r="AF27" s="25">
        <v>215.447</v>
      </c>
    </row>
    <row r="28" spans="1:32" x14ac:dyDescent="0.25">
      <c r="A28" s="6" t="s">
        <v>109</v>
      </c>
      <c r="B28" s="25">
        <v>60436.228000000003</v>
      </c>
      <c r="C28" s="25">
        <v>62362.398000000001</v>
      </c>
      <c r="D28" s="25">
        <v>62674.684999999998</v>
      </c>
      <c r="E28" s="26">
        <v>60013.89</v>
      </c>
      <c r="F28" s="25">
        <v>61439.495000000003</v>
      </c>
      <c r="G28" s="25">
        <v>59146.887999999999</v>
      </c>
      <c r="H28" s="25">
        <v>64463.815999999999</v>
      </c>
      <c r="I28" s="25">
        <v>62425.201999999997</v>
      </c>
      <c r="J28" s="25">
        <v>62926.656000000003</v>
      </c>
      <c r="K28" s="25">
        <v>68100.523000000001</v>
      </c>
      <c r="L28" s="25">
        <v>60641.046999999999</v>
      </c>
      <c r="M28" s="25">
        <v>62491.057999999997</v>
      </c>
      <c r="N28" s="25">
        <v>61982.241000000002</v>
      </c>
      <c r="O28" s="25">
        <v>65261.332000000002</v>
      </c>
      <c r="P28" s="25">
        <v>66336.467000000004</v>
      </c>
      <c r="Q28" s="26">
        <v>65025.36</v>
      </c>
      <c r="R28" s="25">
        <v>66660.607000000004</v>
      </c>
      <c r="S28" s="25">
        <v>64991.856</v>
      </c>
      <c r="T28" s="25">
        <v>63811.601999999999</v>
      </c>
      <c r="U28" s="25">
        <v>61712.773000000001</v>
      </c>
      <c r="V28" s="26">
        <v>58525.33</v>
      </c>
      <c r="W28" s="25">
        <v>52259.281000000003</v>
      </c>
      <c r="X28" s="25">
        <v>50611.322</v>
      </c>
      <c r="Y28" s="25">
        <v>45915.665000000001</v>
      </c>
      <c r="Z28" s="25">
        <v>42493.873</v>
      </c>
      <c r="AA28" s="25">
        <v>45187.286</v>
      </c>
      <c r="AB28" s="25">
        <v>47187.644</v>
      </c>
      <c r="AC28" s="25">
        <v>49592.777000000002</v>
      </c>
      <c r="AD28" s="25">
        <v>48035.245000000003</v>
      </c>
      <c r="AE28" s="25">
        <v>48991.074999999997</v>
      </c>
      <c r="AF28" s="25">
        <v>42178.364000000001</v>
      </c>
    </row>
    <row r="30" spans="1:32" x14ac:dyDescent="0.25">
      <c r="A30" s="1" t="s">
        <v>149</v>
      </c>
    </row>
    <row r="31" spans="1:32" x14ac:dyDescent="0.25">
      <c r="A31" s="1" t="s">
        <v>148</v>
      </c>
      <c r="B31" s="2" t="s">
        <v>150</v>
      </c>
    </row>
    <row r="32" spans="1:32" x14ac:dyDescent="0.25">
      <c r="A32" s="6" t="s">
        <v>158</v>
      </c>
      <c r="B32" s="28">
        <f>B22/B12*100</f>
        <v>0</v>
      </c>
      <c r="C32" s="28">
        <f t="shared" ref="C32:AF32" si="0">C22/C12*100</f>
        <v>0</v>
      </c>
      <c r="D32" s="28">
        <f t="shared" si="0"/>
        <v>0</v>
      </c>
      <c r="E32" s="28">
        <f t="shared" si="0"/>
        <v>0</v>
      </c>
      <c r="F32" s="28">
        <f t="shared" si="0"/>
        <v>0</v>
      </c>
      <c r="G32" s="28">
        <f t="shared" si="0"/>
        <v>0</v>
      </c>
      <c r="H32" s="28">
        <f t="shared" si="0"/>
        <v>0</v>
      </c>
      <c r="I32" s="28">
        <f t="shared" si="0"/>
        <v>0</v>
      </c>
      <c r="J32" s="28">
        <f t="shared" si="0"/>
        <v>0</v>
      </c>
      <c r="K32" s="28">
        <f t="shared" si="0"/>
        <v>0</v>
      </c>
      <c r="L32" s="28">
        <f t="shared" si="0"/>
        <v>0</v>
      </c>
      <c r="M32" s="28">
        <f t="shared" si="0"/>
        <v>0</v>
      </c>
      <c r="N32" s="28">
        <f t="shared" si="0"/>
        <v>4.4851355589468705E-4</v>
      </c>
      <c r="O32" s="28">
        <f t="shared" si="0"/>
        <v>0</v>
      </c>
      <c r="P32" s="28">
        <f t="shared" si="0"/>
        <v>0</v>
      </c>
      <c r="Q32" s="28">
        <f t="shared" si="0"/>
        <v>0</v>
      </c>
      <c r="R32" s="28">
        <f t="shared" si="0"/>
        <v>0</v>
      </c>
      <c r="S32" s="28">
        <f t="shared" si="0"/>
        <v>0</v>
      </c>
      <c r="T32" s="28">
        <f t="shared" si="0"/>
        <v>2.343068575671409E-2</v>
      </c>
      <c r="U32" s="28">
        <f t="shared" si="0"/>
        <v>5.371689128521015E-2</v>
      </c>
      <c r="V32" s="28">
        <f t="shared" si="0"/>
        <v>4.3633845360374519E-2</v>
      </c>
      <c r="W32" s="28">
        <f t="shared" si="0"/>
        <v>8.2944151428771415E-2</v>
      </c>
      <c r="X32" s="28">
        <f t="shared" si="0"/>
        <v>8.6526246590919176E-2</v>
      </c>
      <c r="Y32" s="28">
        <f t="shared" si="0"/>
        <v>7.8723726377958436E-2</v>
      </c>
      <c r="Z32" s="28">
        <f t="shared" si="0"/>
        <v>0.12710364703091592</v>
      </c>
      <c r="AA32" s="28">
        <f t="shared" si="0"/>
        <v>0.10350817802150929</v>
      </c>
      <c r="AB32" s="28">
        <f t="shared" si="0"/>
        <v>0.1918024762551872</v>
      </c>
      <c r="AC32" s="28">
        <f t="shared" si="0"/>
        <v>0.19931851962757655</v>
      </c>
      <c r="AD32" s="28">
        <f t="shared" si="0"/>
        <v>0.26057117314107603</v>
      </c>
      <c r="AE32" s="28">
        <f t="shared" si="0"/>
        <v>0.37926218019223801</v>
      </c>
      <c r="AF32" s="28">
        <f t="shared" si="0"/>
        <v>0.50820388598222777</v>
      </c>
    </row>
    <row r="33" spans="1:32" x14ac:dyDescent="0.25">
      <c r="A33" s="6" t="s">
        <v>159</v>
      </c>
      <c r="B33" s="28">
        <f>B27/B12*100</f>
        <v>0</v>
      </c>
      <c r="C33" s="28">
        <f t="shared" ref="C33:AF33" si="1">C27/C12*100</f>
        <v>0</v>
      </c>
      <c r="D33" s="28">
        <f t="shared" si="1"/>
        <v>0</v>
      </c>
      <c r="E33" s="28">
        <f t="shared" si="1"/>
        <v>0</v>
      </c>
      <c r="F33" s="28">
        <f t="shared" si="1"/>
        <v>0</v>
      </c>
      <c r="G33" s="28">
        <f t="shared" si="1"/>
        <v>0</v>
      </c>
      <c r="H33" s="28">
        <f t="shared" si="1"/>
        <v>0</v>
      </c>
      <c r="I33" s="28">
        <f t="shared" si="1"/>
        <v>0</v>
      </c>
      <c r="J33" s="28">
        <f t="shared" si="1"/>
        <v>0</v>
      </c>
      <c r="K33" s="28">
        <f t="shared" si="1"/>
        <v>0</v>
      </c>
      <c r="L33" s="28">
        <f t="shared" si="1"/>
        <v>0</v>
      </c>
      <c r="M33" s="28">
        <f t="shared" si="1"/>
        <v>0</v>
      </c>
      <c r="N33" s="28">
        <f t="shared" si="1"/>
        <v>4.4851355589468705E-4</v>
      </c>
      <c r="O33" s="28">
        <f t="shared" si="1"/>
        <v>0</v>
      </c>
      <c r="P33" s="28">
        <f t="shared" si="1"/>
        <v>0</v>
      </c>
      <c r="Q33" s="28">
        <f t="shared" si="1"/>
        <v>0</v>
      </c>
      <c r="R33" s="28">
        <f t="shared" si="1"/>
        <v>0</v>
      </c>
      <c r="S33" s="28">
        <f t="shared" si="1"/>
        <v>0</v>
      </c>
      <c r="T33" s="28">
        <f t="shared" si="1"/>
        <v>2.343068575671409E-2</v>
      </c>
      <c r="U33" s="28">
        <f t="shared" si="1"/>
        <v>5.371689128521015E-2</v>
      </c>
      <c r="V33" s="28">
        <f t="shared" si="1"/>
        <v>4.3633845360374519E-2</v>
      </c>
      <c r="W33" s="28">
        <f t="shared" si="1"/>
        <v>8.2944151428771415E-2</v>
      </c>
      <c r="X33" s="28">
        <f t="shared" si="1"/>
        <v>8.6526246590919176E-2</v>
      </c>
      <c r="Y33" s="28">
        <f t="shared" si="1"/>
        <v>7.8723726377958436E-2</v>
      </c>
      <c r="Z33" s="28">
        <f t="shared" si="1"/>
        <v>0.12710364703091592</v>
      </c>
      <c r="AA33" s="28">
        <f t="shared" si="1"/>
        <v>0.10350817802150929</v>
      </c>
      <c r="AB33" s="28">
        <f t="shared" si="1"/>
        <v>0.1918024762551872</v>
      </c>
      <c r="AC33" s="28">
        <f t="shared" si="1"/>
        <v>0.19931851962757655</v>
      </c>
      <c r="AD33" s="28">
        <f t="shared" si="1"/>
        <v>0.26057117314107603</v>
      </c>
      <c r="AE33" s="28">
        <f t="shared" si="1"/>
        <v>0.37926218019223801</v>
      </c>
      <c r="AF33" s="28">
        <f t="shared" si="1"/>
        <v>0.50820388598222777</v>
      </c>
    </row>
    <row r="34" spans="1:32" x14ac:dyDescent="0.25">
      <c r="A34" s="6" t="s">
        <v>160</v>
      </c>
      <c r="B34" s="28">
        <f>B28/B12*100</f>
        <v>100</v>
      </c>
      <c r="C34" s="28">
        <f t="shared" ref="C34:AF34" si="2">C28/C12*100</f>
        <v>100</v>
      </c>
      <c r="D34" s="28">
        <f t="shared" si="2"/>
        <v>100</v>
      </c>
      <c r="E34" s="28">
        <f t="shared" si="2"/>
        <v>100</v>
      </c>
      <c r="F34" s="28">
        <f t="shared" si="2"/>
        <v>100</v>
      </c>
      <c r="G34" s="28">
        <f t="shared" si="2"/>
        <v>100</v>
      </c>
      <c r="H34" s="28">
        <f t="shared" si="2"/>
        <v>100</v>
      </c>
      <c r="I34" s="28">
        <f t="shared" si="2"/>
        <v>100</v>
      </c>
      <c r="J34" s="28">
        <f t="shared" si="2"/>
        <v>100</v>
      </c>
      <c r="K34" s="28">
        <f t="shared" si="2"/>
        <v>100</v>
      </c>
      <c r="L34" s="28">
        <f t="shared" si="2"/>
        <v>100</v>
      </c>
      <c r="M34" s="28">
        <f t="shared" si="2"/>
        <v>100</v>
      </c>
      <c r="N34" s="28">
        <f t="shared" si="2"/>
        <v>99.999551486444105</v>
      </c>
      <c r="O34" s="28">
        <f t="shared" si="2"/>
        <v>100</v>
      </c>
      <c r="P34" s="28">
        <f t="shared" si="2"/>
        <v>100</v>
      </c>
      <c r="Q34" s="28">
        <f t="shared" si="2"/>
        <v>100</v>
      </c>
      <c r="R34" s="28">
        <f t="shared" si="2"/>
        <v>100</v>
      </c>
      <c r="S34" s="28">
        <f t="shared" si="2"/>
        <v>100</v>
      </c>
      <c r="T34" s="28">
        <f t="shared" si="2"/>
        <v>99.976569314243278</v>
      </c>
      <c r="U34" s="28">
        <f t="shared" si="2"/>
        <v>99.946283108714795</v>
      </c>
      <c r="V34" s="28">
        <f t="shared" si="2"/>
        <v>99.956364446723327</v>
      </c>
      <c r="W34" s="28">
        <f t="shared" si="2"/>
        <v>99.917055848571238</v>
      </c>
      <c r="X34" s="28">
        <f t="shared" si="2"/>
        <v>99.91347770167495</v>
      </c>
      <c r="Y34" s="28">
        <f t="shared" si="2"/>
        <v>99.921278449813514</v>
      </c>
      <c r="Z34" s="28">
        <f t="shared" si="2"/>
        <v>99.872896352969079</v>
      </c>
      <c r="AA34" s="28">
        <f t="shared" si="2"/>
        <v>99.896491821978486</v>
      </c>
      <c r="AB34" s="28">
        <f t="shared" si="2"/>
        <v>99.8081954086107</v>
      </c>
      <c r="AC34" s="28">
        <f t="shared" si="2"/>
        <v>99.800685505179729</v>
      </c>
      <c r="AD34" s="28">
        <f t="shared" si="2"/>
        <v>99.739428826858926</v>
      </c>
      <c r="AE34" s="28">
        <f t="shared" si="2"/>
        <v>99.620731719468154</v>
      </c>
      <c r="AF34" s="28">
        <f t="shared" si="2"/>
        <v>99.491793755182954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7EA8-15B3-4A64-9E8F-833D5CD424C8}">
  <dimension ref="A1:H19"/>
  <sheetViews>
    <sheetView workbookViewId="0">
      <selection activeCell="C5" sqref="C5"/>
    </sheetView>
  </sheetViews>
  <sheetFormatPr defaultColWidth="11.42578125" defaultRowHeight="15" x14ac:dyDescent="0.25"/>
  <cols>
    <col min="1" max="1" width="15.5703125" customWidth="1"/>
  </cols>
  <sheetData>
    <row r="1" spans="1:8" x14ac:dyDescent="0.25">
      <c r="A1" t="s">
        <v>168</v>
      </c>
    </row>
    <row r="3" spans="1:8" x14ac:dyDescent="0.25">
      <c r="A3" t="s">
        <v>170</v>
      </c>
    </row>
    <row r="4" spans="1:8" x14ac:dyDescent="0.25">
      <c r="A4" t="s">
        <v>171</v>
      </c>
    </row>
    <row r="5" spans="1:8" x14ac:dyDescent="0.25">
      <c r="A5" t="s">
        <v>169</v>
      </c>
    </row>
    <row r="6" spans="1:8" x14ac:dyDescent="0.25">
      <c r="A6" t="s">
        <v>172</v>
      </c>
    </row>
    <row r="8" spans="1:8" x14ac:dyDescent="0.25">
      <c r="A8" t="s">
        <v>173</v>
      </c>
    </row>
    <row r="10" spans="1:8" x14ac:dyDescent="0.25">
      <c r="C10" s="15"/>
      <c r="D10" s="15"/>
      <c r="E10" s="15"/>
      <c r="F10" s="19"/>
      <c r="G10" s="15"/>
      <c r="H10" s="19"/>
    </row>
    <row r="11" spans="1:8" x14ac:dyDescent="0.25">
      <c r="A11" t="s">
        <v>175</v>
      </c>
      <c r="B11" t="s">
        <v>174</v>
      </c>
    </row>
    <row r="12" spans="1:8" x14ac:dyDescent="0.25">
      <c r="A12" s="30">
        <v>2014</v>
      </c>
      <c r="B12" s="31">
        <v>42547.953000000001</v>
      </c>
    </row>
    <row r="13" spans="1:8" x14ac:dyDescent="0.25">
      <c r="A13" s="30">
        <f>A12+1</f>
        <v>2015</v>
      </c>
      <c r="B13" s="31">
        <v>45234.107000000004</v>
      </c>
    </row>
    <row r="14" spans="1:8" x14ac:dyDescent="0.25">
      <c r="A14" s="30">
        <f t="shared" ref="A14:A17" si="0">A13+1</f>
        <v>2016</v>
      </c>
      <c r="B14" s="31">
        <v>47278.326000000001</v>
      </c>
    </row>
    <row r="15" spans="1:8" x14ac:dyDescent="0.25">
      <c r="A15" s="30">
        <f t="shared" si="0"/>
        <v>2017</v>
      </c>
      <c r="B15" s="32">
        <v>49691.82</v>
      </c>
    </row>
    <row r="16" spans="1:8" x14ac:dyDescent="0.25">
      <c r="A16" s="30">
        <f t="shared" si="0"/>
        <v>2018</v>
      </c>
      <c r="B16" s="31">
        <v>48160.737999999998</v>
      </c>
    </row>
    <row r="17" spans="1:3" x14ac:dyDescent="0.25">
      <c r="A17" s="30">
        <f t="shared" si="0"/>
        <v>2019</v>
      </c>
      <c r="B17" s="32">
        <v>49177.59</v>
      </c>
    </row>
    <row r="18" spans="1:3" x14ac:dyDescent="0.25">
      <c r="A18" t="s">
        <v>176</v>
      </c>
      <c r="B18" s="33">
        <f>(B17-B12)/B12/(A17-A12)*100</f>
        <v>3.1163130221564339</v>
      </c>
      <c r="C18" t="s">
        <v>177</v>
      </c>
    </row>
    <row r="19" spans="1:3" x14ac:dyDescent="0.25">
      <c r="A19" s="34">
        <v>2050</v>
      </c>
      <c r="B19" s="35">
        <f>B17*(1+B18/100)^30</f>
        <v>123477.69897457396</v>
      </c>
      <c r="C19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6"/>
  <sheetViews>
    <sheetView showGridLines="0" topLeftCell="A54" workbookViewId="0">
      <selection activeCell="C14" sqref="C14"/>
    </sheetView>
  </sheetViews>
  <sheetFormatPr defaultColWidth="8.7109375" defaultRowHeight="15" x14ac:dyDescent="0.25"/>
  <cols>
    <col min="2" max="5" width="79.7109375" customWidth="1"/>
  </cols>
  <sheetData>
    <row r="1" spans="1:3" x14ac:dyDescent="0.25">
      <c r="A1" s="1" t="s">
        <v>33</v>
      </c>
    </row>
    <row r="2" spans="1:3" x14ac:dyDescent="0.25">
      <c r="B2" s="17" t="s">
        <v>34</v>
      </c>
      <c r="C2" s="17" t="s">
        <v>35</v>
      </c>
    </row>
    <row r="3" spans="1:3" x14ac:dyDescent="0.25">
      <c r="B3" s="18" t="s">
        <v>36</v>
      </c>
      <c r="C3" s="18" t="s">
        <v>36</v>
      </c>
    </row>
    <row r="4" spans="1:3" x14ac:dyDescent="0.25">
      <c r="B4" s="2" t="s">
        <v>12</v>
      </c>
      <c r="C4" s="2" t="s">
        <v>17</v>
      </c>
    </row>
    <row r="5" spans="1:3" x14ac:dyDescent="0.25">
      <c r="B5" s="12" t="s">
        <v>13</v>
      </c>
      <c r="C5" s="12" t="s">
        <v>18</v>
      </c>
    </row>
    <row r="6" spans="1:3" x14ac:dyDescent="0.25">
      <c r="B6" s="2" t="s">
        <v>13</v>
      </c>
      <c r="C6" s="2" t="s">
        <v>22</v>
      </c>
    </row>
    <row r="7" spans="1:3" x14ac:dyDescent="0.25">
      <c r="B7" s="12" t="s">
        <v>13</v>
      </c>
      <c r="C7" s="12" t="s">
        <v>24</v>
      </c>
    </row>
    <row r="8" spans="1:3" x14ac:dyDescent="0.25">
      <c r="B8" s="2" t="s">
        <v>13</v>
      </c>
      <c r="C8" s="2" t="s">
        <v>26</v>
      </c>
    </row>
    <row r="9" spans="1:3" x14ac:dyDescent="0.25">
      <c r="B9" s="12" t="s">
        <v>13</v>
      </c>
      <c r="C9" s="12" t="s">
        <v>28</v>
      </c>
    </row>
    <row r="10" spans="1:3" x14ac:dyDescent="0.25">
      <c r="B10" s="2" t="s">
        <v>13</v>
      </c>
      <c r="C10" s="2" t="s">
        <v>30</v>
      </c>
    </row>
    <row r="11" spans="1:3" x14ac:dyDescent="0.25">
      <c r="B11" s="12" t="s">
        <v>13</v>
      </c>
      <c r="C11" s="12" t="s">
        <v>32</v>
      </c>
    </row>
    <row r="12" spans="1:3" x14ac:dyDescent="0.25">
      <c r="B12" s="2" t="s">
        <v>37</v>
      </c>
      <c r="C12" s="2" t="s">
        <v>38</v>
      </c>
    </row>
    <row r="13" spans="1:3" x14ac:dyDescent="0.25">
      <c r="B13" s="12" t="s">
        <v>37</v>
      </c>
      <c r="C13" s="12" t="s">
        <v>39</v>
      </c>
    </row>
    <row r="14" spans="1:3" x14ac:dyDescent="0.25">
      <c r="B14" s="2" t="s">
        <v>37</v>
      </c>
      <c r="C14" s="2" t="s">
        <v>40</v>
      </c>
    </row>
    <row r="15" spans="1:3" x14ac:dyDescent="0.25">
      <c r="B15" s="12" t="s">
        <v>37</v>
      </c>
      <c r="C15" s="12" t="s">
        <v>41</v>
      </c>
    </row>
    <row r="16" spans="1:3" x14ac:dyDescent="0.25">
      <c r="B16" s="2" t="s">
        <v>37</v>
      </c>
      <c r="C16" s="2" t="s">
        <v>42</v>
      </c>
    </row>
    <row r="17" spans="2:3" x14ac:dyDescent="0.25">
      <c r="B17" s="12" t="s">
        <v>37</v>
      </c>
      <c r="C17" s="12" t="s">
        <v>43</v>
      </c>
    </row>
    <row r="18" spans="2:3" x14ac:dyDescent="0.25">
      <c r="B18" s="2" t="s">
        <v>37</v>
      </c>
      <c r="C18" s="2" t="s">
        <v>44</v>
      </c>
    </row>
    <row r="19" spans="2:3" x14ac:dyDescent="0.25">
      <c r="B19" s="12" t="s">
        <v>37</v>
      </c>
      <c r="C19" s="12" t="s">
        <v>45</v>
      </c>
    </row>
    <row r="20" spans="2:3" x14ac:dyDescent="0.25">
      <c r="B20" s="2" t="s">
        <v>37</v>
      </c>
      <c r="C20" s="2" t="s">
        <v>46</v>
      </c>
    </row>
    <row r="21" spans="2:3" x14ac:dyDescent="0.25">
      <c r="B21" s="12" t="s">
        <v>37</v>
      </c>
      <c r="C21" s="12" t="s">
        <v>47</v>
      </c>
    </row>
    <row r="22" spans="2:3" x14ac:dyDescent="0.25">
      <c r="B22" s="2" t="s">
        <v>37</v>
      </c>
      <c r="C22" s="2" t="s">
        <v>48</v>
      </c>
    </row>
    <row r="23" spans="2:3" x14ac:dyDescent="0.25">
      <c r="B23" s="12" t="s">
        <v>37</v>
      </c>
      <c r="C23" s="12" t="s">
        <v>49</v>
      </c>
    </row>
    <row r="24" spans="2:3" x14ac:dyDescent="0.25">
      <c r="B24" s="2" t="s">
        <v>37</v>
      </c>
      <c r="C24" s="2" t="s">
        <v>50</v>
      </c>
    </row>
    <row r="25" spans="2:3" x14ac:dyDescent="0.25">
      <c r="B25" s="12" t="s">
        <v>37</v>
      </c>
      <c r="C25" s="12" t="s">
        <v>51</v>
      </c>
    </row>
    <row r="26" spans="2:3" x14ac:dyDescent="0.25">
      <c r="B26" s="2" t="s">
        <v>37</v>
      </c>
      <c r="C26" s="2" t="s">
        <v>52</v>
      </c>
    </row>
    <row r="27" spans="2:3" x14ac:dyDescent="0.25">
      <c r="B27" s="12" t="s">
        <v>37</v>
      </c>
      <c r="C27" s="12" t="s">
        <v>53</v>
      </c>
    </row>
    <row r="28" spans="2:3" x14ac:dyDescent="0.25">
      <c r="B28" s="2" t="s">
        <v>37</v>
      </c>
      <c r="C28" s="2" t="s">
        <v>54</v>
      </c>
    </row>
    <row r="29" spans="2:3" x14ac:dyDescent="0.25">
      <c r="B29" s="12" t="s">
        <v>37</v>
      </c>
      <c r="C29" s="12" t="s">
        <v>55</v>
      </c>
    </row>
    <row r="30" spans="2:3" x14ac:dyDescent="0.25">
      <c r="B30" s="2" t="s">
        <v>37</v>
      </c>
      <c r="C30" s="2" t="s">
        <v>56</v>
      </c>
    </row>
    <row r="31" spans="2:3" x14ac:dyDescent="0.25">
      <c r="B31" s="12" t="s">
        <v>37</v>
      </c>
      <c r="C31" s="12" t="s">
        <v>57</v>
      </c>
    </row>
    <row r="32" spans="2:3" x14ac:dyDescent="0.25">
      <c r="B32" s="2" t="s">
        <v>37</v>
      </c>
      <c r="C32" s="2" t="s">
        <v>58</v>
      </c>
    </row>
    <row r="33" spans="2:3" x14ac:dyDescent="0.25">
      <c r="B33" s="12" t="s">
        <v>37</v>
      </c>
      <c r="C33" s="12" t="s">
        <v>59</v>
      </c>
    </row>
    <row r="34" spans="2:3" x14ac:dyDescent="0.25">
      <c r="B34" s="2" t="s">
        <v>37</v>
      </c>
      <c r="C34" s="2" t="s">
        <v>60</v>
      </c>
    </row>
    <row r="35" spans="2:3" x14ac:dyDescent="0.25">
      <c r="B35" s="12" t="s">
        <v>37</v>
      </c>
      <c r="C35" s="12" t="s">
        <v>61</v>
      </c>
    </row>
    <row r="36" spans="2:3" x14ac:dyDescent="0.25">
      <c r="B36" s="2" t="s">
        <v>37</v>
      </c>
      <c r="C36" s="2" t="s">
        <v>62</v>
      </c>
    </row>
    <row r="37" spans="2:3" x14ac:dyDescent="0.25">
      <c r="B37" s="12" t="s">
        <v>37</v>
      </c>
      <c r="C37" s="12" t="s">
        <v>63</v>
      </c>
    </row>
    <row r="38" spans="2:3" x14ac:dyDescent="0.25">
      <c r="B38" s="2" t="s">
        <v>37</v>
      </c>
      <c r="C38" s="2" t="s">
        <v>64</v>
      </c>
    </row>
    <row r="39" spans="2:3" x14ac:dyDescent="0.25">
      <c r="B39" s="12" t="s">
        <v>37</v>
      </c>
      <c r="C39" s="12" t="s">
        <v>65</v>
      </c>
    </row>
    <row r="40" spans="2:3" x14ac:dyDescent="0.25">
      <c r="B40" s="2" t="s">
        <v>37</v>
      </c>
      <c r="C40" s="2" t="s">
        <v>66</v>
      </c>
    </row>
    <row r="41" spans="2:3" x14ac:dyDescent="0.25">
      <c r="B41" s="12" t="s">
        <v>37</v>
      </c>
      <c r="C41" s="12" t="s">
        <v>67</v>
      </c>
    </row>
    <row r="42" spans="2:3" x14ac:dyDescent="0.25">
      <c r="B42" s="2" t="s">
        <v>37</v>
      </c>
      <c r="C42" s="2" t="s">
        <v>68</v>
      </c>
    </row>
    <row r="43" spans="2:3" x14ac:dyDescent="0.25">
      <c r="B43" s="12" t="s">
        <v>37</v>
      </c>
      <c r="C43" s="12" t="s">
        <v>69</v>
      </c>
    </row>
    <row r="44" spans="2:3" x14ac:dyDescent="0.25">
      <c r="B44" s="2" t="s">
        <v>37</v>
      </c>
      <c r="C44" s="2" t="s">
        <v>70</v>
      </c>
    </row>
    <row r="45" spans="2:3" x14ac:dyDescent="0.25">
      <c r="B45" s="12" t="s">
        <v>37</v>
      </c>
      <c r="C45" s="12" t="s">
        <v>71</v>
      </c>
    </row>
    <row r="46" spans="2:3" x14ac:dyDescent="0.25">
      <c r="B46" s="2" t="s">
        <v>37</v>
      </c>
      <c r="C46" s="2" t="s">
        <v>72</v>
      </c>
    </row>
    <row r="47" spans="2:3" x14ac:dyDescent="0.25">
      <c r="B47" s="12" t="s">
        <v>37</v>
      </c>
      <c r="C47" s="12" t="s">
        <v>73</v>
      </c>
    </row>
    <row r="48" spans="2:3" x14ac:dyDescent="0.25">
      <c r="B48" s="2" t="s">
        <v>37</v>
      </c>
      <c r="C48" s="2" t="s">
        <v>74</v>
      </c>
    </row>
    <row r="49" spans="2:3" x14ac:dyDescent="0.25">
      <c r="B49" s="12" t="s">
        <v>37</v>
      </c>
      <c r="C49" s="12" t="s">
        <v>75</v>
      </c>
    </row>
    <row r="50" spans="2:3" x14ac:dyDescent="0.25">
      <c r="B50" s="2" t="s">
        <v>37</v>
      </c>
      <c r="C50" s="2" t="s">
        <v>76</v>
      </c>
    </row>
    <row r="51" spans="2:3" x14ac:dyDescent="0.25">
      <c r="B51" s="12" t="s">
        <v>37</v>
      </c>
      <c r="C51" s="12" t="s">
        <v>77</v>
      </c>
    </row>
    <row r="52" spans="2:3" x14ac:dyDescent="0.25">
      <c r="B52" s="2" t="s">
        <v>37</v>
      </c>
      <c r="C52" s="2" t="s">
        <v>78</v>
      </c>
    </row>
    <row r="53" spans="2:3" x14ac:dyDescent="0.25">
      <c r="B53" s="12" t="s">
        <v>37</v>
      </c>
      <c r="C53" s="12" t="s">
        <v>79</v>
      </c>
    </row>
    <row r="54" spans="2:3" x14ac:dyDescent="0.25">
      <c r="B54" s="2" t="s">
        <v>37</v>
      </c>
      <c r="C54" s="2" t="s">
        <v>80</v>
      </c>
    </row>
    <row r="55" spans="2:3" x14ac:dyDescent="0.25">
      <c r="B55" s="12" t="s">
        <v>37</v>
      </c>
      <c r="C55" s="12" t="s">
        <v>81</v>
      </c>
    </row>
    <row r="56" spans="2:3" x14ac:dyDescent="0.25">
      <c r="B56" s="2" t="s">
        <v>37</v>
      </c>
      <c r="C56" s="2" t="s">
        <v>82</v>
      </c>
    </row>
    <row r="57" spans="2:3" x14ac:dyDescent="0.25">
      <c r="B57" s="12" t="s">
        <v>37</v>
      </c>
      <c r="C57" s="12" t="s">
        <v>83</v>
      </c>
    </row>
    <row r="58" spans="2:3" x14ac:dyDescent="0.25">
      <c r="B58" s="2" t="s">
        <v>37</v>
      </c>
      <c r="C58" s="2" t="s">
        <v>84</v>
      </c>
    </row>
    <row r="59" spans="2:3" x14ac:dyDescent="0.25">
      <c r="B59" s="12" t="s">
        <v>37</v>
      </c>
      <c r="C59" s="12" t="s">
        <v>85</v>
      </c>
    </row>
    <row r="60" spans="2:3" x14ac:dyDescent="0.25">
      <c r="B60" s="2" t="s">
        <v>37</v>
      </c>
      <c r="C60" s="2" t="s">
        <v>86</v>
      </c>
    </row>
    <row r="61" spans="2:3" x14ac:dyDescent="0.25">
      <c r="B61" s="12" t="s">
        <v>37</v>
      </c>
      <c r="C61" s="12" t="s">
        <v>87</v>
      </c>
    </row>
    <row r="62" spans="2:3" x14ac:dyDescent="0.25">
      <c r="B62" s="2" t="s">
        <v>37</v>
      </c>
      <c r="C62" s="2" t="s">
        <v>88</v>
      </c>
    </row>
    <row r="63" spans="2:3" x14ac:dyDescent="0.25">
      <c r="B63" s="12" t="s">
        <v>37</v>
      </c>
      <c r="C63" s="12" t="s">
        <v>89</v>
      </c>
    </row>
    <row r="64" spans="2:3" x14ac:dyDescent="0.25">
      <c r="B64" s="2" t="s">
        <v>37</v>
      </c>
      <c r="C64" s="2" t="s">
        <v>90</v>
      </c>
    </row>
    <row r="65" spans="2:3" x14ac:dyDescent="0.25">
      <c r="B65" s="12" t="s">
        <v>37</v>
      </c>
      <c r="C65" s="12" t="s">
        <v>91</v>
      </c>
    </row>
    <row r="66" spans="2:3" x14ac:dyDescent="0.25">
      <c r="B66" s="2" t="s">
        <v>37</v>
      </c>
      <c r="C66" s="2" t="s">
        <v>92</v>
      </c>
    </row>
    <row r="67" spans="2:3" x14ac:dyDescent="0.25">
      <c r="B67" s="12" t="s">
        <v>37</v>
      </c>
      <c r="C67" s="12" t="s">
        <v>93</v>
      </c>
    </row>
    <row r="68" spans="2:3" x14ac:dyDescent="0.25">
      <c r="B68" s="2" t="s">
        <v>37</v>
      </c>
      <c r="C68" s="2" t="s">
        <v>94</v>
      </c>
    </row>
    <row r="69" spans="2:3" x14ac:dyDescent="0.25">
      <c r="B69" s="12" t="s">
        <v>37</v>
      </c>
      <c r="C69" s="12" t="s">
        <v>95</v>
      </c>
    </row>
    <row r="70" spans="2:3" x14ac:dyDescent="0.25">
      <c r="B70" s="2" t="s">
        <v>37</v>
      </c>
      <c r="C70" s="2" t="s">
        <v>96</v>
      </c>
    </row>
    <row r="71" spans="2:3" x14ac:dyDescent="0.25">
      <c r="B71" s="12" t="s">
        <v>37</v>
      </c>
      <c r="C71" s="12" t="s">
        <v>97</v>
      </c>
    </row>
    <row r="72" spans="2:3" x14ac:dyDescent="0.25">
      <c r="B72" s="2" t="s">
        <v>37</v>
      </c>
      <c r="C72" s="2" t="s">
        <v>98</v>
      </c>
    </row>
    <row r="73" spans="2:3" x14ac:dyDescent="0.25">
      <c r="B73" s="12" t="s">
        <v>37</v>
      </c>
      <c r="C73" s="12" t="s">
        <v>99</v>
      </c>
    </row>
    <row r="74" spans="2:3" x14ac:dyDescent="0.25">
      <c r="B74" s="2" t="s">
        <v>37</v>
      </c>
      <c r="C74" s="2" t="s">
        <v>100</v>
      </c>
    </row>
    <row r="75" spans="2:3" x14ac:dyDescent="0.25">
      <c r="B75" s="12" t="s">
        <v>37</v>
      </c>
      <c r="C75" s="12" t="s">
        <v>101</v>
      </c>
    </row>
    <row r="76" spans="2:3" x14ac:dyDescent="0.25">
      <c r="B76" s="2" t="s">
        <v>37</v>
      </c>
      <c r="C76" s="2" t="s">
        <v>102</v>
      </c>
    </row>
    <row r="77" spans="2:3" x14ac:dyDescent="0.25">
      <c r="B77" s="12" t="s">
        <v>37</v>
      </c>
      <c r="C77" s="12" t="s">
        <v>103</v>
      </c>
    </row>
    <row r="78" spans="2:3" x14ac:dyDescent="0.25">
      <c r="B78" s="2" t="s">
        <v>37</v>
      </c>
      <c r="C78" s="2" t="s">
        <v>104</v>
      </c>
    </row>
    <row r="79" spans="2:3" x14ac:dyDescent="0.25">
      <c r="B79" s="12" t="s">
        <v>37</v>
      </c>
      <c r="C79" s="12" t="s">
        <v>105</v>
      </c>
    </row>
    <row r="80" spans="2:3" x14ac:dyDescent="0.25">
      <c r="B80" s="2" t="s">
        <v>37</v>
      </c>
      <c r="C80" s="2" t="s">
        <v>106</v>
      </c>
    </row>
    <row r="81" spans="2:3" x14ac:dyDescent="0.25">
      <c r="B81" s="12" t="s">
        <v>37</v>
      </c>
      <c r="C81" s="12" t="s">
        <v>107</v>
      </c>
    </row>
    <row r="82" spans="2:3" x14ac:dyDescent="0.25">
      <c r="B82" s="2" t="s">
        <v>37</v>
      </c>
      <c r="C82" s="2" t="s">
        <v>108</v>
      </c>
    </row>
    <row r="83" spans="2:3" x14ac:dyDescent="0.25">
      <c r="B83" s="12" t="s">
        <v>37</v>
      </c>
      <c r="C83" s="12" t="s">
        <v>109</v>
      </c>
    </row>
    <row r="84" spans="2:3" x14ac:dyDescent="0.25">
      <c r="B84" s="2" t="s">
        <v>14</v>
      </c>
      <c r="C84" s="2" t="s">
        <v>19</v>
      </c>
    </row>
    <row r="85" spans="2:3" x14ac:dyDescent="0.25">
      <c r="B85" s="12" t="s">
        <v>15</v>
      </c>
      <c r="C85" s="12" t="s">
        <v>20</v>
      </c>
    </row>
    <row r="86" spans="2:3" x14ac:dyDescent="0.25">
      <c r="B86" s="2" t="s">
        <v>110</v>
      </c>
      <c r="C86" s="2" t="s">
        <v>111</v>
      </c>
    </row>
    <row r="87" spans="2:3" x14ac:dyDescent="0.25">
      <c r="B87" s="12" t="s">
        <v>110</v>
      </c>
      <c r="C87" s="12" t="s">
        <v>112</v>
      </c>
    </row>
    <row r="88" spans="2:3" x14ac:dyDescent="0.25">
      <c r="B88" s="2" t="s">
        <v>110</v>
      </c>
      <c r="C88" s="2" t="s">
        <v>113</v>
      </c>
    </row>
    <row r="89" spans="2:3" x14ac:dyDescent="0.25">
      <c r="B89" s="12" t="s">
        <v>110</v>
      </c>
      <c r="C89" s="12" t="s">
        <v>114</v>
      </c>
    </row>
    <row r="90" spans="2:3" x14ac:dyDescent="0.25">
      <c r="B90" s="2" t="s">
        <v>110</v>
      </c>
      <c r="C90" s="2" t="s">
        <v>115</v>
      </c>
    </row>
    <row r="91" spans="2:3" x14ac:dyDescent="0.25">
      <c r="B91" s="12" t="s">
        <v>110</v>
      </c>
      <c r="C91" s="12" t="s">
        <v>116</v>
      </c>
    </row>
    <row r="92" spans="2:3" x14ac:dyDescent="0.25">
      <c r="B92" s="2" t="s">
        <v>110</v>
      </c>
      <c r="C92" s="2" t="s">
        <v>117</v>
      </c>
    </row>
    <row r="93" spans="2:3" x14ac:dyDescent="0.25">
      <c r="B93" s="12" t="s">
        <v>110</v>
      </c>
      <c r="C93" s="12" t="s">
        <v>118</v>
      </c>
    </row>
    <row r="94" spans="2:3" x14ac:dyDescent="0.25">
      <c r="B94" s="2" t="s">
        <v>110</v>
      </c>
      <c r="C94" s="2" t="s">
        <v>119</v>
      </c>
    </row>
    <row r="95" spans="2:3" x14ac:dyDescent="0.25">
      <c r="B95" s="12" t="s">
        <v>110</v>
      </c>
      <c r="C95" s="12" t="s">
        <v>120</v>
      </c>
    </row>
    <row r="96" spans="2:3" x14ac:dyDescent="0.25">
      <c r="B96" s="2" t="s">
        <v>110</v>
      </c>
      <c r="C96" s="2" t="s">
        <v>121</v>
      </c>
    </row>
    <row r="97" spans="2:3" x14ac:dyDescent="0.25">
      <c r="B97" s="12" t="s">
        <v>110</v>
      </c>
      <c r="C97" s="12" t="s">
        <v>122</v>
      </c>
    </row>
    <row r="98" spans="2:3" x14ac:dyDescent="0.25">
      <c r="B98" s="2" t="s">
        <v>110</v>
      </c>
      <c r="C98" s="2" t="s">
        <v>123</v>
      </c>
    </row>
    <row r="99" spans="2:3" x14ac:dyDescent="0.25">
      <c r="B99" s="12" t="s">
        <v>110</v>
      </c>
      <c r="C99" s="12" t="s">
        <v>124</v>
      </c>
    </row>
    <row r="100" spans="2:3" x14ac:dyDescent="0.25">
      <c r="B100" s="2" t="s">
        <v>110</v>
      </c>
      <c r="C100" s="2" t="s">
        <v>125</v>
      </c>
    </row>
    <row r="101" spans="2:3" x14ac:dyDescent="0.25">
      <c r="B101" s="12" t="s">
        <v>110</v>
      </c>
      <c r="C101" s="12" t="s">
        <v>126</v>
      </c>
    </row>
    <row r="102" spans="2:3" x14ac:dyDescent="0.25">
      <c r="B102" s="2" t="s">
        <v>110</v>
      </c>
      <c r="C102" s="2" t="s">
        <v>127</v>
      </c>
    </row>
    <row r="103" spans="2:3" x14ac:dyDescent="0.25">
      <c r="B103" s="12" t="s">
        <v>110</v>
      </c>
      <c r="C103" s="12" t="s">
        <v>128</v>
      </c>
    </row>
    <row r="104" spans="2:3" x14ac:dyDescent="0.25">
      <c r="B104" s="2" t="s">
        <v>110</v>
      </c>
      <c r="C104" s="2" t="s">
        <v>129</v>
      </c>
    </row>
    <row r="105" spans="2:3" x14ac:dyDescent="0.25">
      <c r="B105" s="12" t="s">
        <v>110</v>
      </c>
      <c r="C105" s="12" t="s">
        <v>130</v>
      </c>
    </row>
    <row r="106" spans="2:3" x14ac:dyDescent="0.25">
      <c r="B106" s="2" t="s">
        <v>110</v>
      </c>
      <c r="C106" s="2" t="s">
        <v>131</v>
      </c>
    </row>
    <row r="107" spans="2:3" x14ac:dyDescent="0.25">
      <c r="B107" s="12" t="s">
        <v>110</v>
      </c>
      <c r="C107" s="12" t="s">
        <v>132</v>
      </c>
    </row>
    <row r="108" spans="2:3" x14ac:dyDescent="0.25">
      <c r="B108" s="2" t="s">
        <v>110</v>
      </c>
      <c r="C108" s="2" t="s">
        <v>133</v>
      </c>
    </row>
    <row r="109" spans="2:3" x14ac:dyDescent="0.25">
      <c r="B109" s="12" t="s">
        <v>110</v>
      </c>
      <c r="C109" s="12" t="s">
        <v>134</v>
      </c>
    </row>
    <row r="110" spans="2:3" x14ac:dyDescent="0.25">
      <c r="B110" s="2" t="s">
        <v>110</v>
      </c>
      <c r="C110" s="2" t="s">
        <v>135</v>
      </c>
    </row>
    <row r="111" spans="2:3" x14ac:dyDescent="0.25">
      <c r="B111" s="12" t="s">
        <v>110</v>
      </c>
      <c r="C111" s="12" t="s">
        <v>136</v>
      </c>
    </row>
    <row r="112" spans="2:3" x14ac:dyDescent="0.25">
      <c r="B112" s="2" t="s">
        <v>110</v>
      </c>
      <c r="C112" s="2" t="s">
        <v>137</v>
      </c>
    </row>
    <row r="113" spans="2:3" x14ac:dyDescent="0.25">
      <c r="B113" s="12" t="s">
        <v>110</v>
      </c>
      <c r="C113" s="12" t="s">
        <v>138</v>
      </c>
    </row>
    <row r="114" spans="2:3" x14ac:dyDescent="0.25">
      <c r="B114" s="2" t="s">
        <v>110</v>
      </c>
      <c r="C114" s="2" t="s">
        <v>139</v>
      </c>
    </row>
    <row r="115" spans="2:3" x14ac:dyDescent="0.25">
      <c r="B115" s="12" t="s">
        <v>110</v>
      </c>
      <c r="C115" s="12" t="s">
        <v>140</v>
      </c>
    </row>
    <row r="116" spans="2:3" x14ac:dyDescent="0.25">
      <c r="B116" s="2" t="s">
        <v>110</v>
      </c>
      <c r="C116" s="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6"/>
  <sheetViews>
    <sheetView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8.7109375" defaultRowHeight="11.45" customHeight="1" x14ac:dyDescent="0.25"/>
  <cols>
    <col min="1" max="1" width="29.85546875" customWidth="1"/>
    <col min="2" max="32" width="10" customWidth="1"/>
  </cols>
  <sheetData>
    <row r="1" spans="1:32" ht="15" x14ac:dyDescent="0.25">
      <c r="A1" s="2" t="s">
        <v>142</v>
      </c>
    </row>
    <row r="2" spans="1:32" ht="15" x14ac:dyDescent="0.25">
      <c r="A2" s="2" t="s">
        <v>143</v>
      </c>
      <c r="B2" s="1" t="s">
        <v>0</v>
      </c>
    </row>
    <row r="3" spans="1:32" ht="15" x14ac:dyDescent="0.25">
      <c r="A3" s="2" t="s">
        <v>144</v>
      </c>
      <c r="B3" s="2" t="s">
        <v>6</v>
      </c>
    </row>
    <row r="4" spans="1:32" ht="15" x14ac:dyDescent="0.25"/>
    <row r="5" spans="1:32" ht="15" x14ac:dyDescent="0.25">
      <c r="A5" s="1" t="s">
        <v>12</v>
      </c>
      <c r="C5" s="2" t="s">
        <v>17</v>
      </c>
    </row>
    <row r="6" spans="1:32" ht="15" x14ac:dyDescent="0.25">
      <c r="A6" s="1" t="s">
        <v>13</v>
      </c>
      <c r="C6" s="2" t="s">
        <v>18</v>
      </c>
    </row>
    <row r="7" spans="1:32" ht="15" x14ac:dyDescent="0.25">
      <c r="A7" s="1" t="s">
        <v>14</v>
      </c>
      <c r="C7" s="2" t="s">
        <v>19</v>
      </c>
    </row>
    <row r="8" spans="1:32" ht="15" x14ac:dyDescent="0.25">
      <c r="A8" s="1" t="s">
        <v>15</v>
      </c>
      <c r="C8" s="2" t="s">
        <v>20</v>
      </c>
    </row>
    <row r="9" spans="1:32" ht="15" x14ac:dyDescent="0.25"/>
    <row r="10" spans="1:32" ht="15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ht="15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ht="15" x14ac:dyDescent="0.25">
      <c r="A12" s="6" t="s">
        <v>38</v>
      </c>
      <c r="B12" s="16">
        <v>2566817.165</v>
      </c>
      <c r="C12" s="16">
        <v>2599004.8539999998</v>
      </c>
      <c r="D12" s="16">
        <v>2669085.5830000001</v>
      </c>
      <c r="E12" s="16">
        <v>2688314.8930000002</v>
      </c>
      <c r="F12" s="16">
        <v>2708286.3530000001</v>
      </c>
      <c r="G12" s="16">
        <v>2743206.2119999998</v>
      </c>
      <c r="H12" s="16">
        <v>2832314.0079999999</v>
      </c>
      <c r="I12" s="16">
        <v>2877515.1069999998</v>
      </c>
      <c r="J12" s="16">
        <v>2988485.4109999998</v>
      </c>
      <c r="K12" s="20">
        <v>3054943.68</v>
      </c>
      <c r="L12" s="16">
        <v>3057365.3969999999</v>
      </c>
      <c r="M12" s="16">
        <v>3113869.4709999999</v>
      </c>
      <c r="N12" s="16">
        <v>3146654.7549999999</v>
      </c>
      <c r="O12" s="16">
        <v>3190705.9580000001</v>
      </c>
      <c r="P12" s="16">
        <v>3269701.9109999998</v>
      </c>
      <c r="Q12" s="16">
        <v>3274622.7609999999</v>
      </c>
      <c r="R12" s="16">
        <v>3340340.7510000002</v>
      </c>
      <c r="S12" s="16">
        <v>3394057.2960000001</v>
      </c>
      <c r="T12" s="16">
        <v>3348145.1409999998</v>
      </c>
      <c r="U12" s="16">
        <v>3263595.5290000001</v>
      </c>
      <c r="V12" s="16">
        <v>3256018.608</v>
      </c>
      <c r="W12" s="16">
        <v>3243932.3990000002</v>
      </c>
      <c r="X12" s="16">
        <v>3130386.338</v>
      </c>
      <c r="Y12" s="16">
        <v>3089474.5210000002</v>
      </c>
      <c r="Z12" s="16">
        <v>3129955.6269999999</v>
      </c>
      <c r="AA12" s="16">
        <v>3173067.202</v>
      </c>
      <c r="AB12" s="16">
        <v>3246103.4920000001</v>
      </c>
      <c r="AC12" s="20">
        <v>3312229.7</v>
      </c>
      <c r="AD12" s="16">
        <v>3329349.4330000002</v>
      </c>
      <c r="AE12" s="16">
        <v>3361230.2510000002</v>
      </c>
      <c r="AF12" s="16">
        <v>2930410.446</v>
      </c>
    </row>
    <row r="13" spans="1:32" ht="15" x14ac:dyDescent="0.25">
      <c r="A13" s="6" t="s">
        <v>39</v>
      </c>
      <c r="B13" s="15">
        <v>2431.1729999999998</v>
      </c>
      <c r="C13" s="15">
        <v>1781.9829999999999</v>
      </c>
      <c r="D13" s="15">
        <v>1353.777</v>
      </c>
      <c r="E13" s="15">
        <v>1106.712</v>
      </c>
      <c r="F13" s="19">
        <v>195.64</v>
      </c>
      <c r="G13" s="15">
        <v>188.33199999999999</v>
      </c>
      <c r="H13" s="19">
        <v>151.15</v>
      </c>
      <c r="I13" s="15">
        <v>164.06800000000001</v>
      </c>
      <c r="J13" s="15">
        <v>77.435000000000002</v>
      </c>
      <c r="K13" s="15">
        <v>53.252000000000002</v>
      </c>
      <c r="L13" s="15">
        <v>113.556</v>
      </c>
      <c r="M13" s="15">
        <v>367.43400000000003</v>
      </c>
      <c r="N13" s="15">
        <v>348.59199999999998</v>
      </c>
      <c r="O13" s="15">
        <v>69.513000000000005</v>
      </c>
      <c r="P13" s="15">
        <v>63.183</v>
      </c>
      <c r="Q13" s="15">
        <v>63.834000000000003</v>
      </c>
      <c r="R13" s="15">
        <v>12.978999999999999</v>
      </c>
      <c r="S13" s="19">
        <v>11.55</v>
      </c>
      <c r="T13" s="15">
        <v>11.875999999999999</v>
      </c>
      <c r="U13" s="15">
        <v>5.6159999999999997</v>
      </c>
      <c r="V13" s="15">
        <v>5.5359999999999996</v>
      </c>
      <c r="W13" s="15">
        <v>5.4610000000000003</v>
      </c>
      <c r="X13" s="15">
        <v>5.548</v>
      </c>
      <c r="Y13" s="15">
        <v>5.6740000000000004</v>
      </c>
      <c r="Z13" s="15">
        <v>13.425000000000001</v>
      </c>
      <c r="AA13" s="15">
        <v>13.859</v>
      </c>
      <c r="AB13" s="15">
        <v>13.474</v>
      </c>
      <c r="AC13" s="15">
        <v>15.779</v>
      </c>
      <c r="AD13" s="15">
        <v>11.622999999999999</v>
      </c>
      <c r="AE13" s="15">
        <v>6.7530000000000001</v>
      </c>
      <c r="AF13" s="15">
        <v>4.0819999999999999</v>
      </c>
    </row>
    <row r="14" spans="1:32" ht="15" x14ac:dyDescent="0.25">
      <c r="A14" s="6" t="s">
        <v>40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</row>
    <row r="15" spans="1:32" ht="15" x14ac:dyDescent="0.25">
      <c r="A15" s="6" t="s">
        <v>41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5">
        <v>7.3079999999999998</v>
      </c>
      <c r="I15" s="15">
        <v>7.6239999999999997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</row>
    <row r="16" spans="1:32" ht="15" x14ac:dyDescent="0.25">
      <c r="A16" s="6" t="s">
        <v>42</v>
      </c>
      <c r="B16" s="16">
        <v>1273.153</v>
      </c>
      <c r="C16" s="16">
        <v>774.36699999999996</v>
      </c>
      <c r="D16" s="16">
        <v>347.28199999999998</v>
      </c>
      <c r="E16" s="16">
        <v>213.179</v>
      </c>
      <c r="F16" s="16">
        <v>147.40899999999999</v>
      </c>
      <c r="G16" s="16">
        <v>139.33699999999999</v>
      </c>
      <c r="H16" s="16">
        <v>102.50700000000001</v>
      </c>
      <c r="I16" s="16">
        <v>121.33499999999999</v>
      </c>
      <c r="J16" s="16">
        <v>67.066999999999993</v>
      </c>
      <c r="K16" s="16">
        <v>21.878</v>
      </c>
      <c r="L16" s="16">
        <v>92.274000000000001</v>
      </c>
      <c r="M16" s="16">
        <v>295.46199999999999</v>
      </c>
      <c r="N16" s="16">
        <v>264.58300000000003</v>
      </c>
      <c r="O16" s="16">
        <v>7.6390000000000002</v>
      </c>
      <c r="P16" s="16">
        <v>6.6589999999999998</v>
      </c>
      <c r="Q16" s="16">
        <v>2.7650000000000001</v>
      </c>
      <c r="R16" s="16">
        <v>8.6739999999999995</v>
      </c>
      <c r="S16" s="16">
        <v>7.9390000000000001</v>
      </c>
      <c r="T16" s="16">
        <v>8.1259999999999994</v>
      </c>
      <c r="U16" s="16">
        <v>1.766</v>
      </c>
      <c r="V16" s="16">
        <v>1.2430000000000001</v>
      </c>
      <c r="W16" s="16">
        <v>1.272</v>
      </c>
      <c r="X16" s="16">
        <v>1.3320000000000001</v>
      </c>
      <c r="Y16" s="16">
        <v>1.355</v>
      </c>
      <c r="Z16" s="16">
        <v>9.2080000000000002</v>
      </c>
      <c r="AA16" s="16">
        <v>9.5470000000000006</v>
      </c>
      <c r="AB16" s="20">
        <v>8.99</v>
      </c>
      <c r="AC16" s="16">
        <v>9.3889999999999993</v>
      </c>
      <c r="AD16" s="16">
        <v>9.5909999999999993</v>
      </c>
      <c r="AE16" s="20">
        <v>5.58</v>
      </c>
      <c r="AF16" s="16">
        <v>4.0819999999999999</v>
      </c>
    </row>
    <row r="17" spans="1:32" ht="15" x14ac:dyDescent="0.25">
      <c r="A17" s="6" t="s">
        <v>43</v>
      </c>
      <c r="B17" s="15">
        <v>4.1829999999999998</v>
      </c>
      <c r="C17" s="15">
        <v>32.341999999999999</v>
      </c>
      <c r="D17" s="19">
        <v>22.69</v>
      </c>
      <c r="E17" s="15">
        <v>26.169</v>
      </c>
      <c r="F17" s="15">
        <v>16.088000000000001</v>
      </c>
      <c r="G17" s="15">
        <v>19.134</v>
      </c>
      <c r="H17" s="15">
        <v>19.338000000000001</v>
      </c>
      <c r="I17" s="15">
        <v>16.346</v>
      </c>
      <c r="J17" s="15">
        <v>10.368</v>
      </c>
      <c r="K17" s="19">
        <v>0</v>
      </c>
      <c r="L17" s="19">
        <v>0</v>
      </c>
      <c r="M17" s="19">
        <v>0</v>
      </c>
      <c r="N17" s="19">
        <v>42.93</v>
      </c>
      <c r="O17" s="19">
        <v>0</v>
      </c>
      <c r="P17" s="15">
        <v>24.308</v>
      </c>
      <c r="Q17" s="15">
        <v>29.492000000000001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5">
        <v>2.3620000000000001</v>
      </c>
      <c r="AD17" s="15">
        <v>2.032</v>
      </c>
      <c r="AE17" s="15">
        <v>1.173</v>
      </c>
      <c r="AF17" s="19">
        <v>0</v>
      </c>
    </row>
    <row r="18" spans="1:32" ht="15" x14ac:dyDescent="0.25">
      <c r="A18" s="6" t="s">
        <v>44</v>
      </c>
      <c r="B18" s="16">
        <v>60.637999999999998</v>
      </c>
      <c r="C18" s="16">
        <v>48.167999999999999</v>
      </c>
      <c r="D18" s="16">
        <v>25.946000000000002</v>
      </c>
      <c r="E18" s="16">
        <v>12.786</v>
      </c>
      <c r="F18" s="20">
        <v>16.61</v>
      </c>
      <c r="G18" s="16">
        <v>9.157</v>
      </c>
      <c r="H18" s="16">
        <v>11.616</v>
      </c>
      <c r="I18" s="16">
        <v>10.804</v>
      </c>
      <c r="J18" s="20">
        <v>0</v>
      </c>
      <c r="K18" s="16">
        <v>2.2069999999999999</v>
      </c>
      <c r="L18" s="16">
        <v>4.8330000000000002</v>
      </c>
      <c r="M18" s="20">
        <v>33.18</v>
      </c>
      <c r="N18" s="20">
        <v>0</v>
      </c>
      <c r="O18" s="16">
        <v>20.739000000000001</v>
      </c>
      <c r="P18" s="20">
        <v>0</v>
      </c>
      <c r="Q18" s="20">
        <v>3.8</v>
      </c>
      <c r="R18" s="16">
        <v>4.3049999999999997</v>
      </c>
      <c r="S18" s="16">
        <v>3.6110000000000002</v>
      </c>
      <c r="T18" s="16">
        <v>3.7509999999999999</v>
      </c>
      <c r="U18" s="20">
        <v>3.85</v>
      </c>
      <c r="V18" s="16">
        <v>4.2930000000000001</v>
      </c>
      <c r="W18" s="16">
        <v>4.1890000000000001</v>
      </c>
      <c r="X18" s="16">
        <v>4.2160000000000002</v>
      </c>
      <c r="Y18" s="16">
        <v>4.319</v>
      </c>
      <c r="Z18" s="16">
        <v>4.218</v>
      </c>
      <c r="AA18" s="16">
        <v>4.3120000000000003</v>
      </c>
      <c r="AB18" s="16">
        <v>4.484</v>
      </c>
      <c r="AC18" s="16">
        <v>4.0279999999999996</v>
      </c>
      <c r="AD18" s="20">
        <v>0</v>
      </c>
      <c r="AE18" s="20">
        <v>0</v>
      </c>
      <c r="AF18" s="20">
        <v>0</v>
      </c>
    </row>
    <row r="19" spans="1:32" ht="15" x14ac:dyDescent="0.25">
      <c r="A19" s="6" t="s">
        <v>45</v>
      </c>
      <c r="B19" s="15">
        <v>1075.4739999999999</v>
      </c>
      <c r="C19" s="15">
        <v>902.23900000000003</v>
      </c>
      <c r="D19" s="15">
        <v>932.43100000000004</v>
      </c>
      <c r="E19" s="15">
        <v>834.09500000000003</v>
      </c>
      <c r="F19" s="19">
        <v>0</v>
      </c>
      <c r="G19" s="19">
        <v>0</v>
      </c>
      <c r="H19" s="19">
        <v>0</v>
      </c>
      <c r="I19" s="15">
        <v>7.9580000000000002</v>
      </c>
      <c r="J19" s="19">
        <v>0</v>
      </c>
      <c r="K19" s="19">
        <v>0</v>
      </c>
      <c r="L19" s="19">
        <v>0</v>
      </c>
      <c r="M19" s="19">
        <v>0</v>
      </c>
      <c r="N19" s="15">
        <v>7.7460000000000004</v>
      </c>
      <c r="O19" s="15">
        <v>7.8019999999999996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</row>
    <row r="20" spans="1:32" ht="15" x14ac:dyDescent="0.25">
      <c r="A20" s="6" t="s">
        <v>46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ht="15" x14ac:dyDescent="0.25">
      <c r="A21" s="6" t="s">
        <v>47</v>
      </c>
      <c r="B21" s="15">
        <v>12.769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</row>
    <row r="22" spans="1:32" ht="15" x14ac:dyDescent="0.25">
      <c r="A22" s="6" t="s">
        <v>48</v>
      </c>
      <c r="B22" s="16">
        <v>4.9550000000000001</v>
      </c>
      <c r="C22" s="16">
        <v>24.867999999999999</v>
      </c>
      <c r="D22" s="16">
        <v>25.428000000000001</v>
      </c>
      <c r="E22" s="16">
        <v>20.484000000000002</v>
      </c>
      <c r="F22" s="16">
        <v>15.532999999999999</v>
      </c>
      <c r="G22" s="16">
        <v>20.704000000000001</v>
      </c>
      <c r="H22" s="20">
        <v>10.38</v>
      </c>
      <c r="I22" s="20">
        <v>0</v>
      </c>
      <c r="J22" s="20">
        <v>0</v>
      </c>
      <c r="K22" s="16">
        <v>29.167000000000002</v>
      </c>
      <c r="L22" s="16">
        <v>16.449000000000002</v>
      </c>
      <c r="M22" s="16">
        <v>38.792000000000002</v>
      </c>
      <c r="N22" s="16">
        <v>33.332999999999998</v>
      </c>
      <c r="O22" s="16">
        <v>33.332999999999998</v>
      </c>
      <c r="P22" s="16">
        <v>32.216000000000001</v>
      </c>
      <c r="Q22" s="16">
        <v>27.777999999999999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</row>
    <row r="23" spans="1:32" ht="15" x14ac:dyDescent="0.25">
      <c r="A23" s="6" t="s">
        <v>49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</row>
    <row r="24" spans="1:32" ht="15" x14ac:dyDescent="0.25">
      <c r="A24" s="6" t="s">
        <v>50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</row>
    <row r="25" spans="1:32" ht="15" x14ac:dyDescent="0.25">
      <c r="A25" s="6" t="s">
        <v>51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</row>
    <row r="26" spans="1:32" ht="15" x14ac:dyDescent="0.25">
      <c r="A26" s="6" t="s">
        <v>52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</row>
    <row r="27" spans="1:32" ht="15" x14ac:dyDescent="0.25">
      <c r="A27" s="6" t="s">
        <v>53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</row>
    <row r="28" spans="1:32" ht="15" x14ac:dyDescent="0.25">
      <c r="A28" s="6" t="s">
        <v>54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</row>
    <row r="29" spans="1:32" ht="15" x14ac:dyDescent="0.25">
      <c r="A29" s="6" t="s">
        <v>55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</row>
    <row r="30" spans="1:32" ht="15" x14ac:dyDescent="0.25">
      <c r="A30" s="6" t="s">
        <v>56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</row>
    <row r="31" spans="1:32" ht="15" x14ac:dyDescent="0.25">
      <c r="A31" s="6" t="s">
        <v>57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</row>
    <row r="32" spans="1:32" ht="15" x14ac:dyDescent="0.25">
      <c r="A32" s="6" t="s">
        <v>58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</row>
    <row r="33" spans="1:32" ht="15" x14ac:dyDescent="0.25">
      <c r="A33" s="6" t="s">
        <v>59</v>
      </c>
      <c r="B33" s="15">
        <v>4012.9989999999998</v>
      </c>
      <c r="C33" s="15">
        <v>4063.4989999999998</v>
      </c>
      <c r="D33" s="19">
        <v>4934</v>
      </c>
      <c r="E33" s="15">
        <v>4739.2510000000002</v>
      </c>
      <c r="F33" s="15">
        <v>4224.0020000000004</v>
      </c>
      <c r="G33" s="15">
        <v>4554.4989999999998</v>
      </c>
      <c r="H33" s="15">
        <v>5454.4970000000003</v>
      </c>
      <c r="I33" s="15">
        <v>5883.9939999999997</v>
      </c>
      <c r="J33" s="15">
        <v>7389.2479999999996</v>
      </c>
      <c r="K33" s="15">
        <v>7662.5020000000004</v>
      </c>
      <c r="L33" s="15">
        <v>9945.4719999999998</v>
      </c>
      <c r="M33" s="15">
        <v>19228.014999999999</v>
      </c>
      <c r="N33" s="15">
        <v>17025.499</v>
      </c>
      <c r="O33" s="15">
        <v>27962.876</v>
      </c>
      <c r="P33" s="15">
        <v>31579.138999999999</v>
      </c>
      <c r="Q33" s="15">
        <v>32278.451000000001</v>
      </c>
      <c r="R33" s="15">
        <v>31068.244999999999</v>
      </c>
      <c r="S33" s="15">
        <v>32126.863000000001</v>
      </c>
      <c r="T33" s="15">
        <v>33565.616999999998</v>
      </c>
      <c r="U33" s="15">
        <v>29395.457999999999</v>
      </c>
      <c r="V33" s="15">
        <v>30798.638999999999</v>
      </c>
      <c r="W33" s="15">
        <v>35122.500999999997</v>
      </c>
      <c r="X33" s="15">
        <v>32815.463000000003</v>
      </c>
      <c r="Y33" s="15">
        <v>36127.567999999999</v>
      </c>
      <c r="Z33" s="15">
        <v>34656.434000000001</v>
      </c>
      <c r="AA33" s="15">
        <v>35315.860999999997</v>
      </c>
      <c r="AB33" s="15">
        <v>37200.375999999997</v>
      </c>
      <c r="AC33" s="15">
        <v>38308.095000000001</v>
      </c>
      <c r="AD33" s="15">
        <v>40822.421000000002</v>
      </c>
      <c r="AE33" s="15">
        <v>43480.718000000001</v>
      </c>
      <c r="AF33" s="15">
        <v>36776.737999999998</v>
      </c>
    </row>
    <row r="34" spans="1:32" ht="15" x14ac:dyDescent="0.25">
      <c r="A34" s="6" t="s">
        <v>60</v>
      </c>
      <c r="B34" s="16">
        <v>2503380.2069999999</v>
      </c>
      <c r="C34" s="16">
        <v>2535745.4180000001</v>
      </c>
      <c r="D34" s="20">
        <v>2604888.42</v>
      </c>
      <c r="E34" s="16">
        <v>2625179.7829999998</v>
      </c>
      <c r="F34" s="16">
        <v>2643850.2510000002</v>
      </c>
      <c r="G34" s="16">
        <v>2676935.9640000002</v>
      </c>
      <c r="H34" s="16">
        <v>2762516.6869999999</v>
      </c>
      <c r="I34" s="16">
        <v>2805932.9950000001</v>
      </c>
      <c r="J34" s="16">
        <v>2916180.091</v>
      </c>
      <c r="K34" s="20">
        <v>2982649.05</v>
      </c>
      <c r="L34" s="16">
        <v>2977593.2659999998</v>
      </c>
      <c r="M34" s="16">
        <v>3022890.162</v>
      </c>
      <c r="N34" s="16">
        <v>3054109.2629999998</v>
      </c>
      <c r="O34" s="16">
        <v>3086267.071</v>
      </c>
      <c r="P34" s="16">
        <v>3156005.6310000001</v>
      </c>
      <c r="Q34" s="16">
        <v>3145724.2880000002</v>
      </c>
      <c r="R34" s="16">
        <v>3190730.8659999999</v>
      </c>
      <c r="S34" s="16">
        <v>3220340.7940000002</v>
      </c>
      <c r="T34" s="16">
        <v>3153981.6290000002</v>
      </c>
      <c r="U34" s="16">
        <v>3055652.7760000001</v>
      </c>
      <c r="V34" s="16">
        <v>3029339.5109999999</v>
      </c>
      <c r="W34" s="16">
        <v>3003642.338</v>
      </c>
      <c r="X34" s="16">
        <v>2883245.9569999999</v>
      </c>
      <c r="Y34" s="16">
        <v>2856078.1850000001</v>
      </c>
      <c r="Z34" s="16">
        <v>2888514.4679999999</v>
      </c>
      <c r="AA34" s="16">
        <v>2930009.1260000002</v>
      </c>
      <c r="AB34" s="16">
        <v>3003907.125</v>
      </c>
      <c r="AC34" s="16">
        <v>3054685.4330000002</v>
      </c>
      <c r="AD34" s="20">
        <v>3052196.99</v>
      </c>
      <c r="AE34" s="16">
        <v>3075234.915</v>
      </c>
      <c r="AF34" s="16">
        <v>2654032.5150000001</v>
      </c>
    </row>
    <row r="35" spans="1:32" ht="15" x14ac:dyDescent="0.25">
      <c r="A35" s="6" t="s">
        <v>61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</row>
    <row r="36" spans="1:32" ht="15" x14ac:dyDescent="0.25">
      <c r="A36" s="6" t="s">
        <v>62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</row>
    <row r="37" spans="1:32" ht="15" x14ac:dyDescent="0.25">
      <c r="A37" s="6" t="s">
        <v>63</v>
      </c>
      <c r="B37" s="8" t="s">
        <v>148</v>
      </c>
      <c r="C37" s="8" t="s">
        <v>148</v>
      </c>
      <c r="D37" s="8" t="s">
        <v>148</v>
      </c>
      <c r="E37" s="8" t="s">
        <v>148</v>
      </c>
      <c r="F37" s="8" t="s">
        <v>148</v>
      </c>
      <c r="G37" s="8" t="s">
        <v>148</v>
      </c>
      <c r="H37" s="8" t="s">
        <v>148</v>
      </c>
      <c r="I37" s="8" t="s">
        <v>148</v>
      </c>
      <c r="J37" s="8" t="s">
        <v>148</v>
      </c>
      <c r="K37" s="8" t="s">
        <v>148</v>
      </c>
      <c r="L37" s="8" t="s">
        <v>148</v>
      </c>
      <c r="M37" s="8" t="s">
        <v>148</v>
      </c>
      <c r="N37" s="8" t="s">
        <v>148</v>
      </c>
      <c r="O37" s="8" t="s">
        <v>148</v>
      </c>
      <c r="P37" s="8" t="s">
        <v>148</v>
      </c>
      <c r="Q37" s="8" t="s">
        <v>148</v>
      </c>
      <c r="R37" s="8" t="s">
        <v>148</v>
      </c>
      <c r="S37" s="8" t="s">
        <v>148</v>
      </c>
      <c r="T37" s="8" t="s">
        <v>148</v>
      </c>
      <c r="U37" s="8" t="s">
        <v>148</v>
      </c>
      <c r="V37" s="8" t="s">
        <v>148</v>
      </c>
      <c r="W37" s="8" t="s">
        <v>148</v>
      </c>
      <c r="X37" s="8" t="s">
        <v>148</v>
      </c>
      <c r="Y37" s="8" t="s">
        <v>148</v>
      </c>
      <c r="Z37" s="8" t="s">
        <v>148</v>
      </c>
      <c r="AA37" s="8" t="s">
        <v>148</v>
      </c>
      <c r="AB37" s="8" t="s">
        <v>148</v>
      </c>
      <c r="AC37" s="8" t="s">
        <v>148</v>
      </c>
      <c r="AD37" s="8" t="s">
        <v>148</v>
      </c>
      <c r="AE37" s="8" t="s">
        <v>148</v>
      </c>
      <c r="AF37" s="8" t="s">
        <v>148</v>
      </c>
    </row>
    <row r="38" spans="1:32" ht="15" x14ac:dyDescent="0.25">
      <c r="A38" s="6" t="s">
        <v>64</v>
      </c>
      <c r="B38" s="9" t="s">
        <v>148</v>
      </c>
      <c r="C38" s="9" t="s">
        <v>148</v>
      </c>
      <c r="D38" s="9" t="s">
        <v>148</v>
      </c>
      <c r="E38" s="9" t="s">
        <v>148</v>
      </c>
      <c r="F38" s="9" t="s">
        <v>148</v>
      </c>
      <c r="G38" s="9" t="s">
        <v>148</v>
      </c>
      <c r="H38" s="9" t="s">
        <v>148</v>
      </c>
      <c r="I38" s="9" t="s">
        <v>148</v>
      </c>
      <c r="J38" s="9" t="s">
        <v>148</v>
      </c>
      <c r="K38" s="9" t="s">
        <v>148</v>
      </c>
      <c r="L38" s="9" t="s">
        <v>148</v>
      </c>
      <c r="M38" s="9" t="s">
        <v>148</v>
      </c>
      <c r="N38" s="9" t="s">
        <v>148</v>
      </c>
      <c r="O38" s="9" t="s">
        <v>148</v>
      </c>
      <c r="P38" s="9" t="s">
        <v>148</v>
      </c>
      <c r="Q38" s="9" t="s">
        <v>148</v>
      </c>
      <c r="R38" s="9" t="s">
        <v>148</v>
      </c>
      <c r="S38" s="9" t="s">
        <v>148</v>
      </c>
      <c r="T38" s="9" t="s">
        <v>148</v>
      </c>
      <c r="U38" s="9" t="s">
        <v>148</v>
      </c>
      <c r="V38" s="9" t="s">
        <v>148</v>
      </c>
      <c r="W38" s="9" t="s">
        <v>148</v>
      </c>
      <c r="X38" s="9" t="s">
        <v>148</v>
      </c>
      <c r="Y38" s="9" t="s">
        <v>148</v>
      </c>
      <c r="Z38" s="9" t="s">
        <v>148</v>
      </c>
      <c r="AA38" s="9" t="s">
        <v>148</v>
      </c>
      <c r="AB38" s="9" t="s">
        <v>148</v>
      </c>
      <c r="AC38" s="9" t="s">
        <v>148</v>
      </c>
      <c r="AD38" s="9" t="s">
        <v>148</v>
      </c>
      <c r="AE38" s="9" t="s">
        <v>148</v>
      </c>
      <c r="AF38" s="9" t="s">
        <v>148</v>
      </c>
    </row>
    <row r="39" spans="1:32" ht="15" x14ac:dyDescent="0.25">
      <c r="A39" s="6" t="s">
        <v>65</v>
      </c>
      <c r="B39" s="8" t="s">
        <v>148</v>
      </c>
      <c r="C39" s="8" t="s">
        <v>148</v>
      </c>
      <c r="D39" s="8" t="s">
        <v>148</v>
      </c>
      <c r="E39" s="8" t="s">
        <v>148</v>
      </c>
      <c r="F39" s="8" t="s">
        <v>148</v>
      </c>
      <c r="G39" s="8" t="s">
        <v>148</v>
      </c>
      <c r="H39" s="8" t="s">
        <v>148</v>
      </c>
      <c r="I39" s="8" t="s">
        <v>148</v>
      </c>
      <c r="J39" s="8" t="s">
        <v>148</v>
      </c>
      <c r="K39" s="8" t="s">
        <v>148</v>
      </c>
      <c r="L39" s="8" t="s">
        <v>148</v>
      </c>
      <c r="M39" s="8" t="s">
        <v>148</v>
      </c>
      <c r="N39" s="8" t="s">
        <v>148</v>
      </c>
      <c r="O39" s="8" t="s">
        <v>148</v>
      </c>
      <c r="P39" s="8" t="s">
        <v>148</v>
      </c>
      <c r="Q39" s="8" t="s">
        <v>148</v>
      </c>
      <c r="R39" s="8" t="s">
        <v>148</v>
      </c>
      <c r="S39" s="8" t="s">
        <v>148</v>
      </c>
      <c r="T39" s="8" t="s">
        <v>148</v>
      </c>
      <c r="U39" s="8" t="s">
        <v>148</v>
      </c>
      <c r="V39" s="8" t="s">
        <v>148</v>
      </c>
      <c r="W39" s="8" t="s">
        <v>148</v>
      </c>
      <c r="X39" s="8" t="s">
        <v>148</v>
      </c>
      <c r="Y39" s="8" t="s">
        <v>148</v>
      </c>
      <c r="Z39" s="8" t="s">
        <v>148</v>
      </c>
      <c r="AA39" s="8" t="s">
        <v>148</v>
      </c>
      <c r="AB39" s="8" t="s">
        <v>148</v>
      </c>
      <c r="AC39" s="8" t="s">
        <v>148</v>
      </c>
      <c r="AD39" s="8" t="s">
        <v>148</v>
      </c>
      <c r="AE39" s="8" t="s">
        <v>148</v>
      </c>
      <c r="AF39" s="8" t="s">
        <v>148</v>
      </c>
    </row>
    <row r="40" spans="1:32" ht="15" x14ac:dyDescent="0.25">
      <c r="A40" s="6" t="s">
        <v>66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</row>
    <row r="41" spans="1:32" ht="15" x14ac:dyDescent="0.25">
      <c r="A41" s="6" t="s">
        <v>67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</row>
    <row r="42" spans="1:32" ht="15" x14ac:dyDescent="0.25">
      <c r="A42" s="6" t="s">
        <v>68</v>
      </c>
      <c r="B42" s="16">
        <v>31531.734</v>
      </c>
      <c r="C42" s="16">
        <v>30606.876</v>
      </c>
      <c r="D42" s="16">
        <v>28957.198</v>
      </c>
      <c r="E42" s="16">
        <v>30480.839</v>
      </c>
      <c r="F42" s="16">
        <v>32516.325000000001</v>
      </c>
      <c r="G42" s="16">
        <v>35534.766000000003</v>
      </c>
      <c r="H42" s="16">
        <v>37140.580999999998</v>
      </c>
      <c r="I42" s="16">
        <v>40522.012999999999</v>
      </c>
      <c r="J42" s="16">
        <v>41493.347000000002</v>
      </c>
      <c r="K42" s="16">
        <v>41251.298000000003</v>
      </c>
      <c r="L42" s="16">
        <v>42532.209000000003</v>
      </c>
      <c r="M42" s="16">
        <v>44757.741999999998</v>
      </c>
      <c r="N42" s="16">
        <v>47469.233</v>
      </c>
      <c r="O42" s="16">
        <v>49113.631000000001</v>
      </c>
      <c r="P42" s="16">
        <v>52931.953999999998</v>
      </c>
      <c r="Q42" s="16">
        <v>54507.733999999997</v>
      </c>
      <c r="R42" s="16">
        <v>56310.088000000003</v>
      </c>
      <c r="S42" s="16">
        <v>56088.841</v>
      </c>
      <c r="T42" s="16">
        <v>57795.881999999998</v>
      </c>
      <c r="U42" s="16">
        <v>59926.707000000002</v>
      </c>
      <c r="V42" s="16">
        <v>60471.673000000003</v>
      </c>
      <c r="W42" s="16">
        <v>62856.483</v>
      </c>
      <c r="X42" s="16">
        <v>62566.131000000001</v>
      </c>
      <c r="Y42" s="16">
        <v>66154.741999999998</v>
      </c>
      <c r="Z42" s="16">
        <v>67071.414000000004</v>
      </c>
      <c r="AA42" s="16">
        <v>68618.642000000007</v>
      </c>
      <c r="AB42" s="16">
        <v>68759.987999999998</v>
      </c>
      <c r="AC42" s="16">
        <v>69767.111000000004</v>
      </c>
      <c r="AD42" s="16">
        <v>69318.505999999994</v>
      </c>
      <c r="AE42" s="16">
        <v>69714.857000000004</v>
      </c>
      <c r="AF42" s="16">
        <v>58844.728000000003</v>
      </c>
    </row>
    <row r="43" spans="1:32" ht="15" x14ac:dyDescent="0.25">
      <c r="A43" s="6" t="s">
        <v>69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5">
        <v>12.209</v>
      </c>
      <c r="T43" s="15">
        <v>12.209</v>
      </c>
      <c r="U43" s="15">
        <v>12.208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</row>
    <row r="44" spans="1:32" ht="15" x14ac:dyDescent="0.25">
      <c r="A44" s="6" t="s">
        <v>70</v>
      </c>
      <c r="B44" s="16">
        <v>1612.6089999999999</v>
      </c>
      <c r="C44" s="16">
        <v>1501.0540000000001</v>
      </c>
      <c r="D44" s="16">
        <v>1350.943</v>
      </c>
      <c r="E44" s="16">
        <v>1349.3879999999999</v>
      </c>
      <c r="F44" s="16">
        <v>1322.4169999999999</v>
      </c>
      <c r="G44" s="16">
        <v>1155.6079999999999</v>
      </c>
      <c r="H44" s="16">
        <v>1112.664</v>
      </c>
      <c r="I44" s="16">
        <v>1280.944</v>
      </c>
      <c r="J44" s="16">
        <v>1258.5250000000001</v>
      </c>
      <c r="K44" s="16">
        <v>1333.8889999999999</v>
      </c>
      <c r="L44" s="16">
        <v>1229.9939999999999</v>
      </c>
      <c r="M44" s="16">
        <v>1228.944</v>
      </c>
      <c r="N44" s="16">
        <v>1233.221</v>
      </c>
      <c r="O44" s="16">
        <v>1176.559</v>
      </c>
      <c r="P44" s="16">
        <v>1150.299</v>
      </c>
      <c r="Q44" s="16">
        <v>1378.319</v>
      </c>
      <c r="R44" s="16">
        <v>1133.0619999999999</v>
      </c>
      <c r="S44" s="20">
        <v>1058.31</v>
      </c>
      <c r="T44" s="16">
        <v>1009.606</v>
      </c>
      <c r="U44" s="16">
        <v>1210.5820000000001</v>
      </c>
      <c r="V44" s="16">
        <v>1120.4970000000001</v>
      </c>
      <c r="W44" s="16">
        <v>1029.3240000000001</v>
      </c>
      <c r="X44" s="16">
        <v>850.904</v>
      </c>
      <c r="Y44" s="16">
        <v>774.63300000000004</v>
      </c>
      <c r="Z44" s="16">
        <v>697.37199999999996</v>
      </c>
      <c r="AA44" s="16">
        <v>707.90800000000002</v>
      </c>
      <c r="AB44" s="16">
        <v>651.96900000000005</v>
      </c>
      <c r="AC44" s="16">
        <v>642.20399999999995</v>
      </c>
      <c r="AD44" s="16">
        <v>678.56500000000005</v>
      </c>
      <c r="AE44" s="16">
        <v>653.06299999999999</v>
      </c>
      <c r="AF44" s="16">
        <v>546.51700000000005</v>
      </c>
    </row>
    <row r="45" spans="1:32" ht="15" x14ac:dyDescent="0.25">
      <c r="A45" s="6" t="s">
        <v>71</v>
      </c>
      <c r="B45" s="15">
        <v>1289033.125</v>
      </c>
      <c r="C45" s="15">
        <v>1298024.4350000001</v>
      </c>
      <c r="D45" s="15">
        <v>1323766.3049999999</v>
      </c>
      <c r="E45" s="15">
        <v>1321131.281</v>
      </c>
      <c r="F45" s="15">
        <v>1316102.237</v>
      </c>
      <c r="G45" s="15">
        <v>1317568.1540000001</v>
      </c>
      <c r="H45" s="15">
        <v>1329824.0390000001</v>
      </c>
      <c r="I45" s="15">
        <v>1326085.7790000001</v>
      </c>
      <c r="J45" s="15">
        <v>1334494.618</v>
      </c>
      <c r="K45" s="15">
        <v>1332113.8419999999</v>
      </c>
      <c r="L45" s="15">
        <v>1274680.4720000001</v>
      </c>
      <c r="M45" s="15">
        <v>1255937.7250000001</v>
      </c>
      <c r="N45" s="15">
        <v>1234197.254</v>
      </c>
      <c r="O45" s="15">
        <v>1190704.4809999999</v>
      </c>
      <c r="P45" s="15">
        <v>1153053.2239999999</v>
      </c>
      <c r="Q45" s="15">
        <v>1097956.2209999999</v>
      </c>
      <c r="R45" s="19">
        <v>1059952.26</v>
      </c>
      <c r="S45" s="15">
        <v>1023311.628</v>
      </c>
      <c r="T45" s="15">
        <v>971587.62600000005</v>
      </c>
      <c r="U45" s="15">
        <v>934632.25399999996</v>
      </c>
      <c r="V45" s="15">
        <v>881367.14300000004</v>
      </c>
      <c r="W45" s="15">
        <v>848739.60499999998</v>
      </c>
      <c r="X45" s="15">
        <v>788141.96100000001</v>
      </c>
      <c r="Y45" s="15">
        <v>763803.86199999996</v>
      </c>
      <c r="Z45" s="15">
        <v>760798.71299999999</v>
      </c>
      <c r="AA45" s="15">
        <v>749682.88199999998</v>
      </c>
      <c r="AB45" s="15">
        <v>752205.05700000003</v>
      </c>
      <c r="AC45" s="15">
        <v>756560.42700000003</v>
      </c>
      <c r="AD45" s="15">
        <v>757687.45900000003</v>
      </c>
      <c r="AE45" s="15">
        <v>774292.15500000003</v>
      </c>
      <c r="AF45" s="15">
        <v>665959.64500000002</v>
      </c>
    </row>
    <row r="46" spans="1:32" ht="15" x14ac:dyDescent="0.25">
      <c r="A46" s="6" t="s">
        <v>72</v>
      </c>
      <c r="B46" s="16">
        <v>9192.2489999999998</v>
      </c>
      <c r="C46" s="16">
        <v>5082.1949999999997</v>
      </c>
      <c r="D46" s="16">
        <v>4233.1120000000001</v>
      </c>
      <c r="E46" s="16">
        <v>2928.723</v>
      </c>
      <c r="F46" s="16">
        <v>1144.4169999999999</v>
      </c>
      <c r="G46" s="16">
        <v>984.44500000000005</v>
      </c>
      <c r="H46" s="20">
        <v>1218.25</v>
      </c>
      <c r="I46" s="16">
        <v>1735.0840000000001</v>
      </c>
      <c r="J46" s="16">
        <v>2904.1109999999999</v>
      </c>
      <c r="K46" s="16">
        <v>1415.1389999999999</v>
      </c>
      <c r="L46" s="20">
        <v>1439.75</v>
      </c>
      <c r="M46" s="20">
        <v>984.09</v>
      </c>
      <c r="N46" s="20">
        <v>221.5</v>
      </c>
      <c r="O46" s="16">
        <v>246.11099999999999</v>
      </c>
      <c r="P46" s="20">
        <v>282.85000000000002</v>
      </c>
      <c r="Q46" s="16">
        <v>172.27799999999999</v>
      </c>
      <c r="R46" s="16">
        <v>184.583</v>
      </c>
      <c r="S46" s="16">
        <v>36.917000000000002</v>
      </c>
      <c r="T46" s="16">
        <v>12.305999999999999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</row>
    <row r="47" spans="1:32" ht="15" x14ac:dyDescent="0.25">
      <c r="A47" s="6" t="s">
        <v>73</v>
      </c>
      <c r="B47" s="15">
        <v>47310.667000000001</v>
      </c>
      <c r="C47" s="15">
        <v>47893.951999999997</v>
      </c>
      <c r="D47" s="15">
        <v>48616.832999999999</v>
      </c>
      <c r="E47" s="15">
        <v>47853.531000000003</v>
      </c>
      <c r="F47" s="15">
        <v>46612.339</v>
      </c>
      <c r="G47" s="15">
        <v>47450.311999999998</v>
      </c>
      <c r="H47" s="15">
        <v>50797.233</v>
      </c>
      <c r="I47" s="15">
        <v>53457.357000000004</v>
      </c>
      <c r="J47" s="15">
        <v>56007.582999999999</v>
      </c>
      <c r="K47" s="15">
        <v>60036.588000000003</v>
      </c>
      <c r="L47" s="15">
        <v>63781.981</v>
      </c>
      <c r="M47" s="15">
        <v>62605.921999999999</v>
      </c>
      <c r="N47" s="15">
        <v>59328.786999999997</v>
      </c>
      <c r="O47" s="15">
        <v>59842.266000000003</v>
      </c>
      <c r="P47" s="15">
        <v>61941.578000000001</v>
      </c>
      <c r="Q47" s="15">
        <v>66376.422999999995</v>
      </c>
      <c r="R47" s="15">
        <v>68009.584000000003</v>
      </c>
      <c r="S47" s="15">
        <v>71503.851999999999</v>
      </c>
      <c r="T47" s="15">
        <v>69347.205000000002</v>
      </c>
      <c r="U47" s="15">
        <v>62562.135999999999</v>
      </c>
      <c r="V47" s="15">
        <v>64504.764000000003</v>
      </c>
      <c r="W47" s="15">
        <v>68715.267000000007</v>
      </c>
      <c r="X47" s="15">
        <v>63749.000999999997</v>
      </c>
      <c r="Y47" s="15">
        <v>59583.904000000002</v>
      </c>
      <c r="Z47" s="15">
        <v>59914.411999999997</v>
      </c>
      <c r="AA47" s="19">
        <v>62231.53</v>
      </c>
      <c r="AB47" s="15">
        <v>66042.282000000007</v>
      </c>
      <c r="AC47" s="15">
        <v>69107.157000000007</v>
      </c>
      <c r="AD47" s="15">
        <v>72142.974000000002</v>
      </c>
      <c r="AE47" s="15">
        <v>75059.915999999997</v>
      </c>
      <c r="AF47" s="19">
        <v>35282.699999999997</v>
      </c>
    </row>
    <row r="48" spans="1:32" ht="15" x14ac:dyDescent="0.25">
      <c r="A48" s="6" t="s">
        <v>74</v>
      </c>
      <c r="B48" s="16">
        <v>692.66700000000003</v>
      </c>
      <c r="C48" s="16">
        <v>340.46199999999999</v>
      </c>
      <c r="D48" s="16">
        <v>1545.001</v>
      </c>
      <c r="E48" s="16">
        <v>121.545</v>
      </c>
      <c r="F48" s="16">
        <v>291.834</v>
      </c>
      <c r="G48" s="16">
        <v>328.41500000000002</v>
      </c>
      <c r="H48" s="16">
        <v>304.08199999999999</v>
      </c>
      <c r="I48" s="20">
        <v>267.36</v>
      </c>
      <c r="J48" s="20">
        <v>267.5</v>
      </c>
      <c r="K48" s="16">
        <v>231.001</v>
      </c>
      <c r="L48" s="16">
        <v>265.58300000000003</v>
      </c>
      <c r="M48" s="16">
        <v>265.80599999999998</v>
      </c>
      <c r="N48" s="20">
        <v>206.75</v>
      </c>
      <c r="O48" s="16">
        <v>203.97200000000001</v>
      </c>
      <c r="P48" s="16">
        <v>48.667000000000002</v>
      </c>
      <c r="Q48" s="16">
        <v>23.881</v>
      </c>
      <c r="R48" s="16">
        <v>107.485</v>
      </c>
      <c r="S48" s="16">
        <v>131.405</v>
      </c>
      <c r="T48" s="16">
        <v>95.548000000000002</v>
      </c>
      <c r="U48" s="16">
        <v>83.620999999999995</v>
      </c>
      <c r="V48" s="16">
        <v>83.611000000000004</v>
      </c>
      <c r="W48" s="16">
        <v>71.667000000000002</v>
      </c>
      <c r="X48" s="16">
        <v>59.722000000000001</v>
      </c>
      <c r="Y48" s="16">
        <v>47.777999999999999</v>
      </c>
      <c r="Z48" s="16">
        <v>23.888999999999999</v>
      </c>
      <c r="AA48" s="16">
        <v>23.888999999999999</v>
      </c>
      <c r="AB48" s="16">
        <v>35.832999999999998</v>
      </c>
      <c r="AC48" s="16">
        <v>32.274000000000001</v>
      </c>
      <c r="AD48" s="16">
        <v>13.617000000000001</v>
      </c>
      <c r="AE48" s="16">
        <v>11.944000000000001</v>
      </c>
      <c r="AF48" s="16">
        <v>13.015000000000001</v>
      </c>
    </row>
    <row r="49" spans="1:32" ht="15" x14ac:dyDescent="0.25">
      <c r="A49" s="6" t="s">
        <v>75</v>
      </c>
      <c r="B49" s="15">
        <v>1105858.2560000001</v>
      </c>
      <c r="C49" s="15">
        <v>1133524.825</v>
      </c>
      <c r="D49" s="15">
        <v>1179523.0759999999</v>
      </c>
      <c r="E49" s="15">
        <v>1207275.3940000001</v>
      </c>
      <c r="F49" s="19">
        <v>1230743.94</v>
      </c>
      <c r="G49" s="15">
        <v>1259845.1580000001</v>
      </c>
      <c r="H49" s="15">
        <v>1324030.0930000001</v>
      </c>
      <c r="I49" s="15">
        <v>1363699.8959999999</v>
      </c>
      <c r="J49" s="15">
        <v>1458503.706</v>
      </c>
      <c r="K49" s="15">
        <v>1525969.5530000001</v>
      </c>
      <c r="L49" s="15">
        <v>1578378.933</v>
      </c>
      <c r="M49" s="15">
        <v>1640563.727</v>
      </c>
      <c r="N49" s="15">
        <v>1694770.692</v>
      </c>
      <c r="O49" s="15">
        <v>1766622.5660000001</v>
      </c>
      <c r="P49" s="15">
        <v>1869295.561</v>
      </c>
      <c r="Q49" s="19">
        <v>1909271.34</v>
      </c>
      <c r="R49" s="15">
        <v>1987001.4639999999</v>
      </c>
      <c r="S49" s="15">
        <v>2049186.9979999999</v>
      </c>
      <c r="T49" s="15">
        <v>2035899.4920000001</v>
      </c>
      <c r="U49" s="15">
        <v>1976469.8259999999</v>
      </c>
      <c r="V49" s="15">
        <v>2005260.2760000001</v>
      </c>
      <c r="W49" s="15">
        <v>2008870.1510000001</v>
      </c>
      <c r="X49" s="15">
        <v>1955860.054</v>
      </c>
      <c r="Y49" s="15">
        <v>1954696.808</v>
      </c>
      <c r="Z49" s="15">
        <v>1989459.024</v>
      </c>
      <c r="AA49" s="15">
        <v>2037602.361</v>
      </c>
      <c r="AB49" s="15">
        <v>2102799.9139999999</v>
      </c>
      <c r="AC49" s="15">
        <v>2142868.6150000002</v>
      </c>
      <c r="AD49" s="19">
        <v>2136351.39</v>
      </c>
      <c r="AE49" s="15">
        <v>2138630.2310000001</v>
      </c>
      <c r="AF49" s="15">
        <v>1880052.5290000001</v>
      </c>
    </row>
    <row r="50" spans="1:32" ht="15" x14ac:dyDescent="0.25">
      <c r="A50" s="6" t="s">
        <v>76</v>
      </c>
      <c r="B50" s="16">
        <v>18082.235000000001</v>
      </c>
      <c r="C50" s="16">
        <v>18716.069</v>
      </c>
      <c r="D50" s="16">
        <v>16794.624</v>
      </c>
      <c r="E50" s="16">
        <v>13948.116</v>
      </c>
      <c r="F50" s="20">
        <v>15014.66</v>
      </c>
      <c r="G50" s="16">
        <v>14001.748</v>
      </c>
      <c r="H50" s="16">
        <v>17999.462</v>
      </c>
      <c r="I50" s="16">
        <v>18860.953000000001</v>
      </c>
      <c r="J50" s="20">
        <v>21191.67</v>
      </c>
      <c r="K50" s="16">
        <v>20211.992999999999</v>
      </c>
      <c r="L50" s="16">
        <v>15272.096</v>
      </c>
      <c r="M50" s="16">
        <v>16533.963</v>
      </c>
      <c r="N50" s="16">
        <v>16645.082999999999</v>
      </c>
      <c r="O50" s="16">
        <v>18332.987000000001</v>
      </c>
      <c r="P50" s="16">
        <v>17163.607</v>
      </c>
      <c r="Q50" s="16">
        <v>15991.514999999999</v>
      </c>
      <c r="R50" s="16">
        <v>17977.165000000001</v>
      </c>
      <c r="S50" s="16">
        <v>18981.755000000001</v>
      </c>
      <c r="T50" s="16">
        <v>18037.839</v>
      </c>
      <c r="U50" s="16">
        <v>20707.786</v>
      </c>
      <c r="V50" s="20">
        <v>16445.439999999999</v>
      </c>
      <c r="W50" s="16">
        <v>13295.581</v>
      </c>
      <c r="X50" s="16">
        <v>11946.834000000001</v>
      </c>
      <c r="Y50" s="16">
        <v>10897.909</v>
      </c>
      <c r="Z50" s="20">
        <v>10397.75</v>
      </c>
      <c r="AA50" s="16">
        <v>10978.911</v>
      </c>
      <c r="AB50" s="16">
        <v>13248.424000000001</v>
      </c>
      <c r="AC50" s="16">
        <v>15538.239</v>
      </c>
      <c r="AD50" s="16">
        <v>15837.356</v>
      </c>
      <c r="AE50" s="16">
        <v>16715.896000000001</v>
      </c>
      <c r="AF50" s="16">
        <v>13197.691000000001</v>
      </c>
    </row>
    <row r="51" spans="1:32" ht="15" x14ac:dyDescent="0.25">
      <c r="A51" s="6" t="s">
        <v>77</v>
      </c>
      <c r="B51" s="19">
        <v>0</v>
      </c>
      <c r="C51" s="19">
        <v>0</v>
      </c>
      <c r="D51" s="15">
        <v>34.667000000000002</v>
      </c>
      <c r="E51" s="15">
        <v>35.417000000000002</v>
      </c>
      <c r="F51" s="15">
        <v>35.417000000000002</v>
      </c>
      <c r="G51" s="15">
        <v>11.805999999999999</v>
      </c>
      <c r="H51" s="15">
        <v>23.611000000000001</v>
      </c>
      <c r="I51" s="15">
        <v>23.611000000000001</v>
      </c>
      <c r="J51" s="15">
        <v>59.027999999999999</v>
      </c>
      <c r="K51" s="19">
        <v>85.75</v>
      </c>
      <c r="L51" s="19">
        <v>12.25</v>
      </c>
      <c r="M51" s="19">
        <v>12.25</v>
      </c>
      <c r="N51" s="19">
        <v>36.75</v>
      </c>
      <c r="O51" s="19">
        <v>24.5</v>
      </c>
      <c r="P51" s="19">
        <v>49</v>
      </c>
      <c r="Q51" s="15">
        <v>46.575000000000003</v>
      </c>
      <c r="R51" s="15">
        <v>55.173999999999999</v>
      </c>
      <c r="S51" s="15">
        <v>28.885999999999999</v>
      </c>
      <c r="T51" s="15">
        <v>183.922</v>
      </c>
      <c r="U51" s="15">
        <v>47.652999999999999</v>
      </c>
      <c r="V51" s="15">
        <v>86.105000000000004</v>
      </c>
      <c r="W51" s="15">
        <v>64.263999999999996</v>
      </c>
      <c r="X51" s="15">
        <v>71.343999999999994</v>
      </c>
      <c r="Y51" s="15">
        <v>118.556</v>
      </c>
      <c r="Z51" s="15">
        <v>151.88800000000001</v>
      </c>
      <c r="AA51" s="15">
        <v>162.999</v>
      </c>
      <c r="AB51" s="19">
        <v>163.66</v>
      </c>
      <c r="AC51" s="15">
        <v>169.405</v>
      </c>
      <c r="AD51" s="15">
        <v>158.94399999999999</v>
      </c>
      <c r="AE51" s="15">
        <v>153.41900000000001</v>
      </c>
      <c r="AF51" s="15">
        <v>134.82400000000001</v>
      </c>
    </row>
    <row r="52" spans="1:32" ht="15" x14ac:dyDescent="0.25">
      <c r="A52" s="6" t="s">
        <v>78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</row>
    <row r="53" spans="1:32" ht="15" x14ac:dyDescent="0.25">
      <c r="A53" s="6" t="s">
        <v>79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</row>
    <row r="54" spans="1:32" ht="15" x14ac:dyDescent="0.25">
      <c r="A54" s="6" t="s">
        <v>80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16">
        <v>2.8090000000000002</v>
      </c>
      <c r="AF54" s="20">
        <v>0</v>
      </c>
    </row>
    <row r="55" spans="1:32" ht="15" x14ac:dyDescent="0.25">
      <c r="A55" s="6" t="s">
        <v>81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</row>
    <row r="56" spans="1:32" ht="15" x14ac:dyDescent="0.25">
      <c r="A56" s="6" t="s">
        <v>82</v>
      </c>
      <c r="B56" s="16">
        <v>66.667000000000002</v>
      </c>
      <c r="C56" s="16">
        <v>55.555999999999997</v>
      </c>
      <c r="D56" s="16">
        <v>66.667000000000002</v>
      </c>
      <c r="E56" s="16">
        <v>55.555999999999997</v>
      </c>
      <c r="F56" s="16">
        <v>66.667000000000002</v>
      </c>
      <c r="G56" s="16">
        <v>55.555999999999997</v>
      </c>
      <c r="H56" s="16">
        <v>66.667000000000002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16">
        <v>88.888999999999996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16">
        <v>8.1780000000000008</v>
      </c>
      <c r="AE56" s="16">
        <v>0.622</v>
      </c>
      <c r="AF56" s="16">
        <v>0.86699999999999999</v>
      </c>
    </row>
    <row r="57" spans="1:32" ht="15" x14ac:dyDescent="0.25">
      <c r="A57" s="6" t="s">
        <v>83</v>
      </c>
      <c r="B57" s="15">
        <v>218.78299999999999</v>
      </c>
      <c r="C57" s="15">
        <v>288.952</v>
      </c>
      <c r="D57" s="15">
        <v>337.38900000000001</v>
      </c>
      <c r="E57" s="15">
        <v>662.14599999999996</v>
      </c>
      <c r="F57" s="15">
        <v>1654.462</v>
      </c>
      <c r="G57" s="15">
        <v>2588.4180000000001</v>
      </c>
      <c r="H57" s="15">
        <v>3770.6759999999999</v>
      </c>
      <c r="I57" s="15">
        <v>5162.0519999999997</v>
      </c>
      <c r="J57" s="15">
        <v>4828.6390000000001</v>
      </c>
      <c r="K57" s="15">
        <v>5332.8779999999997</v>
      </c>
      <c r="L57" s="15">
        <v>8275.3979999999992</v>
      </c>
      <c r="M57" s="15">
        <v>9761.4809999999998</v>
      </c>
      <c r="N57" s="15">
        <v>12970.151</v>
      </c>
      <c r="O57" s="15">
        <v>16065.259</v>
      </c>
      <c r="P57" s="15">
        <v>21895.513999999999</v>
      </c>
      <c r="Q57" s="15">
        <v>36520.968000000001</v>
      </c>
      <c r="R57" s="15">
        <v>60421.133999999998</v>
      </c>
      <c r="S57" s="15">
        <v>84486.592999999993</v>
      </c>
      <c r="T57" s="15">
        <v>104159.724</v>
      </c>
      <c r="U57" s="15">
        <v>123115.425</v>
      </c>
      <c r="V57" s="15">
        <v>139682.20699999999</v>
      </c>
      <c r="W57" s="19">
        <v>147567.60999999999</v>
      </c>
      <c r="X57" s="19">
        <v>157290.38</v>
      </c>
      <c r="Y57" s="15">
        <v>140114.95499999999</v>
      </c>
      <c r="Z57" s="15">
        <v>151149.65599999999</v>
      </c>
      <c r="AA57" s="19">
        <v>151314.14000000001</v>
      </c>
      <c r="AB57" s="15">
        <v>147579.83100000001</v>
      </c>
      <c r="AC57" s="15">
        <v>160934.80600000001</v>
      </c>
      <c r="AD57" s="15">
        <v>177625.84099999999</v>
      </c>
      <c r="AE57" s="19">
        <v>184117.38</v>
      </c>
      <c r="AF57" s="15">
        <v>186118.71100000001</v>
      </c>
    </row>
    <row r="58" spans="1:32" ht="15" x14ac:dyDescent="0.25">
      <c r="A58" s="6" t="s">
        <v>84</v>
      </c>
      <c r="B58" s="9" t="s">
        <v>148</v>
      </c>
      <c r="C58" s="9" t="s">
        <v>148</v>
      </c>
      <c r="D58" s="9" t="s">
        <v>148</v>
      </c>
      <c r="E58" s="9" t="s">
        <v>148</v>
      </c>
      <c r="F58" s="9" t="s">
        <v>148</v>
      </c>
      <c r="G58" s="9" t="s">
        <v>148</v>
      </c>
      <c r="H58" s="9" t="s">
        <v>148</v>
      </c>
      <c r="I58" s="9" t="s">
        <v>148</v>
      </c>
      <c r="J58" s="9" t="s">
        <v>148</v>
      </c>
      <c r="K58" s="9" t="s">
        <v>148</v>
      </c>
      <c r="L58" s="9" t="s">
        <v>148</v>
      </c>
      <c r="M58" s="9" t="s">
        <v>148</v>
      </c>
      <c r="N58" s="9" t="s">
        <v>148</v>
      </c>
      <c r="O58" s="9" t="s">
        <v>148</v>
      </c>
      <c r="P58" s="9" t="s">
        <v>148</v>
      </c>
      <c r="Q58" s="9" t="s">
        <v>148</v>
      </c>
      <c r="R58" s="9" t="s">
        <v>148</v>
      </c>
      <c r="S58" s="9" t="s">
        <v>148</v>
      </c>
      <c r="T58" s="9" t="s">
        <v>148</v>
      </c>
      <c r="U58" s="9" t="s">
        <v>148</v>
      </c>
      <c r="V58" s="9" t="s">
        <v>148</v>
      </c>
      <c r="W58" s="9" t="s">
        <v>148</v>
      </c>
      <c r="X58" s="9" t="s">
        <v>148</v>
      </c>
      <c r="Y58" s="9" t="s">
        <v>148</v>
      </c>
      <c r="Z58" s="9" t="s">
        <v>148</v>
      </c>
      <c r="AA58" s="9" t="s">
        <v>148</v>
      </c>
      <c r="AB58" s="9" t="s">
        <v>148</v>
      </c>
      <c r="AC58" s="9" t="s">
        <v>148</v>
      </c>
      <c r="AD58" s="9" t="s">
        <v>148</v>
      </c>
      <c r="AE58" s="9" t="s">
        <v>148</v>
      </c>
      <c r="AF58" s="9" t="s">
        <v>148</v>
      </c>
    </row>
    <row r="59" spans="1:32" ht="15" x14ac:dyDescent="0.25">
      <c r="A59" s="6" t="s">
        <v>85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</row>
    <row r="60" spans="1:32" ht="15" x14ac:dyDescent="0.25">
      <c r="A60" s="6" t="s">
        <v>86</v>
      </c>
      <c r="B60" s="9" t="s">
        <v>148</v>
      </c>
      <c r="C60" s="9" t="s">
        <v>148</v>
      </c>
      <c r="D60" s="9" t="s">
        <v>148</v>
      </c>
      <c r="E60" s="9" t="s">
        <v>148</v>
      </c>
      <c r="F60" s="9" t="s">
        <v>148</v>
      </c>
      <c r="G60" s="9" t="s">
        <v>148</v>
      </c>
      <c r="H60" s="9" t="s">
        <v>148</v>
      </c>
      <c r="I60" s="9" t="s">
        <v>148</v>
      </c>
      <c r="J60" s="9" t="s">
        <v>148</v>
      </c>
      <c r="K60" s="9" t="s">
        <v>148</v>
      </c>
      <c r="L60" s="9" t="s">
        <v>148</v>
      </c>
      <c r="M60" s="9" t="s">
        <v>148</v>
      </c>
      <c r="N60" s="9" t="s">
        <v>148</v>
      </c>
      <c r="O60" s="9" t="s">
        <v>148</v>
      </c>
      <c r="P60" s="9" t="s">
        <v>148</v>
      </c>
      <c r="Q60" s="9" t="s">
        <v>148</v>
      </c>
      <c r="R60" s="9" t="s">
        <v>148</v>
      </c>
      <c r="S60" s="9" t="s">
        <v>148</v>
      </c>
      <c r="T60" s="9" t="s">
        <v>148</v>
      </c>
      <c r="U60" s="9" t="s">
        <v>148</v>
      </c>
      <c r="V60" s="9" t="s">
        <v>148</v>
      </c>
      <c r="W60" s="9" t="s">
        <v>148</v>
      </c>
      <c r="X60" s="9" t="s">
        <v>148</v>
      </c>
      <c r="Y60" s="9" t="s">
        <v>148</v>
      </c>
      <c r="Z60" s="9" t="s">
        <v>148</v>
      </c>
      <c r="AA60" s="9" t="s">
        <v>148</v>
      </c>
      <c r="AB60" s="9" t="s">
        <v>148</v>
      </c>
      <c r="AC60" s="9" t="s">
        <v>148</v>
      </c>
      <c r="AD60" s="9" t="s">
        <v>148</v>
      </c>
      <c r="AE60" s="9" t="s">
        <v>148</v>
      </c>
      <c r="AF60" s="9" t="s">
        <v>148</v>
      </c>
    </row>
    <row r="61" spans="1:32" ht="15" x14ac:dyDescent="0.25">
      <c r="A61" s="6" t="s">
        <v>87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</row>
    <row r="62" spans="1:32" ht="15" x14ac:dyDescent="0.25">
      <c r="A62" s="6" t="s">
        <v>88</v>
      </c>
      <c r="B62" s="9" t="s">
        <v>148</v>
      </c>
      <c r="C62" s="9" t="s">
        <v>148</v>
      </c>
      <c r="D62" s="9" t="s">
        <v>148</v>
      </c>
      <c r="E62" s="9" t="s">
        <v>148</v>
      </c>
      <c r="F62" s="9" t="s">
        <v>148</v>
      </c>
      <c r="G62" s="9" t="s">
        <v>148</v>
      </c>
      <c r="H62" s="9" t="s">
        <v>148</v>
      </c>
      <c r="I62" s="9" t="s">
        <v>148</v>
      </c>
      <c r="J62" s="9" t="s">
        <v>148</v>
      </c>
      <c r="K62" s="9" t="s">
        <v>148</v>
      </c>
      <c r="L62" s="9" t="s">
        <v>148</v>
      </c>
      <c r="M62" s="9" t="s">
        <v>148</v>
      </c>
      <c r="N62" s="9" t="s">
        <v>148</v>
      </c>
      <c r="O62" s="9" t="s">
        <v>148</v>
      </c>
      <c r="P62" s="9" t="s">
        <v>148</v>
      </c>
      <c r="Q62" s="9" t="s">
        <v>148</v>
      </c>
      <c r="R62" s="9" t="s">
        <v>148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148</v>
      </c>
      <c r="X62" s="9" t="s">
        <v>148</v>
      </c>
      <c r="Y62" s="9" t="s">
        <v>148</v>
      </c>
      <c r="Z62" s="9" t="s">
        <v>148</v>
      </c>
      <c r="AA62" s="9" t="s">
        <v>148</v>
      </c>
      <c r="AB62" s="9" t="s">
        <v>148</v>
      </c>
      <c r="AC62" s="9" t="s">
        <v>148</v>
      </c>
      <c r="AD62" s="9" t="s">
        <v>148</v>
      </c>
      <c r="AE62" s="9" t="s">
        <v>148</v>
      </c>
      <c r="AF62" s="9" t="s">
        <v>148</v>
      </c>
    </row>
    <row r="63" spans="1:32" ht="15" x14ac:dyDescent="0.25">
      <c r="A63" s="6" t="s">
        <v>89</v>
      </c>
      <c r="B63" s="8" t="s">
        <v>148</v>
      </c>
      <c r="C63" s="8" t="s">
        <v>148</v>
      </c>
      <c r="D63" s="8" t="s">
        <v>148</v>
      </c>
      <c r="E63" s="8" t="s">
        <v>148</v>
      </c>
      <c r="F63" s="8" t="s">
        <v>148</v>
      </c>
      <c r="G63" s="8" t="s">
        <v>148</v>
      </c>
      <c r="H63" s="8" t="s">
        <v>148</v>
      </c>
      <c r="I63" s="8" t="s">
        <v>148</v>
      </c>
      <c r="J63" s="8" t="s">
        <v>148</v>
      </c>
      <c r="K63" s="8" t="s">
        <v>148</v>
      </c>
      <c r="L63" s="8" t="s">
        <v>148</v>
      </c>
      <c r="M63" s="8" t="s">
        <v>148</v>
      </c>
      <c r="N63" s="8" t="s">
        <v>148</v>
      </c>
      <c r="O63" s="8" t="s">
        <v>148</v>
      </c>
      <c r="P63" s="8" t="s">
        <v>148</v>
      </c>
      <c r="Q63" s="8" t="s">
        <v>148</v>
      </c>
      <c r="R63" s="8" t="s">
        <v>148</v>
      </c>
      <c r="S63" s="8" t="s">
        <v>148</v>
      </c>
      <c r="T63" s="8" t="s">
        <v>148</v>
      </c>
      <c r="U63" s="8" t="s">
        <v>148</v>
      </c>
      <c r="V63" s="8" t="s">
        <v>148</v>
      </c>
      <c r="W63" s="8" t="s">
        <v>148</v>
      </c>
      <c r="X63" s="8" t="s">
        <v>148</v>
      </c>
      <c r="Y63" s="8" t="s">
        <v>148</v>
      </c>
      <c r="Z63" s="8" t="s">
        <v>148</v>
      </c>
      <c r="AA63" s="8" t="s">
        <v>148</v>
      </c>
      <c r="AB63" s="8" t="s">
        <v>148</v>
      </c>
      <c r="AC63" s="8" t="s">
        <v>148</v>
      </c>
      <c r="AD63" s="8" t="s">
        <v>148</v>
      </c>
      <c r="AE63" s="8" t="s">
        <v>148</v>
      </c>
      <c r="AF63" s="8" t="s">
        <v>148</v>
      </c>
    </row>
    <row r="64" spans="1:32" ht="15" x14ac:dyDescent="0.25">
      <c r="A64" s="6" t="s">
        <v>90</v>
      </c>
      <c r="B64" s="9" t="s">
        <v>148</v>
      </c>
      <c r="C64" s="9" t="s">
        <v>148</v>
      </c>
      <c r="D64" s="9" t="s">
        <v>148</v>
      </c>
      <c r="E64" s="9" t="s">
        <v>148</v>
      </c>
      <c r="F64" s="9" t="s">
        <v>148</v>
      </c>
      <c r="G64" s="9" t="s">
        <v>148</v>
      </c>
      <c r="H64" s="9" t="s">
        <v>148</v>
      </c>
      <c r="I64" s="9" t="s">
        <v>148</v>
      </c>
      <c r="J64" s="9" t="s">
        <v>148</v>
      </c>
      <c r="K64" s="9" t="s">
        <v>148</v>
      </c>
      <c r="L64" s="9" t="s">
        <v>148</v>
      </c>
      <c r="M64" s="9" t="s">
        <v>148</v>
      </c>
      <c r="N64" s="9" t="s">
        <v>148</v>
      </c>
      <c r="O64" s="9" t="s">
        <v>148</v>
      </c>
      <c r="P64" s="9" t="s">
        <v>148</v>
      </c>
      <c r="Q64" s="9" t="s">
        <v>148</v>
      </c>
      <c r="R64" s="9" t="s">
        <v>148</v>
      </c>
      <c r="S64" s="9" t="s">
        <v>148</v>
      </c>
      <c r="T64" s="9" t="s">
        <v>148</v>
      </c>
      <c r="U64" s="9" t="s">
        <v>148</v>
      </c>
      <c r="V64" s="9" t="s">
        <v>148</v>
      </c>
      <c r="W64" s="9" t="s">
        <v>148</v>
      </c>
      <c r="X64" s="9" t="s">
        <v>148</v>
      </c>
      <c r="Y64" s="9" t="s">
        <v>148</v>
      </c>
      <c r="Z64" s="9" t="s">
        <v>148</v>
      </c>
      <c r="AA64" s="9" t="s">
        <v>148</v>
      </c>
      <c r="AB64" s="9" t="s">
        <v>148</v>
      </c>
      <c r="AC64" s="9" t="s">
        <v>148</v>
      </c>
      <c r="AD64" s="9" t="s">
        <v>148</v>
      </c>
      <c r="AE64" s="9" t="s">
        <v>148</v>
      </c>
      <c r="AF64" s="9" t="s">
        <v>148</v>
      </c>
    </row>
    <row r="65" spans="1:32" ht="15" x14ac:dyDescent="0.25">
      <c r="A65" s="6" t="s">
        <v>91</v>
      </c>
      <c r="B65" s="15">
        <v>152.22200000000001</v>
      </c>
      <c r="C65" s="19">
        <v>215</v>
      </c>
      <c r="D65" s="15">
        <v>81.667000000000002</v>
      </c>
      <c r="E65" s="15">
        <v>57.222000000000001</v>
      </c>
      <c r="F65" s="15">
        <v>33.610999999999997</v>
      </c>
      <c r="G65" s="15">
        <v>63.889000000000003</v>
      </c>
      <c r="H65" s="15">
        <v>65.555999999999997</v>
      </c>
      <c r="I65" s="15">
        <v>114.444</v>
      </c>
      <c r="J65" s="15">
        <v>63.055999999999997</v>
      </c>
      <c r="K65" s="15">
        <v>19.443999999999999</v>
      </c>
      <c r="L65" s="15">
        <v>3.6110000000000002</v>
      </c>
      <c r="M65" s="15">
        <v>16.111000000000001</v>
      </c>
      <c r="N65" s="15">
        <v>42.777999999999999</v>
      </c>
      <c r="O65" s="15">
        <v>35.832999999999998</v>
      </c>
      <c r="P65" s="15">
        <v>1.111</v>
      </c>
      <c r="Q65" s="15">
        <v>7.8639999999999999</v>
      </c>
      <c r="R65" s="19">
        <v>7.03</v>
      </c>
      <c r="S65" s="15">
        <v>16.196999999999999</v>
      </c>
      <c r="T65" s="15">
        <v>1.7529999999999999</v>
      </c>
      <c r="U65" s="15">
        <v>0.91900000000000004</v>
      </c>
      <c r="V65" s="15">
        <v>8.5999999999999993E-2</v>
      </c>
      <c r="W65" s="15">
        <v>0.36399999999999999</v>
      </c>
      <c r="X65" s="15">
        <v>0.36499999999999999</v>
      </c>
      <c r="Y65" s="15">
        <v>3.6920000000000002</v>
      </c>
      <c r="Z65" s="15">
        <v>3.6920000000000002</v>
      </c>
      <c r="AA65" s="15">
        <v>0.63700000000000001</v>
      </c>
      <c r="AB65" s="15">
        <v>1.748</v>
      </c>
      <c r="AC65" s="15">
        <v>1.4890000000000001</v>
      </c>
      <c r="AD65" s="15">
        <v>0.48799999999999999</v>
      </c>
      <c r="AE65" s="15">
        <v>0.40699999999999997</v>
      </c>
      <c r="AF65" s="15">
        <v>0.42299999999999999</v>
      </c>
    </row>
    <row r="66" spans="1:32" ht="15" x14ac:dyDescent="0.25">
      <c r="A66" s="6" t="s">
        <v>92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</row>
    <row r="67" spans="1:32" ht="15" x14ac:dyDescent="0.25">
      <c r="A67" s="6" t="s">
        <v>93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5">
        <v>157.01599999999999</v>
      </c>
      <c r="Q67" s="15">
        <v>92.159000000000006</v>
      </c>
      <c r="R67" s="19">
        <v>106.67</v>
      </c>
      <c r="S67" s="15">
        <v>166.78899999999999</v>
      </c>
      <c r="T67" s="15">
        <v>188.995</v>
      </c>
      <c r="U67" s="15">
        <v>188.33699999999999</v>
      </c>
      <c r="V67" s="15">
        <v>266.15100000000001</v>
      </c>
      <c r="W67" s="15">
        <v>323.48899999999998</v>
      </c>
      <c r="X67" s="19">
        <v>338.24</v>
      </c>
      <c r="Y67" s="15">
        <v>292.13099999999997</v>
      </c>
      <c r="Z67" s="19">
        <v>252.36</v>
      </c>
      <c r="AA67" s="15">
        <v>243.84899999999999</v>
      </c>
      <c r="AB67" s="15">
        <v>123.65300000000001</v>
      </c>
      <c r="AC67" s="15">
        <v>88.557000000000002</v>
      </c>
      <c r="AD67" s="15">
        <v>69.613</v>
      </c>
      <c r="AE67" s="15">
        <v>43.402000000000001</v>
      </c>
      <c r="AF67" s="15">
        <v>40.207000000000001</v>
      </c>
    </row>
    <row r="68" spans="1:32" ht="15" x14ac:dyDescent="0.25">
      <c r="A68" s="6" t="s">
        <v>94</v>
      </c>
      <c r="B68" s="20">
        <v>0</v>
      </c>
      <c r="C68" s="20">
        <v>0</v>
      </c>
      <c r="D68" s="20">
        <v>60</v>
      </c>
      <c r="E68" s="20">
        <v>285</v>
      </c>
      <c r="F68" s="20">
        <v>292.5</v>
      </c>
      <c r="G68" s="20">
        <v>285</v>
      </c>
      <c r="H68" s="20">
        <v>457.5</v>
      </c>
      <c r="I68" s="20">
        <v>645</v>
      </c>
      <c r="J68" s="20">
        <v>742.5</v>
      </c>
      <c r="K68" s="20">
        <v>697.5</v>
      </c>
      <c r="L68" s="20">
        <v>682.5</v>
      </c>
      <c r="M68" s="20">
        <v>765</v>
      </c>
      <c r="N68" s="16">
        <v>1852.652</v>
      </c>
      <c r="O68" s="16">
        <v>2820.913</v>
      </c>
      <c r="P68" s="16">
        <v>3405.0520000000001</v>
      </c>
      <c r="Q68" s="16">
        <v>6228.402</v>
      </c>
      <c r="R68" s="16">
        <v>9677.3320000000003</v>
      </c>
      <c r="S68" s="16">
        <v>12521.523999999999</v>
      </c>
      <c r="T68" s="16">
        <v>19497.558000000001</v>
      </c>
      <c r="U68" s="16">
        <v>23887.403999999999</v>
      </c>
      <c r="V68" s="16">
        <v>28581.492999999999</v>
      </c>
      <c r="W68" s="16">
        <v>29165.812000000002</v>
      </c>
      <c r="X68" s="16">
        <v>28399.595000000001</v>
      </c>
      <c r="Y68" s="16">
        <v>26395.954000000002</v>
      </c>
      <c r="Z68" s="16">
        <v>26318.095000000001</v>
      </c>
      <c r="AA68" s="20">
        <v>26821.599999999999</v>
      </c>
      <c r="AB68" s="16">
        <v>26537.168000000001</v>
      </c>
      <c r="AC68" s="16">
        <v>28078.659</v>
      </c>
      <c r="AD68" s="16">
        <v>30178.348000000002</v>
      </c>
      <c r="AE68" s="16">
        <v>31425.366999999998</v>
      </c>
      <c r="AF68" s="16">
        <v>30845.148000000001</v>
      </c>
    </row>
    <row r="69" spans="1:32" ht="15" x14ac:dyDescent="0.25">
      <c r="A69" s="6" t="s">
        <v>95</v>
      </c>
      <c r="B69" s="15">
        <v>66.561000000000007</v>
      </c>
      <c r="C69" s="15">
        <v>73.951999999999998</v>
      </c>
      <c r="D69" s="15">
        <v>133.72200000000001</v>
      </c>
      <c r="E69" s="15">
        <v>144.702</v>
      </c>
      <c r="F69" s="15">
        <v>351.46199999999999</v>
      </c>
      <c r="G69" s="15">
        <v>481.197</v>
      </c>
      <c r="H69" s="15">
        <v>697.89700000000005</v>
      </c>
      <c r="I69" s="15">
        <v>1070.941</v>
      </c>
      <c r="J69" s="15">
        <v>1184.5830000000001</v>
      </c>
      <c r="K69" s="15">
        <v>1509.711</v>
      </c>
      <c r="L69" s="15">
        <v>2766.3429999999998</v>
      </c>
      <c r="M69" s="15">
        <v>3817.9769999999999</v>
      </c>
      <c r="N69" s="15">
        <v>5895.8879999999999</v>
      </c>
      <c r="O69" s="15">
        <v>8172.1260000000002</v>
      </c>
      <c r="P69" s="15">
        <v>7465.8310000000001</v>
      </c>
      <c r="Q69" s="15">
        <v>11283.492</v>
      </c>
      <c r="R69" s="19">
        <v>19615.939999999999</v>
      </c>
      <c r="S69" s="15">
        <v>19535.293000000001</v>
      </c>
      <c r="T69" s="15">
        <v>12420.581</v>
      </c>
      <c r="U69" s="15">
        <v>5941.2120000000004</v>
      </c>
      <c r="V69" s="15">
        <v>6419.3419999999996</v>
      </c>
      <c r="W69" s="15">
        <v>4834.1559999999999</v>
      </c>
      <c r="X69" s="15">
        <v>3500.4949999999999</v>
      </c>
      <c r="Y69" s="15">
        <v>2296.8069999999998</v>
      </c>
      <c r="Z69" s="15">
        <v>4171.5050000000001</v>
      </c>
      <c r="AA69" s="15">
        <v>4843.3040000000001</v>
      </c>
      <c r="AB69" s="15">
        <v>3794.6729999999998</v>
      </c>
      <c r="AC69" s="15">
        <v>5831.7849999999999</v>
      </c>
      <c r="AD69" s="15">
        <v>5682.0910000000003</v>
      </c>
      <c r="AE69" s="15">
        <v>5383.1570000000002</v>
      </c>
      <c r="AF69" s="15">
        <v>5026.6880000000001</v>
      </c>
    </row>
    <row r="70" spans="1:32" ht="15" x14ac:dyDescent="0.25">
      <c r="A70" s="6" t="s">
        <v>96</v>
      </c>
      <c r="B70" s="20">
        <v>0</v>
      </c>
      <c r="C70" s="20">
        <v>0</v>
      </c>
      <c r="D70" s="16">
        <v>41.110999999999997</v>
      </c>
      <c r="E70" s="16">
        <v>143.88900000000001</v>
      </c>
      <c r="F70" s="16">
        <v>945.55600000000004</v>
      </c>
      <c r="G70" s="16">
        <v>1706.1110000000001</v>
      </c>
      <c r="H70" s="20">
        <v>2497.5</v>
      </c>
      <c r="I70" s="16">
        <v>3227.223</v>
      </c>
      <c r="J70" s="16">
        <v>2723.6109999999999</v>
      </c>
      <c r="K70" s="20">
        <v>2960</v>
      </c>
      <c r="L70" s="16">
        <v>4655.8329999999996</v>
      </c>
      <c r="M70" s="16">
        <v>4953.5039999999999</v>
      </c>
      <c r="N70" s="16">
        <v>4928.1660000000002</v>
      </c>
      <c r="O70" s="20">
        <v>4996.47</v>
      </c>
      <c r="P70" s="16">
        <v>10753.825999999999</v>
      </c>
      <c r="Q70" s="20">
        <v>17212.740000000002</v>
      </c>
      <c r="R70" s="16">
        <v>23963.741999999998</v>
      </c>
      <c r="S70" s="16">
        <v>43990.074999999997</v>
      </c>
      <c r="T70" s="16">
        <v>68471.725999999995</v>
      </c>
      <c r="U70" s="16">
        <v>91954.921000000002</v>
      </c>
      <c r="V70" s="16">
        <v>103490.79300000001</v>
      </c>
      <c r="W70" s="16">
        <v>112229.807</v>
      </c>
      <c r="X70" s="16">
        <v>123723.405</v>
      </c>
      <c r="Y70" s="16">
        <v>109722.477</v>
      </c>
      <c r="Z70" s="16">
        <v>118883.897</v>
      </c>
      <c r="AA70" s="16">
        <v>117879.099</v>
      </c>
      <c r="AB70" s="16">
        <v>115541.605</v>
      </c>
      <c r="AC70" s="16">
        <v>125170.02499999999</v>
      </c>
      <c r="AD70" s="16">
        <v>139905.00899999999</v>
      </c>
      <c r="AE70" s="16">
        <v>145381.274</v>
      </c>
      <c r="AF70" s="20">
        <v>148124.91</v>
      </c>
    </row>
    <row r="71" spans="1:32" ht="15" x14ac:dyDescent="0.25">
      <c r="A71" s="6" t="s">
        <v>97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</row>
    <row r="72" spans="1:32" ht="15" x14ac:dyDescent="0.25">
      <c r="A72" s="6" t="s">
        <v>98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</row>
    <row r="73" spans="1:32" ht="15" x14ac:dyDescent="0.25">
      <c r="A73" s="6" t="s">
        <v>99</v>
      </c>
      <c r="B73" s="19">
        <v>0</v>
      </c>
      <c r="C73" s="19">
        <v>0</v>
      </c>
      <c r="D73" s="15">
        <v>20.888999999999999</v>
      </c>
      <c r="E73" s="15">
        <v>31.332999999999998</v>
      </c>
      <c r="F73" s="15">
        <v>31.332999999999998</v>
      </c>
      <c r="G73" s="15">
        <v>52.222000000000001</v>
      </c>
      <c r="H73" s="15">
        <v>52.222000000000001</v>
      </c>
      <c r="I73" s="15">
        <v>104.444</v>
      </c>
      <c r="J73" s="15">
        <v>114.889</v>
      </c>
      <c r="K73" s="15">
        <v>146.22200000000001</v>
      </c>
      <c r="L73" s="15">
        <v>167.11099999999999</v>
      </c>
      <c r="M73" s="15">
        <v>208.88900000000001</v>
      </c>
      <c r="N73" s="15">
        <v>250.667</v>
      </c>
      <c r="O73" s="15">
        <v>39.917999999999999</v>
      </c>
      <c r="P73" s="15">
        <v>112.678</v>
      </c>
      <c r="Q73" s="19">
        <v>1696.31</v>
      </c>
      <c r="R73" s="19">
        <v>7050.42</v>
      </c>
      <c r="S73" s="15">
        <v>8256.7150000000001</v>
      </c>
      <c r="T73" s="15">
        <v>3357.4450000000002</v>
      </c>
      <c r="U73" s="15">
        <v>883.452</v>
      </c>
      <c r="V73" s="15">
        <v>602.65200000000004</v>
      </c>
      <c r="W73" s="15">
        <v>191.67500000000001</v>
      </c>
      <c r="X73" s="15">
        <v>185.374</v>
      </c>
      <c r="Y73" s="15">
        <v>48.134</v>
      </c>
      <c r="Z73" s="15">
        <v>90.676000000000002</v>
      </c>
      <c r="AA73" s="15">
        <v>45.262</v>
      </c>
      <c r="AB73" s="15">
        <v>45.122999999999998</v>
      </c>
      <c r="AC73" s="15">
        <v>19.648</v>
      </c>
      <c r="AD73" s="15">
        <v>7.9740000000000002</v>
      </c>
      <c r="AE73" s="19">
        <v>15.18</v>
      </c>
      <c r="AF73" s="15">
        <v>8.2010000000000005</v>
      </c>
    </row>
    <row r="74" spans="1:32" ht="15" x14ac:dyDescent="0.25">
      <c r="A74" s="6" t="s">
        <v>100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221.67</v>
      </c>
      <c r="U74" s="16">
        <v>259.18299999999999</v>
      </c>
      <c r="V74" s="16">
        <v>321.69099999999997</v>
      </c>
      <c r="W74" s="16">
        <v>822.30799999999999</v>
      </c>
      <c r="X74" s="16">
        <v>1142.9069999999999</v>
      </c>
      <c r="Y74" s="16">
        <v>1355.7670000000001</v>
      </c>
      <c r="Z74" s="16">
        <v>1429.432</v>
      </c>
      <c r="AA74" s="16">
        <v>1480.3889999999999</v>
      </c>
      <c r="AB74" s="16">
        <v>1535.8620000000001</v>
      </c>
      <c r="AC74" s="16">
        <v>1744.6469999999999</v>
      </c>
      <c r="AD74" s="16">
        <v>1782.319</v>
      </c>
      <c r="AE74" s="16">
        <v>1868.597</v>
      </c>
      <c r="AF74" s="16">
        <v>2073.1370000000002</v>
      </c>
    </row>
    <row r="75" spans="1:32" ht="15" x14ac:dyDescent="0.25">
      <c r="A75" s="6" t="s">
        <v>101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</row>
    <row r="76" spans="1:32" ht="15" x14ac:dyDescent="0.25">
      <c r="A76" s="6" t="s">
        <v>102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</row>
    <row r="77" spans="1:32" ht="15" x14ac:dyDescent="0.25">
      <c r="A77" s="6" t="s">
        <v>103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</row>
    <row r="78" spans="1:32" ht="15" x14ac:dyDescent="0.25">
      <c r="A78" s="6" t="s">
        <v>104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</row>
    <row r="79" spans="1:32" ht="15" x14ac:dyDescent="0.25">
      <c r="A79" s="6" t="s">
        <v>105</v>
      </c>
      <c r="B79" s="8" t="s">
        <v>148</v>
      </c>
      <c r="C79" s="8" t="s">
        <v>148</v>
      </c>
      <c r="D79" s="8" t="s">
        <v>148</v>
      </c>
      <c r="E79" s="8" t="s">
        <v>148</v>
      </c>
      <c r="F79" s="8" t="s">
        <v>148</v>
      </c>
      <c r="G79" s="8" t="s">
        <v>148</v>
      </c>
      <c r="H79" s="8" t="s">
        <v>148</v>
      </c>
      <c r="I79" s="8" t="s">
        <v>148</v>
      </c>
      <c r="J79" s="8" t="s">
        <v>148</v>
      </c>
      <c r="K79" s="8" t="s">
        <v>148</v>
      </c>
      <c r="L79" s="8" t="s">
        <v>148</v>
      </c>
      <c r="M79" s="8" t="s">
        <v>148</v>
      </c>
      <c r="N79" s="8" t="s">
        <v>148</v>
      </c>
      <c r="O79" s="8" t="s">
        <v>148</v>
      </c>
      <c r="P79" s="8" t="s">
        <v>148</v>
      </c>
      <c r="Q79" s="8" t="s">
        <v>148</v>
      </c>
      <c r="R79" s="8" t="s">
        <v>148</v>
      </c>
      <c r="S79" s="8" t="s">
        <v>148</v>
      </c>
      <c r="T79" s="8" t="s">
        <v>148</v>
      </c>
      <c r="U79" s="8" t="s">
        <v>148</v>
      </c>
      <c r="V79" s="8" t="s">
        <v>148</v>
      </c>
      <c r="W79" s="8" t="s">
        <v>148</v>
      </c>
      <c r="X79" s="8" t="s">
        <v>148</v>
      </c>
      <c r="Y79" s="8" t="s">
        <v>148</v>
      </c>
      <c r="Z79" s="8" t="s">
        <v>148</v>
      </c>
      <c r="AA79" s="8" t="s">
        <v>148</v>
      </c>
      <c r="AB79" s="8" t="s">
        <v>148</v>
      </c>
      <c r="AC79" s="8" t="s">
        <v>148</v>
      </c>
      <c r="AD79" s="8" t="s">
        <v>148</v>
      </c>
      <c r="AE79" s="8" t="s">
        <v>148</v>
      </c>
      <c r="AF79" s="8" t="s">
        <v>148</v>
      </c>
    </row>
    <row r="80" spans="1:32" ht="15" x14ac:dyDescent="0.25">
      <c r="A80" s="6" t="s">
        <v>106</v>
      </c>
      <c r="B80" s="20">
        <v>56774</v>
      </c>
      <c r="C80" s="20">
        <v>57125</v>
      </c>
      <c r="D80" s="20">
        <v>57572</v>
      </c>
      <c r="E80" s="20">
        <v>56627</v>
      </c>
      <c r="F80" s="20">
        <v>58362</v>
      </c>
      <c r="G80" s="20">
        <v>58939</v>
      </c>
      <c r="H80" s="20">
        <v>60421</v>
      </c>
      <c r="I80" s="20">
        <v>60372</v>
      </c>
      <c r="J80" s="20">
        <v>60010</v>
      </c>
      <c r="K80" s="20">
        <v>59246</v>
      </c>
      <c r="L80" s="16">
        <v>61437.705000000002</v>
      </c>
      <c r="M80" s="16">
        <v>61622.379000000001</v>
      </c>
      <c r="N80" s="16">
        <v>62201.248</v>
      </c>
      <c r="O80" s="16">
        <v>60341.237000000001</v>
      </c>
      <c r="P80" s="16">
        <v>60158.446000000004</v>
      </c>
      <c r="Q80" s="20">
        <v>60035.22</v>
      </c>
      <c r="R80" s="20">
        <v>58107.53</v>
      </c>
      <c r="S80" s="16">
        <v>57091.495999999999</v>
      </c>
      <c r="T80" s="20">
        <v>56426.29</v>
      </c>
      <c r="U80" s="16">
        <v>55426.258999999998</v>
      </c>
      <c r="V80" s="16">
        <v>56192.713000000003</v>
      </c>
      <c r="W80" s="16">
        <v>57594.487000000001</v>
      </c>
      <c r="X80" s="16">
        <v>57028.993999999999</v>
      </c>
      <c r="Y80" s="16">
        <v>57148.137999999999</v>
      </c>
      <c r="Z80" s="16">
        <v>55621.648000000001</v>
      </c>
      <c r="AA80" s="20">
        <v>56414.22</v>
      </c>
      <c r="AB80" s="16">
        <v>57402.680999999997</v>
      </c>
      <c r="AC80" s="16">
        <v>58285.593000000001</v>
      </c>
      <c r="AD80" s="20">
        <v>58692.56</v>
      </c>
      <c r="AE80" s="20">
        <v>58390.49</v>
      </c>
      <c r="AF80" s="16">
        <v>53478.404999999999</v>
      </c>
    </row>
    <row r="81" spans="1:32" ht="15" x14ac:dyDescent="0.25">
      <c r="A81" s="6" t="s">
        <v>107</v>
      </c>
      <c r="B81" s="8" t="s">
        <v>148</v>
      </c>
      <c r="C81" s="8" t="s">
        <v>148</v>
      </c>
      <c r="D81" s="8" t="s">
        <v>148</v>
      </c>
      <c r="E81" s="8" t="s">
        <v>148</v>
      </c>
      <c r="F81" s="8" t="s">
        <v>148</v>
      </c>
      <c r="G81" s="8" t="s">
        <v>148</v>
      </c>
      <c r="H81" s="8" t="s">
        <v>148</v>
      </c>
      <c r="I81" s="8" t="s">
        <v>148</v>
      </c>
      <c r="J81" s="8" t="s">
        <v>148</v>
      </c>
      <c r="K81" s="8" t="s">
        <v>148</v>
      </c>
      <c r="L81" s="8" t="s">
        <v>148</v>
      </c>
      <c r="M81" s="8" t="s">
        <v>148</v>
      </c>
      <c r="N81" s="8" t="s">
        <v>148</v>
      </c>
      <c r="O81" s="8" t="s">
        <v>148</v>
      </c>
      <c r="P81" s="8" t="s">
        <v>148</v>
      </c>
      <c r="Q81" s="8" t="s">
        <v>148</v>
      </c>
      <c r="R81" s="8" t="s">
        <v>148</v>
      </c>
      <c r="S81" s="8" t="s">
        <v>148</v>
      </c>
      <c r="T81" s="8" t="s">
        <v>148</v>
      </c>
      <c r="U81" s="8" t="s">
        <v>148</v>
      </c>
      <c r="V81" s="8" t="s">
        <v>148</v>
      </c>
      <c r="W81" s="8" t="s">
        <v>148</v>
      </c>
      <c r="X81" s="8" t="s">
        <v>148</v>
      </c>
      <c r="Y81" s="8" t="s">
        <v>148</v>
      </c>
      <c r="Z81" s="8" t="s">
        <v>148</v>
      </c>
      <c r="AA81" s="8" t="s">
        <v>148</v>
      </c>
      <c r="AB81" s="8" t="s">
        <v>148</v>
      </c>
      <c r="AC81" s="8" t="s">
        <v>148</v>
      </c>
      <c r="AD81" s="8" t="s">
        <v>148</v>
      </c>
      <c r="AE81" s="8" t="s">
        <v>148</v>
      </c>
      <c r="AF81" s="8" t="s">
        <v>148</v>
      </c>
    </row>
    <row r="82" spans="1:32" ht="15" x14ac:dyDescent="0.25">
      <c r="A82" s="6" t="s">
        <v>108</v>
      </c>
      <c r="B82" s="16">
        <v>463.02199999999999</v>
      </c>
      <c r="C82" s="16">
        <v>559.96799999999996</v>
      </c>
      <c r="D82" s="16">
        <v>629.36099999999999</v>
      </c>
      <c r="E82" s="16">
        <v>968.072</v>
      </c>
      <c r="F82" s="20">
        <v>1980.02</v>
      </c>
      <c r="G82" s="20">
        <v>2976.33</v>
      </c>
      <c r="H82" s="16">
        <v>4151.5749999999998</v>
      </c>
      <c r="I82" s="16">
        <v>5610.0550000000003</v>
      </c>
      <c r="J82" s="16">
        <v>5317.6279999999997</v>
      </c>
      <c r="K82" s="16">
        <v>5835.567</v>
      </c>
      <c r="L82" s="16">
        <v>8850.0490000000009</v>
      </c>
      <c r="M82" s="20">
        <v>10360.629999999999</v>
      </c>
      <c r="N82" s="16">
        <v>13664.281000000001</v>
      </c>
      <c r="O82" s="16">
        <v>16871.598999999998</v>
      </c>
      <c r="P82" s="16">
        <v>22884.934000000001</v>
      </c>
      <c r="Q82" s="16">
        <v>37716.285000000003</v>
      </c>
      <c r="R82" s="16">
        <v>61784.688000000002</v>
      </c>
      <c r="S82" s="16">
        <v>86032.721999999994</v>
      </c>
      <c r="T82" s="16">
        <v>105825.095</v>
      </c>
      <c r="U82" s="20">
        <v>125067.64</v>
      </c>
      <c r="V82" s="16">
        <v>141818.916</v>
      </c>
      <c r="W82" s="16">
        <v>149942.22500000001</v>
      </c>
      <c r="X82" s="20">
        <v>159914.95000000001</v>
      </c>
      <c r="Y82" s="16">
        <v>142975.39499999999</v>
      </c>
      <c r="Z82" s="16">
        <v>154136.45300000001</v>
      </c>
      <c r="AA82" s="16">
        <v>154394.99400000001</v>
      </c>
      <c r="AB82" s="16">
        <v>150736.40700000001</v>
      </c>
      <c r="AC82" s="16">
        <v>164136.15100000001</v>
      </c>
      <c r="AD82" s="20">
        <v>180947.26</v>
      </c>
      <c r="AE82" s="16">
        <v>187519.82500000001</v>
      </c>
      <c r="AF82" s="16">
        <v>189523.54800000001</v>
      </c>
    </row>
    <row r="83" spans="1:32" ht="15" x14ac:dyDescent="0.25">
      <c r="A83" s="6" t="s">
        <v>109</v>
      </c>
      <c r="B83" s="15">
        <v>2543290.1320000002</v>
      </c>
      <c r="C83" s="15">
        <v>2574704.4470000002</v>
      </c>
      <c r="D83" s="15">
        <v>2644048.6690000002</v>
      </c>
      <c r="E83" s="15">
        <v>2662740.7859999998</v>
      </c>
      <c r="F83" s="15">
        <v>2680579.4589999998</v>
      </c>
      <c r="G83" s="15">
        <v>2714906.2740000002</v>
      </c>
      <c r="H83" s="15">
        <v>2801777.415</v>
      </c>
      <c r="I83" s="15">
        <v>2845092.1779999998</v>
      </c>
      <c r="J83" s="15">
        <v>2956785.9589999998</v>
      </c>
      <c r="K83" s="15">
        <v>3022541.1639999999</v>
      </c>
      <c r="L83" s="15">
        <v>3020763.7820000001</v>
      </c>
      <c r="M83" s="15">
        <v>3075552.7340000002</v>
      </c>
      <c r="N83" s="15">
        <v>3105617.977</v>
      </c>
      <c r="O83" s="15">
        <v>3147757.5060000001</v>
      </c>
      <c r="P83" s="15">
        <v>3219880.4589999998</v>
      </c>
      <c r="Q83" s="15">
        <v>3210771.6090000002</v>
      </c>
      <c r="R83" s="15">
        <v>3252768.3569999998</v>
      </c>
      <c r="S83" s="15">
        <v>3283170.156</v>
      </c>
      <c r="T83" s="15">
        <v>3217050.6510000001</v>
      </c>
      <c r="U83" s="15">
        <v>3112904.3139999998</v>
      </c>
      <c r="V83" s="15">
        <v>3088162.3280000002</v>
      </c>
      <c r="W83" s="19">
        <v>3067238.85</v>
      </c>
      <c r="X83" s="15">
        <v>2942965.0269999998</v>
      </c>
      <c r="Y83" s="19">
        <v>2917224.18</v>
      </c>
      <c r="Z83" s="15">
        <v>2946051.6669999999</v>
      </c>
      <c r="AA83" s="15">
        <v>2989436.645</v>
      </c>
      <c r="AB83" s="15">
        <v>3065979.9049999998</v>
      </c>
      <c r="AC83" s="19">
        <v>3118758.35</v>
      </c>
      <c r="AD83" s="15">
        <v>3117940.446</v>
      </c>
      <c r="AE83" s="19">
        <v>3142485.58</v>
      </c>
      <c r="AF83" s="15">
        <v>2711306.7310000001</v>
      </c>
    </row>
    <row r="84" spans="1:32" ht="11.45" customHeight="1" x14ac:dyDescent="0.25">
      <c r="AF84" s="27"/>
    </row>
    <row r="85" spans="1:32" ht="15" x14ac:dyDescent="0.25">
      <c r="A85" s="1" t="s">
        <v>149</v>
      </c>
    </row>
    <row r="86" spans="1:32" ht="15" x14ac:dyDescent="0.25">
      <c r="A86" s="1" t="s">
        <v>148</v>
      </c>
      <c r="B86" s="2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6"/>
  <sheetViews>
    <sheetView workbookViewId="0">
      <pane xSplit="1" ySplit="11" topLeftCell="B12" activePane="bottomRight" state="frozen"/>
      <selection pane="topRight"/>
      <selection pane="bottomLeft"/>
      <selection pane="bottomRight" activeCell="C23" sqref="C23"/>
    </sheetView>
  </sheetViews>
  <sheetFormatPr defaultColWidth="8.7109375" defaultRowHeight="11.45" customHeight="1" x14ac:dyDescent="0.25"/>
  <cols>
    <col min="1" max="1" width="29.85546875" customWidth="1"/>
    <col min="2" max="32" width="10" customWidth="1"/>
  </cols>
  <sheetData>
    <row r="1" spans="1:32" ht="11.45" customHeight="1" x14ac:dyDescent="0.25">
      <c r="A1" s="2" t="s">
        <v>151</v>
      </c>
    </row>
    <row r="2" spans="1:32" ht="11.45" customHeight="1" x14ac:dyDescent="0.25">
      <c r="A2" s="2" t="s">
        <v>143</v>
      </c>
      <c r="B2" s="1" t="s">
        <v>0</v>
      </c>
    </row>
    <row r="3" spans="1:32" ht="11.45" customHeight="1" x14ac:dyDescent="0.25">
      <c r="A3" s="2" t="s">
        <v>144</v>
      </c>
      <c r="B3" s="2" t="s">
        <v>6</v>
      </c>
    </row>
    <row r="5" spans="1:32" ht="11.45" customHeight="1" x14ac:dyDescent="0.25">
      <c r="A5" s="1" t="s">
        <v>12</v>
      </c>
      <c r="C5" s="2" t="s">
        <v>17</v>
      </c>
    </row>
    <row r="6" spans="1:32" ht="11.45" customHeight="1" x14ac:dyDescent="0.25">
      <c r="A6" s="1" t="s">
        <v>13</v>
      </c>
      <c r="C6" s="2" t="s">
        <v>22</v>
      </c>
    </row>
    <row r="7" spans="1:32" ht="11.45" customHeight="1" x14ac:dyDescent="0.25">
      <c r="A7" s="1" t="s">
        <v>14</v>
      </c>
      <c r="C7" s="2" t="s">
        <v>19</v>
      </c>
    </row>
    <row r="8" spans="1:32" ht="11.45" customHeight="1" x14ac:dyDescent="0.25">
      <c r="A8" s="1" t="s">
        <v>15</v>
      </c>
      <c r="C8" s="2" t="s">
        <v>20</v>
      </c>
    </row>
    <row r="10" spans="1:32" ht="11.45" customHeight="1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ht="11.45" customHeight="1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ht="11.45" customHeight="1" x14ac:dyDescent="0.25">
      <c r="A12" s="6" t="s">
        <v>38</v>
      </c>
      <c r="B12" s="16">
        <v>86893.498999999996</v>
      </c>
      <c r="C12" s="16">
        <v>86939.485000000001</v>
      </c>
      <c r="D12" s="16">
        <v>87197.078999999998</v>
      </c>
      <c r="E12" s="16">
        <v>87369.513000000006</v>
      </c>
      <c r="F12" s="16">
        <v>85655.654999999999</v>
      </c>
      <c r="G12" s="16">
        <v>86693.774999999994</v>
      </c>
      <c r="H12" s="16">
        <v>88329.638999999996</v>
      </c>
      <c r="I12" s="16">
        <v>89731.231</v>
      </c>
      <c r="J12" s="16">
        <v>88108.873000000007</v>
      </c>
      <c r="K12" s="16">
        <v>84768.998000000007</v>
      </c>
      <c r="L12" s="16">
        <v>85877.460999999996</v>
      </c>
      <c r="M12" s="16">
        <v>82392.517000000007</v>
      </c>
      <c r="N12" s="20">
        <v>83078.59</v>
      </c>
      <c r="O12" s="16">
        <v>80442.236999999994</v>
      </c>
      <c r="P12" s="16">
        <v>81445.076000000001</v>
      </c>
      <c r="Q12" s="16">
        <v>79206.403999999995</v>
      </c>
      <c r="R12" s="16">
        <v>76010.298999999999</v>
      </c>
      <c r="S12" s="16">
        <v>78361.441000000006</v>
      </c>
      <c r="T12" s="16">
        <v>76317.762000000002</v>
      </c>
      <c r="U12" s="16">
        <v>72095.876000000004</v>
      </c>
      <c r="V12" s="16">
        <v>73256.790999999997</v>
      </c>
      <c r="W12" s="16">
        <v>71934.106</v>
      </c>
      <c r="X12" s="16">
        <v>72008.936000000002</v>
      </c>
      <c r="Y12" s="16">
        <v>65178.749000000003</v>
      </c>
      <c r="Z12" s="16">
        <v>62814.281999999999</v>
      </c>
      <c r="AA12" s="16">
        <v>62692.084999999999</v>
      </c>
      <c r="AB12" s="16">
        <v>63163.944000000003</v>
      </c>
      <c r="AC12" s="16">
        <v>63330.125999999997</v>
      </c>
      <c r="AD12" s="16">
        <v>62853.319000000003</v>
      </c>
      <c r="AE12" s="16">
        <v>61410.178</v>
      </c>
      <c r="AF12" s="16">
        <v>54853.154999999999</v>
      </c>
    </row>
    <row r="13" spans="1:32" ht="11.45" customHeight="1" x14ac:dyDescent="0.25">
      <c r="A13" s="6" t="s">
        <v>39</v>
      </c>
      <c r="B13" s="15">
        <v>2370.5030000000002</v>
      </c>
      <c r="C13" s="15">
        <v>1761.652</v>
      </c>
      <c r="D13" s="15">
        <v>1340.8230000000001</v>
      </c>
      <c r="E13" s="15">
        <v>1100.454</v>
      </c>
      <c r="F13" s="19">
        <v>195.64</v>
      </c>
      <c r="G13" s="19">
        <v>182.23</v>
      </c>
      <c r="H13" s="15">
        <v>144.49700000000001</v>
      </c>
      <c r="I13" s="15">
        <v>164.06800000000001</v>
      </c>
      <c r="J13" s="15">
        <v>77.435000000000002</v>
      </c>
      <c r="K13" s="15">
        <v>51.045000000000002</v>
      </c>
      <c r="L13" s="15">
        <v>113.556</v>
      </c>
      <c r="M13" s="15">
        <v>367.43400000000003</v>
      </c>
      <c r="N13" s="15">
        <v>340.846</v>
      </c>
      <c r="O13" s="15">
        <v>61.710999999999999</v>
      </c>
      <c r="P13" s="15">
        <v>63.183</v>
      </c>
      <c r="Q13" s="15">
        <v>63.834000000000003</v>
      </c>
      <c r="R13" s="15">
        <v>12.978999999999999</v>
      </c>
      <c r="S13" s="19">
        <v>11.55</v>
      </c>
      <c r="T13" s="15">
        <v>11.875999999999999</v>
      </c>
      <c r="U13" s="15">
        <v>5.6159999999999997</v>
      </c>
      <c r="V13" s="15">
        <v>5.5359999999999996</v>
      </c>
      <c r="W13" s="15">
        <v>5.4610000000000003</v>
      </c>
      <c r="X13" s="15">
        <v>5.548</v>
      </c>
      <c r="Y13" s="15">
        <v>5.6740000000000004</v>
      </c>
      <c r="Z13" s="15">
        <v>13.425000000000001</v>
      </c>
      <c r="AA13" s="15">
        <v>13.859</v>
      </c>
      <c r="AB13" s="15">
        <v>13.474</v>
      </c>
      <c r="AC13" s="15">
        <v>15.779</v>
      </c>
      <c r="AD13" s="15">
        <v>11.622999999999999</v>
      </c>
      <c r="AE13" s="15">
        <v>6.7530000000000001</v>
      </c>
      <c r="AF13" s="15">
        <v>4.0819999999999999</v>
      </c>
    </row>
    <row r="14" spans="1:32" ht="11.45" customHeight="1" x14ac:dyDescent="0.25">
      <c r="A14" s="6" t="s">
        <v>40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</row>
    <row r="15" spans="1:32" ht="11.45" customHeight="1" x14ac:dyDescent="0.25">
      <c r="A15" s="6" t="s">
        <v>41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5">
        <v>7.3079999999999998</v>
      </c>
      <c r="I15" s="15">
        <v>7.6239999999999997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</row>
    <row r="16" spans="1:32" ht="11.45" customHeight="1" x14ac:dyDescent="0.25">
      <c r="A16" s="6" t="s">
        <v>42</v>
      </c>
      <c r="B16" s="16">
        <v>1235.6949999999999</v>
      </c>
      <c r="C16" s="16">
        <v>761.88099999999997</v>
      </c>
      <c r="D16" s="16">
        <v>334.327</v>
      </c>
      <c r="E16" s="20">
        <v>206.92</v>
      </c>
      <c r="F16" s="16">
        <v>147.40899999999999</v>
      </c>
      <c r="G16" s="16">
        <v>133.23500000000001</v>
      </c>
      <c r="H16" s="16">
        <v>95.853999999999999</v>
      </c>
      <c r="I16" s="16">
        <v>121.33499999999999</v>
      </c>
      <c r="J16" s="16">
        <v>67.066999999999993</v>
      </c>
      <c r="K16" s="16">
        <v>21.878</v>
      </c>
      <c r="L16" s="16">
        <v>92.274000000000001</v>
      </c>
      <c r="M16" s="16">
        <v>295.46199999999999</v>
      </c>
      <c r="N16" s="16">
        <v>264.58300000000003</v>
      </c>
      <c r="O16" s="16">
        <v>7.6390000000000002</v>
      </c>
      <c r="P16" s="16">
        <v>6.6589999999999998</v>
      </c>
      <c r="Q16" s="16">
        <v>2.7650000000000001</v>
      </c>
      <c r="R16" s="16">
        <v>8.6739999999999995</v>
      </c>
      <c r="S16" s="16">
        <v>7.9390000000000001</v>
      </c>
      <c r="T16" s="16">
        <v>8.1259999999999994</v>
      </c>
      <c r="U16" s="16">
        <v>1.766</v>
      </c>
      <c r="V16" s="16">
        <v>1.2430000000000001</v>
      </c>
      <c r="W16" s="16">
        <v>1.272</v>
      </c>
      <c r="X16" s="16">
        <v>1.3320000000000001</v>
      </c>
      <c r="Y16" s="16">
        <v>1.355</v>
      </c>
      <c r="Z16" s="16">
        <v>9.2080000000000002</v>
      </c>
      <c r="AA16" s="16">
        <v>9.5470000000000006</v>
      </c>
      <c r="AB16" s="20">
        <v>8.99</v>
      </c>
      <c r="AC16" s="16">
        <v>9.3889999999999993</v>
      </c>
      <c r="AD16" s="16">
        <v>9.5909999999999993</v>
      </c>
      <c r="AE16" s="20">
        <v>5.58</v>
      </c>
      <c r="AF16" s="16">
        <v>4.0819999999999999</v>
      </c>
    </row>
    <row r="17" spans="1:32" ht="11.45" customHeight="1" x14ac:dyDescent="0.25">
      <c r="A17" s="6" t="s">
        <v>43</v>
      </c>
      <c r="B17" s="15">
        <v>4.1829999999999998</v>
      </c>
      <c r="C17" s="15">
        <v>32.341999999999999</v>
      </c>
      <c r="D17" s="19">
        <v>22.69</v>
      </c>
      <c r="E17" s="15">
        <v>26.169</v>
      </c>
      <c r="F17" s="15">
        <v>16.088000000000001</v>
      </c>
      <c r="G17" s="15">
        <v>19.134</v>
      </c>
      <c r="H17" s="15">
        <v>19.338000000000001</v>
      </c>
      <c r="I17" s="15">
        <v>16.346</v>
      </c>
      <c r="J17" s="15">
        <v>10.368</v>
      </c>
      <c r="K17" s="19">
        <v>0</v>
      </c>
      <c r="L17" s="19">
        <v>0</v>
      </c>
      <c r="M17" s="19">
        <v>0</v>
      </c>
      <c r="N17" s="19">
        <v>42.93</v>
      </c>
      <c r="O17" s="19">
        <v>0</v>
      </c>
      <c r="P17" s="15">
        <v>24.308</v>
      </c>
      <c r="Q17" s="15">
        <v>29.492000000000001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5">
        <v>2.3620000000000001</v>
      </c>
      <c r="AD17" s="15">
        <v>2.032</v>
      </c>
      <c r="AE17" s="15">
        <v>1.173</v>
      </c>
      <c r="AF17" s="19">
        <v>0</v>
      </c>
    </row>
    <row r="18" spans="1:32" ht="11.45" customHeight="1" x14ac:dyDescent="0.25">
      <c r="A18" s="6" t="s">
        <v>44</v>
      </c>
      <c r="B18" s="16">
        <v>60.637999999999998</v>
      </c>
      <c r="C18" s="16">
        <v>48.167999999999999</v>
      </c>
      <c r="D18" s="16">
        <v>25.946000000000002</v>
      </c>
      <c r="E18" s="16">
        <v>12.786</v>
      </c>
      <c r="F18" s="20">
        <v>16.61</v>
      </c>
      <c r="G18" s="16">
        <v>9.157</v>
      </c>
      <c r="H18" s="16">
        <v>11.616</v>
      </c>
      <c r="I18" s="16">
        <v>10.804</v>
      </c>
      <c r="J18" s="20">
        <v>0</v>
      </c>
      <c r="K18" s="20">
        <v>0</v>
      </c>
      <c r="L18" s="16">
        <v>4.8330000000000002</v>
      </c>
      <c r="M18" s="20">
        <v>33.18</v>
      </c>
      <c r="N18" s="20">
        <v>0</v>
      </c>
      <c r="O18" s="16">
        <v>20.739000000000001</v>
      </c>
      <c r="P18" s="20">
        <v>0</v>
      </c>
      <c r="Q18" s="20">
        <v>3.8</v>
      </c>
      <c r="R18" s="16">
        <v>4.3049999999999997</v>
      </c>
      <c r="S18" s="16">
        <v>3.6110000000000002</v>
      </c>
      <c r="T18" s="16">
        <v>3.7509999999999999</v>
      </c>
      <c r="U18" s="20">
        <v>3.85</v>
      </c>
      <c r="V18" s="16">
        <v>4.2930000000000001</v>
      </c>
      <c r="W18" s="16">
        <v>4.1890000000000001</v>
      </c>
      <c r="X18" s="16">
        <v>4.2160000000000002</v>
      </c>
      <c r="Y18" s="16">
        <v>4.319</v>
      </c>
      <c r="Z18" s="16">
        <v>4.218</v>
      </c>
      <c r="AA18" s="16">
        <v>4.3120000000000003</v>
      </c>
      <c r="AB18" s="16">
        <v>4.484</v>
      </c>
      <c r="AC18" s="16">
        <v>4.0279999999999996</v>
      </c>
      <c r="AD18" s="20">
        <v>0</v>
      </c>
      <c r="AE18" s="20">
        <v>0</v>
      </c>
      <c r="AF18" s="20">
        <v>0</v>
      </c>
    </row>
    <row r="19" spans="1:32" ht="11.45" customHeight="1" x14ac:dyDescent="0.25">
      <c r="A19" s="6" t="s">
        <v>45</v>
      </c>
      <c r="B19" s="15">
        <v>1052.2619999999999</v>
      </c>
      <c r="C19" s="15">
        <v>894.39300000000003</v>
      </c>
      <c r="D19" s="15">
        <v>932.43100000000004</v>
      </c>
      <c r="E19" s="15">
        <v>834.09500000000003</v>
      </c>
      <c r="F19" s="19">
        <v>0</v>
      </c>
      <c r="G19" s="19">
        <v>0</v>
      </c>
      <c r="H19" s="19">
        <v>0</v>
      </c>
      <c r="I19" s="15">
        <v>7.9580000000000002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</row>
    <row r="20" spans="1:32" ht="11.45" customHeight="1" x14ac:dyDescent="0.25">
      <c r="A20" s="6" t="s">
        <v>46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ht="11.45" customHeight="1" x14ac:dyDescent="0.25">
      <c r="A21" s="6" t="s">
        <v>47</v>
      </c>
      <c r="B21" s="15">
        <v>12.769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</row>
    <row r="22" spans="1:32" ht="11.45" customHeight="1" x14ac:dyDescent="0.25">
      <c r="A22" s="6" t="s">
        <v>48</v>
      </c>
      <c r="B22" s="16">
        <v>4.9550000000000001</v>
      </c>
      <c r="C22" s="16">
        <v>24.867999999999999</v>
      </c>
      <c r="D22" s="16">
        <v>25.428000000000001</v>
      </c>
      <c r="E22" s="16">
        <v>20.484000000000002</v>
      </c>
      <c r="F22" s="16">
        <v>15.532999999999999</v>
      </c>
      <c r="G22" s="16">
        <v>20.704000000000001</v>
      </c>
      <c r="H22" s="20">
        <v>10.38</v>
      </c>
      <c r="I22" s="20">
        <v>0</v>
      </c>
      <c r="J22" s="20">
        <v>0</v>
      </c>
      <c r="K22" s="16">
        <v>29.167000000000002</v>
      </c>
      <c r="L22" s="16">
        <v>16.449000000000002</v>
      </c>
      <c r="M22" s="16">
        <v>38.792000000000002</v>
      </c>
      <c r="N22" s="16">
        <v>33.332999999999998</v>
      </c>
      <c r="O22" s="16">
        <v>33.332999999999998</v>
      </c>
      <c r="P22" s="16">
        <v>32.216000000000001</v>
      </c>
      <c r="Q22" s="16">
        <v>27.777999999999999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</row>
    <row r="23" spans="1:32" ht="11.45" customHeight="1" x14ac:dyDescent="0.25">
      <c r="A23" s="6" t="s">
        <v>49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</row>
    <row r="24" spans="1:32" ht="11.45" customHeight="1" x14ac:dyDescent="0.25">
      <c r="A24" s="6" t="s">
        <v>50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</row>
    <row r="25" spans="1:32" ht="11.45" customHeight="1" x14ac:dyDescent="0.25">
      <c r="A25" s="6" t="s">
        <v>51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</row>
    <row r="26" spans="1:32" ht="11.45" customHeight="1" x14ac:dyDescent="0.25">
      <c r="A26" s="6" t="s">
        <v>52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</row>
    <row r="27" spans="1:32" ht="11.45" customHeight="1" x14ac:dyDescent="0.25">
      <c r="A27" s="6" t="s">
        <v>53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</row>
    <row r="28" spans="1:32" ht="11.45" customHeight="1" x14ac:dyDescent="0.25">
      <c r="A28" s="6" t="s">
        <v>54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</row>
    <row r="29" spans="1:32" ht="11.45" customHeight="1" x14ac:dyDescent="0.25">
      <c r="A29" s="6" t="s">
        <v>55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</row>
    <row r="30" spans="1:32" ht="11.45" customHeight="1" x14ac:dyDescent="0.25">
      <c r="A30" s="6" t="s">
        <v>56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</row>
    <row r="31" spans="1:32" ht="11.45" customHeight="1" x14ac:dyDescent="0.25">
      <c r="A31" s="6" t="s">
        <v>57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</row>
    <row r="32" spans="1:32" ht="11.45" customHeight="1" x14ac:dyDescent="0.25">
      <c r="A32" s="6" t="s">
        <v>58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</row>
    <row r="33" spans="1:32" ht="11.45" customHeight="1" x14ac:dyDescent="0.25">
      <c r="A33" s="6" t="s">
        <v>59</v>
      </c>
      <c r="B33" s="8" t="s">
        <v>148</v>
      </c>
      <c r="C33" s="8" t="s">
        <v>148</v>
      </c>
      <c r="D33" s="8" t="s">
        <v>148</v>
      </c>
      <c r="E33" s="8" t="s">
        <v>148</v>
      </c>
      <c r="F33" s="8" t="s">
        <v>148</v>
      </c>
      <c r="G33" s="8" t="s">
        <v>148</v>
      </c>
      <c r="H33" s="8" t="s">
        <v>148</v>
      </c>
      <c r="I33" s="8" t="s">
        <v>148</v>
      </c>
      <c r="J33" s="8" t="s">
        <v>148</v>
      </c>
      <c r="K33" s="8" t="s">
        <v>148</v>
      </c>
      <c r="L33" s="8" t="s">
        <v>148</v>
      </c>
      <c r="M33" s="8" t="s">
        <v>148</v>
      </c>
      <c r="N33" s="8" t="s">
        <v>148</v>
      </c>
      <c r="O33" s="8" t="s">
        <v>148</v>
      </c>
      <c r="P33" s="8" t="s">
        <v>148</v>
      </c>
      <c r="Q33" s="8" t="s">
        <v>148</v>
      </c>
      <c r="R33" s="8" t="s">
        <v>148</v>
      </c>
      <c r="S33" s="8" t="s">
        <v>148</v>
      </c>
      <c r="T33" s="8" t="s">
        <v>148</v>
      </c>
      <c r="U33" s="8" t="s">
        <v>148</v>
      </c>
      <c r="V33" s="8" t="s">
        <v>148</v>
      </c>
      <c r="W33" s="8" t="s">
        <v>148</v>
      </c>
      <c r="X33" s="8" t="s">
        <v>148</v>
      </c>
      <c r="Y33" s="8" t="s">
        <v>148</v>
      </c>
      <c r="Z33" s="8" t="s">
        <v>148</v>
      </c>
      <c r="AA33" s="8" t="s">
        <v>148</v>
      </c>
      <c r="AB33" s="8" t="s">
        <v>148</v>
      </c>
      <c r="AC33" s="8" t="s">
        <v>148</v>
      </c>
      <c r="AD33" s="8" t="s">
        <v>148</v>
      </c>
      <c r="AE33" s="8" t="s">
        <v>148</v>
      </c>
      <c r="AF33" s="8" t="s">
        <v>148</v>
      </c>
    </row>
    <row r="34" spans="1:32" ht="11.45" customHeight="1" x14ac:dyDescent="0.25">
      <c r="A34" s="6" t="s">
        <v>60</v>
      </c>
      <c r="B34" s="16">
        <v>38977.716</v>
      </c>
      <c r="C34" s="16">
        <v>37883.277999999998</v>
      </c>
      <c r="D34" s="16">
        <v>38807.258000000002</v>
      </c>
      <c r="E34" s="16">
        <v>37984.671000000002</v>
      </c>
      <c r="F34" s="16">
        <v>35887.682999999997</v>
      </c>
      <c r="G34" s="16">
        <v>35796.546999999999</v>
      </c>
      <c r="H34" s="16">
        <v>35996.254999999997</v>
      </c>
      <c r="I34" s="16">
        <v>37064.665999999997</v>
      </c>
      <c r="J34" s="16">
        <v>36231.383000000002</v>
      </c>
      <c r="K34" s="16">
        <v>33544.508000000002</v>
      </c>
      <c r="L34" s="16">
        <v>34135.589</v>
      </c>
      <c r="M34" s="16">
        <v>30132.594000000001</v>
      </c>
      <c r="N34" s="16">
        <v>30166.994999999999</v>
      </c>
      <c r="O34" s="16">
        <v>30497.455999999998</v>
      </c>
      <c r="P34" s="16">
        <v>31049.746999999999</v>
      </c>
      <c r="Q34" s="16">
        <v>29163.404999999999</v>
      </c>
      <c r="R34" s="16">
        <v>27901.644</v>
      </c>
      <c r="S34" s="16">
        <v>30039.579000000002</v>
      </c>
      <c r="T34" s="16">
        <v>28992.865000000002</v>
      </c>
      <c r="U34" s="16">
        <v>25368.445</v>
      </c>
      <c r="V34" s="16">
        <v>25573.651999999998</v>
      </c>
      <c r="W34" s="16">
        <v>24264.135999999999</v>
      </c>
      <c r="X34" s="16">
        <v>24522.082999999999</v>
      </c>
      <c r="Y34" s="16">
        <v>17511.597000000002</v>
      </c>
      <c r="Z34" s="16">
        <v>16359.412</v>
      </c>
      <c r="AA34" s="16">
        <v>16117.616</v>
      </c>
      <c r="AB34" s="16">
        <v>15369.121999999999</v>
      </c>
      <c r="AC34" s="16">
        <v>15050.808000000001</v>
      </c>
      <c r="AD34" s="16">
        <v>14424.130999999999</v>
      </c>
      <c r="AE34" s="16">
        <v>14251.485000000001</v>
      </c>
      <c r="AF34" s="20">
        <v>12458.79</v>
      </c>
    </row>
    <row r="35" spans="1:32" ht="11.45" customHeight="1" x14ac:dyDescent="0.25">
      <c r="A35" s="6" t="s">
        <v>61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</row>
    <row r="36" spans="1:32" ht="11.45" customHeight="1" x14ac:dyDescent="0.25">
      <c r="A36" s="6" t="s">
        <v>62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</row>
    <row r="37" spans="1:32" ht="11.45" customHeight="1" x14ac:dyDescent="0.25">
      <c r="A37" s="6" t="s">
        <v>63</v>
      </c>
      <c r="B37" s="8" t="s">
        <v>148</v>
      </c>
      <c r="C37" s="8" t="s">
        <v>148</v>
      </c>
      <c r="D37" s="8" t="s">
        <v>148</v>
      </c>
      <c r="E37" s="8" t="s">
        <v>148</v>
      </c>
      <c r="F37" s="8" t="s">
        <v>148</v>
      </c>
      <c r="G37" s="8" t="s">
        <v>148</v>
      </c>
      <c r="H37" s="8" t="s">
        <v>148</v>
      </c>
      <c r="I37" s="8" t="s">
        <v>148</v>
      </c>
      <c r="J37" s="8" t="s">
        <v>148</v>
      </c>
      <c r="K37" s="8" t="s">
        <v>148</v>
      </c>
      <c r="L37" s="8" t="s">
        <v>148</v>
      </c>
      <c r="M37" s="8" t="s">
        <v>148</v>
      </c>
      <c r="N37" s="8" t="s">
        <v>148</v>
      </c>
      <c r="O37" s="8" t="s">
        <v>148</v>
      </c>
      <c r="P37" s="8" t="s">
        <v>148</v>
      </c>
      <c r="Q37" s="8" t="s">
        <v>148</v>
      </c>
      <c r="R37" s="8" t="s">
        <v>148</v>
      </c>
      <c r="S37" s="8" t="s">
        <v>148</v>
      </c>
      <c r="T37" s="8" t="s">
        <v>148</v>
      </c>
      <c r="U37" s="8" t="s">
        <v>148</v>
      </c>
      <c r="V37" s="8" t="s">
        <v>148</v>
      </c>
      <c r="W37" s="8" t="s">
        <v>148</v>
      </c>
      <c r="X37" s="8" t="s">
        <v>148</v>
      </c>
      <c r="Y37" s="8" t="s">
        <v>148</v>
      </c>
      <c r="Z37" s="8" t="s">
        <v>148</v>
      </c>
      <c r="AA37" s="8" t="s">
        <v>148</v>
      </c>
      <c r="AB37" s="8" t="s">
        <v>148</v>
      </c>
      <c r="AC37" s="8" t="s">
        <v>148</v>
      </c>
      <c r="AD37" s="8" t="s">
        <v>148</v>
      </c>
      <c r="AE37" s="8" t="s">
        <v>148</v>
      </c>
      <c r="AF37" s="8" t="s">
        <v>148</v>
      </c>
    </row>
    <row r="38" spans="1:32" ht="11.45" customHeight="1" x14ac:dyDescent="0.25">
      <c r="A38" s="6" t="s">
        <v>64</v>
      </c>
      <c r="B38" s="9" t="s">
        <v>148</v>
      </c>
      <c r="C38" s="9" t="s">
        <v>148</v>
      </c>
      <c r="D38" s="9" t="s">
        <v>148</v>
      </c>
      <c r="E38" s="9" t="s">
        <v>148</v>
      </c>
      <c r="F38" s="9" t="s">
        <v>148</v>
      </c>
      <c r="G38" s="9" t="s">
        <v>148</v>
      </c>
      <c r="H38" s="9" t="s">
        <v>148</v>
      </c>
      <c r="I38" s="9" t="s">
        <v>148</v>
      </c>
      <c r="J38" s="9" t="s">
        <v>148</v>
      </c>
      <c r="K38" s="9" t="s">
        <v>148</v>
      </c>
      <c r="L38" s="9" t="s">
        <v>148</v>
      </c>
      <c r="M38" s="9" t="s">
        <v>148</v>
      </c>
      <c r="N38" s="9" t="s">
        <v>148</v>
      </c>
      <c r="O38" s="9" t="s">
        <v>148</v>
      </c>
      <c r="P38" s="9" t="s">
        <v>148</v>
      </c>
      <c r="Q38" s="9" t="s">
        <v>148</v>
      </c>
      <c r="R38" s="9" t="s">
        <v>148</v>
      </c>
      <c r="S38" s="9" t="s">
        <v>148</v>
      </c>
      <c r="T38" s="9" t="s">
        <v>148</v>
      </c>
      <c r="U38" s="9" t="s">
        <v>148</v>
      </c>
      <c r="V38" s="9" t="s">
        <v>148</v>
      </c>
      <c r="W38" s="9" t="s">
        <v>148</v>
      </c>
      <c r="X38" s="9" t="s">
        <v>148</v>
      </c>
      <c r="Y38" s="9" t="s">
        <v>148</v>
      </c>
      <c r="Z38" s="9" t="s">
        <v>148</v>
      </c>
      <c r="AA38" s="9" t="s">
        <v>148</v>
      </c>
      <c r="AB38" s="9" t="s">
        <v>148</v>
      </c>
      <c r="AC38" s="9" t="s">
        <v>148</v>
      </c>
      <c r="AD38" s="9" t="s">
        <v>148</v>
      </c>
      <c r="AE38" s="9" t="s">
        <v>148</v>
      </c>
      <c r="AF38" s="9" t="s">
        <v>148</v>
      </c>
    </row>
    <row r="39" spans="1:32" ht="11.45" customHeight="1" x14ac:dyDescent="0.25">
      <c r="A39" s="6" t="s">
        <v>65</v>
      </c>
      <c r="B39" s="8" t="s">
        <v>148</v>
      </c>
      <c r="C39" s="8" t="s">
        <v>148</v>
      </c>
      <c r="D39" s="8" t="s">
        <v>148</v>
      </c>
      <c r="E39" s="8" t="s">
        <v>148</v>
      </c>
      <c r="F39" s="8" t="s">
        <v>148</v>
      </c>
      <c r="G39" s="8" t="s">
        <v>148</v>
      </c>
      <c r="H39" s="8" t="s">
        <v>148</v>
      </c>
      <c r="I39" s="8" t="s">
        <v>148</v>
      </c>
      <c r="J39" s="8" t="s">
        <v>148</v>
      </c>
      <c r="K39" s="8" t="s">
        <v>148</v>
      </c>
      <c r="L39" s="8" t="s">
        <v>148</v>
      </c>
      <c r="M39" s="8" t="s">
        <v>148</v>
      </c>
      <c r="N39" s="8" t="s">
        <v>148</v>
      </c>
      <c r="O39" s="8" t="s">
        <v>148</v>
      </c>
      <c r="P39" s="8" t="s">
        <v>148</v>
      </c>
      <c r="Q39" s="8" t="s">
        <v>148</v>
      </c>
      <c r="R39" s="8" t="s">
        <v>148</v>
      </c>
      <c r="S39" s="8" t="s">
        <v>148</v>
      </c>
      <c r="T39" s="8" t="s">
        <v>148</v>
      </c>
      <c r="U39" s="8" t="s">
        <v>148</v>
      </c>
      <c r="V39" s="8" t="s">
        <v>148</v>
      </c>
      <c r="W39" s="8" t="s">
        <v>148</v>
      </c>
      <c r="X39" s="8" t="s">
        <v>148</v>
      </c>
      <c r="Y39" s="8" t="s">
        <v>148</v>
      </c>
      <c r="Z39" s="8" t="s">
        <v>148</v>
      </c>
      <c r="AA39" s="8" t="s">
        <v>148</v>
      </c>
      <c r="AB39" s="8" t="s">
        <v>148</v>
      </c>
      <c r="AC39" s="8" t="s">
        <v>148</v>
      </c>
      <c r="AD39" s="8" t="s">
        <v>148</v>
      </c>
      <c r="AE39" s="8" t="s">
        <v>148</v>
      </c>
      <c r="AF39" s="8" t="s">
        <v>148</v>
      </c>
    </row>
    <row r="40" spans="1:32" ht="11.45" customHeight="1" x14ac:dyDescent="0.25">
      <c r="A40" s="6" t="s">
        <v>66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</row>
    <row r="41" spans="1:32" ht="11.45" customHeight="1" x14ac:dyDescent="0.25">
      <c r="A41" s="6" t="s">
        <v>67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</row>
    <row r="42" spans="1:32" ht="11.45" customHeight="1" x14ac:dyDescent="0.25">
      <c r="A42" s="6" t="s">
        <v>68</v>
      </c>
      <c r="B42" s="20">
        <v>0</v>
      </c>
      <c r="C42" s="20">
        <v>0</v>
      </c>
      <c r="D42" s="20">
        <v>0</v>
      </c>
      <c r="E42" s="16">
        <v>13.138999999999999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16">
        <v>1.2999999999999999E-2</v>
      </c>
      <c r="AE42" s="20">
        <v>0</v>
      </c>
      <c r="AF42" s="20">
        <v>0</v>
      </c>
    </row>
    <row r="43" spans="1:32" ht="11.45" customHeight="1" x14ac:dyDescent="0.25">
      <c r="A43" s="6" t="s">
        <v>69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</row>
    <row r="44" spans="1:32" ht="11.45" customHeight="1" x14ac:dyDescent="0.25">
      <c r="A44" s="6" t="s">
        <v>70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</row>
    <row r="45" spans="1:32" ht="11.45" customHeight="1" x14ac:dyDescent="0.25">
      <c r="A45" s="6" t="s">
        <v>71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5">
        <v>2.4E-2</v>
      </c>
      <c r="AD45" s="15">
        <v>2.4E-2</v>
      </c>
      <c r="AE45" s="15">
        <v>2.4E-2</v>
      </c>
      <c r="AF45" s="15">
        <v>2.4E-2</v>
      </c>
    </row>
    <row r="46" spans="1:32" ht="11.45" customHeight="1" x14ac:dyDescent="0.25">
      <c r="A46" s="6" t="s">
        <v>72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</row>
    <row r="47" spans="1:32" ht="11.45" customHeight="1" x14ac:dyDescent="0.25">
      <c r="A47" s="6" t="s">
        <v>73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</row>
    <row r="48" spans="1:32" ht="11.45" customHeight="1" x14ac:dyDescent="0.25">
      <c r="A48" s="6" t="s">
        <v>74</v>
      </c>
      <c r="B48" s="16">
        <v>24.334</v>
      </c>
      <c r="C48" s="16">
        <v>12.167</v>
      </c>
      <c r="D48" s="16">
        <v>12.167</v>
      </c>
      <c r="E48" s="20">
        <v>0</v>
      </c>
      <c r="F48" s="16">
        <v>12.167</v>
      </c>
      <c r="G48" s="16">
        <v>24.334</v>
      </c>
      <c r="H48" s="16">
        <v>24.334</v>
      </c>
      <c r="I48" s="16">
        <v>12.167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</row>
    <row r="49" spans="1:32" ht="11.45" customHeight="1" x14ac:dyDescent="0.25">
      <c r="A49" s="6" t="s">
        <v>75</v>
      </c>
      <c r="B49" s="15">
        <v>38919.716999999997</v>
      </c>
      <c r="C49" s="15">
        <v>37815.059000000001</v>
      </c>
      <c r="D49" s="19">
        <v>38704.370000000003</v>
      </c>
      <c r="E49" s="15">
        <v>37846.455000000002</v>
      </c>
      <c r="F49" s="15">
        <v>35772.824000000001</v>
      </c>
      <c r="G49" s="15">
        <v>35681.911</v>
      </c>
      <c r="H49" s="15">
        <v>35903.478999999999</v>
      </c>
      <c r="I49" s="15">
        <v>37017.667000000001</v>
      </c>
      <c r="J49" s="15">
        <v>36161.133999999998</v>
      </c>
      <c r="K49" s="15">
        <v>33447.536</v>
      </c>
      <c r="L49" s="19">
        <v>34078.449999999997</v>
      </c>
      <c r="M49" s="15">
        <v>30120.344000000001</v>
      </c>
      <c r="N49" s="15">
        <v>30130.244999999999</v>
      </c>
      <c r="O49" s="15">
        <v>30472.955999999998</v>
      </c>
      <c r="P49" s="15">
        <v>31000.746999999999</v>
      </c>
      <c r="Q49" s="15">
        <v>29152.183000000001</v>
      </c>
      <c r="R49" s="15">
        <v>27901.644</v>
      </c>
      <c r="S49" s="15">
        <v>30039.579000000002</v>
      </c>
      <c r="T49" s="15">
        <v>28981.643</v>
      </c>
      <c r="U49" s="15">
        <v>25368.445</v>
      </c>
      <c r="V49" s="15">
        <v>25573.651999999998</v>
      </c>
      <c r="W49" s="15">
        <v>24264.135999999999</v>
      </c>
      <c r="X49" s="15">
        <v>24522.082999999999</v>
      </c>
      <c r="Y49" s="15">
        <v>17511.597000000002</v>
      </c>
      <c r="Z49" s="15">
        <v>16359.412</v>
      </c>
      <c r="AA49" s="15">
        <v>16117.616</v>
      </c>
      <c r="AB49" s="15">
        <v>15369.121999999999</v>
      </c>
      <c r="AC49" s="15">
        <v>15050.784</v>
      </c>
      <c r="AD49" s="15">
        <v>14424.093000000001</v>
      </c>
      <c r="AE49" s="15">
        <v>14248.651</v>
      </c>
      <c r="AF49" s="15">
        <v>12458.766</v>
      </c>
    </row>
    <row r="50" spans="1:32" ht="11.45" customHeight="1" x14ac:dyDescent="0.25">
      <c r="A50" s="6" t="s">
        <v>76</v>
      </c>
      <c r="B50" s="16">
        <v>33.667000000000002</v>
      </c>
      <c r="C50" s="16">
        <v>56.052999999999997</v>
      </c>
      <c r="D50" s="16">
        <v>56.052999999999997</v>
      </c>
      <c r="E50" s="16">
        <v>89.661000000000001</v>
      </c>
      <c r="F50" s="16">
        <v>67.275000000000006</v>
      </c>
      <c r="G50" s="16">
        <v>78.497</v>
      </c>
      <c r="H50" s="20">
        <v>44.83</v>
      </c>
      <c r="I50" s="16">
        <v>11.222</v>
      </c>
      <c r="J50" s="16">
        <v>11.222</v>
      </c>
      <c r="K50" s="16">
        <v>11.222</v>
      </c>
      <c r="L50" s="16">
        <v>44.887999999999998</v>
      </c>
      <c r="M50" s="20">
        <v>0</v>
      </c>
      <c r="N50" s="20">
        <v>0</v>
      </c>
      <c r="O50" s="20">
        <v>0</v>
      </c>
      <c r="P50" s="20">
        <v>0</v>
      </c>
      <c r="Q50" s="16">
        <v>11.222</v>
      </c>
      <c r="R50" s="20">
        <v>0</v>
      </c>
      <c r="S50" s="20">
        <v>0</v>
      </c>
      <c r="T50" s="16">
        <v>11.222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</row>
    <row r="51" spans="1:32" ht="11.45" customHeight="1" x14ac:dyDescent="0.25">
      <c r="A51" s="6" t="s">
        <v>77</v>
      </c>
      <c r="B51" s="19">
        <v>0</v>
      </c>
      <c r="C51" s="19">
        <v>0</v>
      </c>
      <c r="D51" s="15">
        <v>34.667000000000002</v>
      </c>
      <c r="E51" s="15">
        <v>35.417000000000002</v>
      </c>
      <c r="F51" s="15">
        <v>35.417000000000002</v>
      </c>
      <c r="G51" s="15">
        <v>11.805999999999999</v>
      </c>
      <c r="H51" s="15">
        <v>23.611000000000001</v>
      </c>
      <c r="I51" s="15">
        <v>23.611000000000001</v>
      </c>
      <c r="J51" s="15">
        <v>59.027999999999999</v>
      </c>
      <c r="K51" s="19">
        <v>85.75</v>
      </c>
      <c r="L51" s="19">
        <v>12.25</v>
      </c>
      <c r="M51" s="19">
        <v>12.25</v>
      </c>
      <c r="N51" s="19">
        <v>36.75</v>
      </c>
      <c r="O51" s="19">
        <v>24.5</v>
      </c>
      <c r="P51" s="19">
        <v>49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</row>
    <row r="52" spans="1:32" ht="11.45" customHeight="1" x14ac:dyDescent="0.25">
      <c r="A52" s="6" t="s">
        <v>78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</row>
    <row r="53" spans="1:32" ht="11.45" customHeight="1" x14ac:dyDescent="0.25">
      <c r="A53" s="6" t="s">
        <v>79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</row>
    <row r="54" spans="1:32" ht="11.45" customHeight="1" x14ac:dyDescent="0.25">
      <c r="A54" s="6" t="s">
        <v>80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16">
        <v>2.8090000000000002</v>
      </c>
      <c r="AF54" s="20">
        <v>0</v>
      </c>
    </row>
    <row r="55" spans="1:32" ht="11.45" customHeight="1" x14ac:dyDescent="0.25">
      <c r="A55" s="6" t="s">
        <v>81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</row>
    <row r="56" spans="1:32" ht="11.45" customHeight="1" x14ac:dyDescent="0.25">
      <c r="A56" s="6" t="s">
        <v>82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</row>
    <row r="57" spans="1:32" ht="11.45" customHeight="1" x14ac:dyDescent="0.25">
      <c r="A57" s="6" t="s">
        <v>83</v>
      </c>
      <c r="B57" s="15">
        <v>0.27800000000000002</v>
      </c>
      <c r="C57" s="15">
        <v>0.55600000000000005</v>
      </c>
      <c r="D57" s="19">
        <v>40</v>
      </c>
      <c r="E57" s="15">
        <v>51.389000000000003</v>
      </c>
      <c r="F57" s="15">
        <v>23.334</v>
      </c>
      <c r="G57" s="19">
        <v>55</v>
      </c>
      <c r="H57" s="15">
        <v>58.889000000000003</v>
      </c>
      <c r="I57" s="19">
        <v>52.5</v>
      </c>
      <c r="J57" s="15">
        <v>63.055999999999997</v>
      </c>
      <c r="K57" s="15">
        <v>19.443999999999999</v>
      </c>
      <c r="L57" s="15">
        <v>3.6110000000000002</v>
      </c>
      <c r="M57" s="15">
        <v>16.111000000000001</v>
      </c>
      <c r="N57" s="19">
        <v>42.5</v>
      </c>
      <c r="O57" s="15">
        <v>35.832999999999998</v>
      </c>
      <c r="P57" s="19">
        <v>52.7</v>
      </c>
      <c r="Q57" s="15">
        <v>137.60499999999999</v>
      </c>
      <c r="R57" s="15">
        <v>186.51300000000001</v>
      </c>
      <c r="S57" s="15">
        <v>270.67899999999997</v>
      </c>
      <c r="T57" s="15">
        <v>277.30799999999999</v>
      </c>
      <c r="U57" s="15">
        <v>295.67700000000002</v>
      </c>
      <c r="V57" s="15">
        <v>304.51100000000002</v>
      </c>
      <c r="W57" s="15">
        <v>308.80799999999999</v>
      </c>
      <c r="X57" s="15">
        <v>362.05599999999998</v>
      </c>
      <c r="Y57" s="15">
        <v>318.065</v>
      </c>
      <c r="Z57" s="15">
        <v>359.721</v>
      </c>
      <c r="AA57" s="15">
        <v>305.20499999999998</v>
      </c>
      <c r="AB57" s="15">
        <v>426.77800000000002</v>
      </c>
      <c r="AC57" s="15">
        <v>403.69600000000003</v>
      </c>
      <c r="AD57" s="15">
        <v>401.56799999999998</v>
      </c>
      <c r="AE57" s="19">
        <v>388.3</v>
      </c>
      <c r="AF57" s="15">
        <v>431.79199999999997</v>
      </c>
    </row>
    <row r="58" spans="1:32" ht="11.45" customHeight="1" x14ac:dyDescent="0.25">
      <c r="A58" s="6" t="s">
        <v>84</v>
      </c>
      <c r="B58" s="9" t="s">
        <v>148</v>
      </c>
      <c r="C58" s="9" t="s">
        <v>148</v>
      </c>
      <c r="D58" s="9" t="s">
        <v>148</v>
      </c>
      <c r="E58" s="9" t="s">
        <v>148</v>
      </c>
      <c r="F58" s="9" t="s">
        <v>148</v>
      </c>
      <c r="G58" s="9" t="s">
        <v>148</v>
      </c>
      <c r="H58" s="9" t="s">
        <v>148</v>
      </c>
      <c r="I58" s="9" t="s">
        <v>148</v>
      </c>
      <c r="J58" s="9" t="s">
        <v>148</v>
      </c>
      <c r="K58" s="9" t="s">
        <v>148</v>
      </c>
      <c r="L58" s="9" t="s">
        <v>148</v>
      </c>
      <c r="M58" s="9" t="s">
        <v>148</v>
      </c>
      <c r="N58" s="9" t="s">
        <v>148</v>
      </c>
      <c r="O58" s="9" t="s">
        <v>148</v>
      </c>
      <c r="P58" s="9" t="s">
        <v>148</v>
      </c>
      <c r="Q58" s="9" t="s">
        <v>148</v>
      </c>
      <c r="R58" s="9" t="s">
        <v>148</v>
      </c>
      <c r="S58" s="9" t="s">
        <v>148</v>
      </c>
      <c r="T58" s="9" t="s">
        <v>148</v>
      </c>
      <c r="U58" s="9" t="s">
        <v>148</v>
      </c>
      <c r="V58" s="9" t="s">
        <v>148</v>
      </c>
      <c r="W58" s="9" t="s">
        <v>148</v>
      </c>
      <c r="X58" s="9" t="s">
        <v>148</v>
      </c>
      <c r="Y58" s="9" t="s">
        <v>148</v>
      </c>
      <c r="Z58" s="9" t="s">
        <v>148</v>
      </c>
      <c r="AA58" s="9" t="s">
        <v>148</v>
      </c>
      <c r="AB58" s="9" t="s">
        <v>148</v>
      </c>
      <c r="AC58" s="9" t="s">
        <v>148</v>
      </c>
      <c r="AD58" s="9" t="s">
        <v>148</v>
      </c>
      <c r="AE58" s="9" t="s">
        <v>148</v>
      </c>
      <c r="AF58" s="9" t="s">
        <v>148</v>
      </c>
    </row>
    <row r="59" spans="1:32" ht="11.45" customHeight="1" x14ac:dyDescent="0.25">
      <c r="A59" s="6" t="s">
        <v>85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</row>
    <row r="60" spans="1:32" ht="11.45" customHeight="1" x14ac:dyDescent="0.25">
      <c r="A60" s="6" t="s">
        <v>86</v>
      </c>
      <c r="B60" s="9" t="s">
        <v>148</v>
      </c>
      <c r="C60" s="9" t="s">
        <v>148</v>
      </c>
      <c r="D60" s="9" t="s">
        <v>148</v>
      </c>
      <c r="E60" s="9" t="s">
        <v>148</v>
      </c>
      <c r="F60" s="9" t="s">
        <v>148</v>
      </c>
      <c r="G60" s="9" t="s">
        <v>148</v>
      </c>
      <c r="H60" s="9" t="s">
        <v>148</v>
      </c>
      <c r="I60" s="9" t="s">
        <v>148</v>
      </c>
      <c r="J60" s="9" t="s">
        <v>148</v>
      </c>
      <c r="K60" s="9" t="s">
        <v>148</v>
      </c>
      <c r="L60" s="9" t="s">
        <v>148</v>
      </c>
      <c r="M60" s="9" t="s">
        <v>148</v>
      </c>
      <c r="N60" s="9" t="s">
        <v>148</v>
      </c>
      <c r="O60" s="9" t="s">
        <v>148</v>
      </c>
      <c r="P60" s="9" t="s">
        <v>148</v>
      </c>
      <c r="Q60" s="9" t="s">
        <v>148</v>
      </c>
      <c r="R60" s="9" t="s">
        <v>148</v>
      </c>
      <c r="S60" s="9" t="s">
        <v>148</v>
      </c>
      <c r="T60" s="9" t="s">
        <v>148</v>
      </c>
      <c r="U60" s="9" t="s">
        <v>148</v>
      </c>
      <c r="V60" s="9" t="s">
        <v>148</v>
      </c>
      <c r="W60" s="9" t="s">
        <v>148</v>
      </c>
      <c r="X60" s="9" t="s">
        <v>148</v>
      </c>
      <c r="Y60" s="9" t="s">
        <v>148</v>
      </c>
      <c r="Z60" s="9" t="s">
        <v>148</v>
      </c>
      <c r="AA60" s="9" t="s">
        <v>148</v>
      </c>
      <c r="AB60" s="9" t="s">
        <v>148</v>
      </c>
      <c r="AC60" s="9" t="s">
        <v>148</v>
      </c>
      <c r="AD60" s="9" t="s">
        <v>148</v>
      </c>
      <c r="AE60" s="9" t="s">
        <v>148</v>
      </c>
      <c r="AF60" s="9" t="s">
        <v>148</v>
      </c>
    </row>
    <row r="61" spans="1:32" ht="11.45" customHeight="1" x14ac:dyDescent="0.25">
      <c r="A61" s="6" t="s">
        <v>87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</row>
    <row r="62" spans="1:32" ht="11.45" customHeight="1" x14ac:dyDescent="0.25">
      <c r="A62" s="6" t="s">
        <v>88</v>
      </c>
      <c r="B62" s="9" t="s">
        <v>148</v>
      </c>
      <c r="C62" s="9" t="s">
        <v>148</v>
      </c>
      <c r="D62" s="9" t="s">
        <v>148</v>
      </c>
      <c r="E62" s="9" t="s">
        <v>148</v>
      </c>
      <c r="F62" s="9" t="s">
        <v>148</v>
      </c>
      <c r="G62" s="9" t="s">
        <v>148</v>
      </c>
      <c r="H62" s="9" t="s">
        <v>148</v>
      </c>
      <c r="I62" s="9" t="s">
        <v>148</v>
      </c>
      <c r="J62" s="9" t="s">
        <v>148</v>
      </c>
      <c r="K62" s="9" t="s">
        <v>148</v>
      </c>
      <c r="L62" s="9" t="s">
        <v>148</v>
      </c>
      <c r="M62" s="9" t="s">
        <v>148</v>
      </c>
      <c r="N62" s="9" t="s">
        <v>148</v>
      </c>
      <c r="O62" s="9" t="s">
        <v>148</v>
      </c>
      <c r="P62" s="9" t="s">
        <v>148</v>
      </c>
      <c r="Q62" s="9" t="s">
        <v>148</v>
      </c>
      <c r="R62" s="9" t="s">
        <v>148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148</v>
      </c>
      <c r="X62" s="9" t="s">
        <v>148</v>
      </c>
      <c r="Y62" s="9" t="s">
        <v>148</v>
      </c>
      <c r="Z62" s="9" t="s">
        <v>148</v>
      </c>
      <c r="AA62" s="9" t="s">
        <v>148</v>
      </c>
      <c r="AB62" s="9" t="s">
        <v>148</v>
      </c>
      <c r="AC62" s="9" t="s">
        <v>148</v>
      </c>
      <c r="AD62" s="9" t="s">
        <v>148</v>
      </c>
      <c r="AE62" s="9" t="s">
        <v>148</v>
      </c>
      <c r="AF62" s="9" t="s">
        <v>148</v>
      </c>
    </row>
    <row r="63" spans="1:32" ht="15" x14ac:dyDescent="0.25">
      <c r="A63" s="6" t="s">
        <v>89</v>
      </c>
      <c r="B63" s="8" t="s">
        <v>148</v>
      </c>
      <c r="C63" s="8" t="s">
        <v>148</v>
      </c>
      <c r="D63" s="8" t="s">
        <v>148</v>
      </c>
      <c r="E63" s="8" t="s">
        <v>148</v>
      </c>
      <c r="F63" s="8" t="s">
        <v>148</v>
      </c>
      <c r="G63" s="8" t="s">
        <v>148</v>
      </c>
      <c r="H63" s="8" t="s">
        <v>148</v>
      </c>
      <c r="I63" s="8" t="s">
        <v>148</v>
      </c>
      <c r="J63" s="8" t="s">
        <v>148</v>
      </c>
      <c r="K63" s="8" t="s">
        <v>148</v>
      </c>
      <c r="L63" s="8" t="s">
        <v>148</v>
      </c>
      <c r="M63" s="8" t="s">
        <v>148</v>
      </c>
      <c r="N63" s="8" t="s">
        <v>148</v>
      </c>
      <c r="O63" s="8" t="s">
        <v>148</v>
      </c>
      <c r="P63" s="8" t="s">
        <v>148</v>
      </c>
      <c r="Q63" s="8" t="s">
        <v>148</v>
      </c>
      <c r="R63" s="8" t="s">
        <v>148</v>
      </c>
      <c r="S63" s="8" t="s">
        <v>148</v>
      </c>
      <c r="T63" s="8" t="s">
        <v>148</v>
      </c>
      <c r="U63" s="8" t="s">
        <v>148</v>
      </c>
      <c r="V63" s="8" t="s">
        <v>148</v>
      </c>
      <c r="W63" s="8" t="s">
        <v>148</v>
      </c>
      <c r="X63" s="8" t="s">
        <v>148</v>
      </c>
      <c r="Y63" s="8" t="s">
        <v>148</v>
      </c>
      <c r="Z63" s="8" t="s">
        <v>148</v>
      </c>
      <c r="AA63" s="8" t="s">
        <v>148</v>
      </c>
      <c r="AB63" s="8" t="s">
        <v>148</v>
      </c>
      <c r="AC63" s="8" t="s">
        <v>148</v>
      </c>
      <c r="AD63" s="8" t="s">
        <v>148</v>
      </c>
      <c r="AE63" s="8" t="s">
        <v>148</v>
      </c>
      <c r="AF63" s="8" t="s">
        <v>148</v>
      </c>
    </row>
    <row r="64" spans="1:32" ht="15" x14ac:dyDescent="0.25">
      <c r="A64" s="6" t="s">
        <v>90</v>
      </c>
      <c r="B64" s="9" t="s">
        <v>148</v>
      </c>
      <c r="C64" s="9" t="s">
        <v>148</v>
      </c>
      <c r="D64" s="9" t="s">
        <v>148</v>
      </c>
      <c r="E64" s="9" t="s">
        <v>148</v>
      </c>
      <c r="F64" s="9" t="s">
        <v>148</v>
      </c>
      <c r="G64" s="9" t="s">
        <v>148</v>
      </c>
      <c r="H64" s="9" t="s">
        <v>148</v>
      </c>
      <c r="I64" s="9" t="s">
        <v>148</v>
      </c>
      <c r="J64" s="9" t="s">
        <v>148</v>
      </c>
      <c r="K64" s="9" t="s">
        <v>148</v>
      </c>
      <c r="L64" s="9" t="s">
        <v>148</v>
      </c>
      <c r="M64" s="9" t="s">
        <v>148</v>
      </c>
      <c r="N64" s="9" t="s">
        <v>148</v>
      </c>
      <c r="O64" s="9" t="s">
        <v>148</v>
      </c>
      <c r="P64" s="9" t="s">
        <v>148</v>
      </c>
      <c r="Q64" s="9" t="s">
        <v>148</v>
      </c>
      <c r="R64" s="9" t="s">
        <v>148</v>
      </c>
      <c r="S64" s="9" t="s">
        <v>148</v>
      </c>
      <c r="T64" s="9" t="s">
        <v>148</v>
      </c>
      <c r="U64" s="9" t="s">
        <v>148</v>
      </c>
      <c r="V64" s="9" t="s">
        <v>148</v>
      </c>
      <c r="W64" s="9" t="s">
        <v>148</v>
      </c>
      <c r="X64" s="9" t="s">
        <v>148</v>
      </c>
      <c r="Y64" s="9" t="s">
        <v>148</v>
      </c>
      <c r="Z64" s="9" t="s">
        <v>148</v>
      </c>
      <c r="AA64" s="9" t="s">
        <v>148</v>
      </c>
      <c r="AB64" s="9" t="s">
        <v>148</v>
      </c>
      <c r="AC64" s="9" t="s">
        <v>148</v>
      </c>
      <c r="AD64" s="9" t="s">
        <v>148</v>
      </c>
      <c r="AE64" s="9" t="s">
        <v>148</v>
      </c>
      <c r="AF64" s="9" t="s">
        <v>148</v>
      </c>
    </row>
    <row r="65" spans="1:32" ht="15" x14ac:dyDescent="0.25">
      <c r="A65" s="6" t="s">
        <v>91</v>
      </c>
      <c r="B65" s="15">
        <v>0.27800000000000002</v>
      </c>
      <c r="C65" s="15">
        <v>0.55600000000000005</v>
      </c>
      <c r="D65" s="19">
        <v>40</v>
      </c>
      <c r="E65" s="15">
        <v>51.389000000000003</v>
      </c>
      <c r="F65" s="15">
        <v>23.334</v>
      </c>
      <c r="G65" s="19">
        <v>55</v>
      </c>
      <c r="H65" s="15">
        <v>58.889000000000003</v>
      </c>
      <c r="I65" s="19">
        <v>52.5</v>
      </c>
      <c r="J65" s="15">
        <v>63.055999999999997</v>
      </c>
      <c r="K65" s="15">
        <v>19.443999999999999</v>
      </c>
      <c r="L65" s="15">
        <v>3.6110000000000002</v>
      </c>
      <c r="M65" s="15">
        <v>16.111000000000001</v>
      </c>
      <c r="N65" s="19">
        <v>42.5</v>
      </c>
      <c r="O65" s="15">
        <v>35.832999999999998</v>
      </c>
      <c r="P65" s="15">
        <v>1.111</v>
      </c>
      <c r="Q65" s="15">
        <v>7.8639999999999999</v>
      </c>
      <c r="R65" s="19">
        <v>7.03</v>
      </c>
      <c r="S65" s="15">
        <v>16.196999999999999</v>
      </c>
      <c r="T65" s="15">
        <v>1.7529999999999999</v>
      </c>
      <c r="U65" s="15">
        <v>0.91900000000000004</v>
      </c>
      <c r="V65" s="15">
        <v>8.5999999999999993E-2</v>
      </c>
      <c r="W65" s="15">
        <v>0.36399999999999999</v>
      </c>
      <c r="X65" s="15">
        <v>0.36499999999999999</v>
      </c>
      <c r="Y65" s="15">
        <v>3.6920000000000002</v>
      </c>
      <c r="Z65" s="15">
        <v>3.6920000000000002</v>
      </c>
      <c r="AA65" s="15">
        <v>0.63700000000000001</v>
      </c>
      <c r="AB65" s="15">
        <v>1.748</v>
      </c>
      <c r="AC65" s="15">
        <v>1.4890000000000001</v>
      </c>
      <c r="AD65" s="15">
        <v>0.48799999999999999</v>
      </c>
      <c r="AE65" s="15">
        <v>0.40699999999999997</v>
      </c>
      <c r="AF65" s="15">
        <v>0.42299999999999999</v>
      </c>
    </row>
    <row r="66" spans="1:32" ht="15" x14ac:dyDescent="0.25">
      <c r="A66" s="6" t="s">
        <v>92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</row>
    <row r="67" spans="1:32" ht="15" x14ac:dyDescent="0.25">
      <c r="A67" s="6" t="s">
        <v>93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</row>
    <row r="68" spans="1:32" ht="15" x14ac:dyDescent="0.25">
      <c r="A68" s="6" t="s">
        <v>94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</row>
    <row r="69" spans="1:32" ht="15" x14ac:dyDescent="0.25">
      <c r="A69" s="6" t="s">
        <v>95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</row>
    <row r="70" spans="1:32" ht="15" x14ac:dyDescent="0.25">
      <c r="A70" s="6" t="s">
        <v>96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16">
        <v>51.588999999999999</v>
      </c>
      <c r="Q70" s="20">
        <v>129.74</v>
      </c>
      <c r="R70" s="16">
        <v>179.482</v>
      </c>
      <c r="S70" s="16">
        <v>254.482</v>
      </c>
      <c r="T70" s="16">
        <v>275.55500000000001</v>
      </c>
      <c r="U70" s="16">
        <v>294.75799999999998</v>
      </c>
      <c r="V70" s="16">
        <v>304.42500000000001</v>
      </c>
      <c r="W70" s="16">
        <v>308.44299999999998</v>
      </c>
      <c r="X70" s="16">
        <v>361.69099999999997</v>
      </c>
      <c r="Y70" s="16">
        <v>314.37200000000001</v>
      </c>
      <c r="Z70" s="16">
        <v>356.029</v>
      </c>
      <c r="AA70" s="16">
        <v>304.56799999999998</v>
      </c>
      <c r="AB70" s="20">
        <v>425.03</v>
      </c>
      <c r="AC70" s="16">
        <v>402.20699999999999</v>
      </c>
      <c r="AD70" s="20">
        <v>401.08</v>
      </c>
      <c r="AE70" s="16">
        <v>387.89299999999997</v>
      </c>
      <c r="AF70" s="16">
        <v>431.36900000000003</v>
      </c>
    </row>
    <row r="71" spans="1:32" ht="15" x14ac:dyDescent="0.25">
      <c r="A71" s="6" t="s">
        <v>97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</row>
    <row r="72" spans="1:32" ht="15" x14ac:dyDescent="0.25">
      <c r="A72" s="6" t="s">
        <v>98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</row>
    <row r="73" spans="1:32" ht="15" x14ac:dyDescent="0.25">
      <c r="A73" s="6" t="s">
        <v>99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</row>
    <row r="74" spans="1:32" ht="15" x14ac:dyDescent="0.25">
      <c r="A74" s="6" t="s">
        <v>100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</row>
    <row r="75" spans="1:32" ht="15" x14ac:dyDescent="0.25">
      <c r="A75" s="6" t="s">
        <v>101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</row>
    <row r="76" spans="1:32" ht="15" x14ac:dyDescent="0.25">
      <c r="A76" s="6" t="s">
        <v>102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</row>
    <row r="77" spans="1:32" ht="15" x14ac:dyDescent="0.25">
      <c r="A77" s="6" t="s">
        <v>103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</row>
    <row r="78" spans="1:32" ht="15" x14ac:dyDescent="0.25">
      <c r="A78" s="6" t="s">
        <v>104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</row>
    <row r="79" spans="1:32" ht="15" x14ac:dyDescent="0.25">
      <c r="A79" s="6" t="s">
        <v>105</v>
      </c>
      <c r="B79" s="8" t="s">
        <v>148</v>
      </c>
      <c r="C79" s="8" t="s">
        <v>148</v>
      </c>
      <c r="D79" s="8" t="s">
        <v>148</v>
      </c>
      <c r="E79" s="8" t="s">
        <v>148</v>
      </c>
      <c r="F79" s="8" t="s">
        <v>148</v>
      </c>
      <c r="G79" s="8" t="s">
        <v>148</v>
      </c>
      <c r="H79" s="8" t="s">
        <v>148</v>
      </c>
      <c r="I79" s="8" t="s">
        <v>148</v>
      </c>
      <c r="J79" s="8" t="s">
        <v>148</v>
      </c>
      <c r="K79" s="8" t="s">
        <v>148</v>
      </c>
      <c r="L79" s="8" t="s">
        <v>148</v>
      </c>
      <c r="M79" s="8" t="s">
        <v>148</v>
      </c>
      <c r="N79" s="8" t="s">
        <v>148</v>
      </c>
      <c r="O79" s="8" t="s">
        <v>148</v>
      </c>
      <c r="P79" s="8" t="s">
        <v>148</v>
      </c>
      <c r="Q79" s="8" t="s">
        <v>148</v>
      </c>
      <c r="R79" s="8" t="s">
        <v>148</v>
      </c>
      <c r="S79" s="8" t="s">
        <v>148</v>
      </c>
      <c r="T79" s="8" t="s">
        <v>148</v>
      </c>
      <c r="U79" s="8" t="s">
        <v>148</v>
      </c>
      <c r="V79" s="8" t="s">
        <v>148</v>
      </c>
      <c r="W79" s="8" t="s">
        <v>148</v>
      </c>
      <c r="X79" s="8" t="s">
        <v>148</v>
      </c>
      <c r="Y79" s="8" t="s">
        <v>148</v>
      </c>
      <c r="Z79" s="8" t="s">
        <v>148</v>
      </c>
      <c r="AA79" s="8" t="s">
        <v>148</v>
      </c>
      <c r="AB79" s="8" t="s">
        <v>148</v>
      </c>
      <c r="AC79" s="8" t="s">
        <v>148</v>
      </c>
      <c r="AD79" s="8" t="s">
        <v>148</v>
      </c>
      <c r="AE79" s="8" t="s">
        <v>148</v>
      </c>
      <c r="AF79" s="8" t="s">
        <v>148</v>
      </c>
    </row>
    <row r="80" spans="1:32" ht="15" x14ac:dyDescent="0.25">
      <c r="A80" s="6" t="s">
        <v>106</v>
      </c>
      <c r="B80" s="20">
        <v>45545</v>
      </c>
      <c r="C80" s="20">
        <v>47294</v>
      </c>
      <c r="D80" s="20">
        <v>47009</v>
      </c>
      <c r="E80" s="20">
        <v>48233</v>
      </c>
      <c r="F80" s="20">
        <v>49549</v>
      </c>
      <c r="G80" s="20">
        <v>50660</v>
      </c>
      <c r="H80" s="20">
        <v>52130</v>
      </c>
      <c r="I80" s="20">
        <v>52450</v>
      </c>
      <c r="J80" s="20">
        <v>51737</v>
      </c>
      <c r="K80" s="20">
        <v>51154</v>
      </c>
      <c r="L80" s="16">
        <v>51624.705000000002</v>
      </c>
      <c r="M80" s="16">
        <v>51876.379000000001</v>
      </c>
      <c r="N80" s="16">
        <v>52528.248</v>
      </c>
      <c r="O80" s="16">
        <v>49847.237000000001</v>
      </c>
      <c r="P80" s="16">
        <v>50279.446000000004</v>
      </c>
      <c r="Q80" s="16">
        <v>49841.561000000002</v>
      </c>
      <c r="R80" s="16">
        <v>47909.163</v>
      </c>
      <c r="S80" s="16">
        <v>48039.633999999998</v>
      </c>
      <c r="T80" s="16">
        <v>47035.712</v>
      </c>
      <c r="U80" s="16">
        <v>46426.137999999999</v>
      </c>
      <c r="V80" s="16">
        <v>47373.091</v>
      </c>
      <c r="W80" s="16">
        <v>47355.701999999997</v>
      </c>
      <c r="X80" s="20">
        <v>47119.25</v>
      </c>
      <c r="Y80" s="16">
        <v>47343.413</v>
      </c>
      <c r="Z80" s="16">
        <v>46081.724000000002</v>
      </c>
      <c r="AA80" s="16">
        <v>46255.406999999999</v>
      </c>
      <c r="AB80" s="16">
        <v>47354.572</v>
      </c>
      <c r="AC80" s="16">
        <v>47859.841</v>
      </c>
      <c r="AD80" s="16">
        <v>48015.997000000003</v>
      </c>
      <c r="AE80" s="16">
        <v>46763.642</v>
      </c>
      <c r="AF80" s="20">
        <v>41958.49</v>
      </c>
    </row>
    <row r="81" spans="1:32" ht="15" x14ac:dyDescent="0.25">
      <c r="A81" s="6" t="s">
        <v>107</v>
      </c>
      <c r="B81" s="8" t="s">
        <v>148</v>
      </c>
      <c r="C81" s="8" t="s">
        <v>148</v>
      </c>
      <c r="D81" s="8" t="s">
        <v>148</v>
      </c>
      <c r="E81" s="8" t="s">
        <v>148</v>
      </c>
      <c r="F81" s="8" t="s">
        <v>148</v>
      </c>
      <c r="G81" s="8" t="s">
        <v>148</v>
      </c>
      <c r="H81" s="8" t="s">
        <v>148</v>
      </c>
      <c r="I81" s="8" t="s">
        <v>148</v>
      </c>
      <c r="J81" s="8" t="s">
        <v>148</v>
      </c>
      <c r="K81" s="8" t="s">
        <v>148</v>
      </c>
      <c r="L81" s="8" t="s">
        <v>148</v>
      </c>
      <c r="M81" s="8" t="s">
        <v>148</v>
      </c>
      <c r="N81" s="8" t="s">
        <v>148</v>
      </c>
      <c r="O81" s="8" t="s">
        <v>148</v>
      </c>
      <c r="P81" s="8" t="s">
        <v>148</v>
      </c>
      <c r="Q81" s="8" t="s">
        <v>148</v>
      </c>
      <c r="R81" s="8" t="s">
        <v>148</v>
      </c>
      <c r="S81" s="8" t="s">
        <v>148</v>
      </c>
      <c r="T81" s="8" t="s">
        <v>148</v>
      </c>
      <c r="U81" s="8" t="s">
        <v>148</v>
      </c>
      <c r="V81" s="8" t="s">
        <v>148</v>
      </c>
      <c r="W81" s="8" t="s">
        <v>148</v>
      </c>
      <c r="X81" s="8" t="s">
        <v>148</v>
      </c>
      <c r="Y81" s="8" t="s">
        <v>148</v>
      </c>
      <c r="Z81" s="8" t="s">
        <v>148</v>
      </c>
      <c r="AA81" s="8" t="s">
        <v>148</v>
      </c>
      <c r="AB81" s="8" t="s">
        <v>148</v>
      </c>
      <c r="AC81" s="8" t="s">
        <v>148</v>
      </c>
      <c r="AD81" s="8" t="s">
        <v>148</v>
      </c>
      <c r="AE81" s="8" t="s">
        <v>148</v>
      </c>
      <c r="AF81" s="8" t="s">
        <v>148</v>
      </c>
    </row>
    <row r="82" spans="1:32" ht="15" x14ac:dyDescent="0.25">
      <c r="A82" s="6" t="s">
        <v>108</v>
      </c>
      <c r="B82" s="16">
        <v>222.95400000000001</v>
      </c>
      <c r="C82" s="16">
        <v>245.62200000000001</v>
      </c>
      <c r="D82" s="16">
        <v>300.94600000000003</v>
      </c>
      <c r="E82" s="16">
        <v>322.24700000000001</v>
      </c>
      <c r="F82" s="16">
        <v>309.99900000000002</v>
      </c>
      <c r="G82" s="16">
        <v>395.25700000000001</v>
      </c>
      <c r="H82" s="16">
        <v>396.17399999999998</v>
      </c>
      <c r="I82" s="16">
        <v>448.28300000000002</v>
      </c>
      <c r="J82" s="16">
        <v>491.12299999999999</v>
      </c>
      <c r="K82" s="16">
        <v>462.50299999999999</v>
      </c>
      <c r="L82" s="16">
        <v>515.03499999999997</v>
      </c>
      <c r="M82" s="16">
        <v>542.06200000000001</v>
      </c>
      <c r="N82" s="16">
        <v>644.26300000000003</v>
      </c>
      <c r="O82" s="16">
        <v>721.56799999999998</v>
      </c>
      <c r="P82" s="16">
        <v>905.80899999999997</v>
      </c>
      <c r="Q82" s="16">
        <v>1179.6320000000001</v>
      </c>
      <c r="R82" s="16">
        <v>1364.538</v>
      </c>
      <c r="S82" s="16">
        <v>1618.3219999999999</v>
      </c>
      <c r="T82" s="16">
        <v>1728.7660000000001</v>
      </c>
      <c r="U82" s="20">
        <v>1994.46</v>
      </c>
      <c r="V82" s="16">
        <v>2155.6309999999999</v>
      </c>
      <c r="W82" s="16">
        <v>2341.694</v>
      </c>
      <c r="X82" s="16">
        <v>2601.7910000000002</v>
      </c>
      <c r="Y82" s="16">
        <v>2691.241</v>
      </c>
      <c r="Z82" s="16">
        <v>2818.2829999999999</v>
      </c>
      <c r="AA82" s="20">
        <v>2805.33</v>
      </c>
      <c r="AB82" s="16">
        <v>2995.6239999999998</v>
      </c>
      <c r="AC82" s="16">
        <v>2992.6109999999999</v>
      </c>
      <c r="AD82" s="16">
        <v>3085.0619999999999</v>
      </c>
      <c r="AE82" s="20">
        <v>3075.26</v>
      </c>
      <c r="AF82" s="16">
        <v>3033.7860000000001</v>
      </c>
    </row>
    <row r="83" spans="1:32" ht="15" x14ac:dyDescent="0.25">
      <c r="A83" s="6" t="s">
        <v>109</v>
      </c>
      <c r="B83" s="15">
        <v>66729.668999999994</v>
      </c>
      <c r="C83" s="15">
        <v>66098.729000000007</v>
      </c>
      <c r="D83" s="15">
        <v>65920.065000000002</v>
      </c>
      <c r="E83" s="15">
        <v>65557.448999999993</v>
      </c>
      <c r="F83" s="15">
        <v>62992.709000000003</v>
      </c>
      <c r="G83" s="19">
        <v>63771.78</v>
      </c>
      <c r="H83" s="15">
        <v>64396.413999999997</v>
      </c>
      <c r="I83" s="15">
        <v>65088.731</v>
      </c>
      <c r="J83" s="15">
        <v>63981.614999999998</v>
      </c>
      <c r="K83" s="15">
        <v>60317.125999999997</v>
      </c>
      <c r="L83" s="15">
        <v>60772.455000000002</v>
      </c>
      <c r="M83" s="15">
        <v>57171.332999999999</v>
      </c>
      <c r="N83" s="15">
        <v>57998.163</v>
      </c>
      <c r="O83" s="15">
        <v>56804.190999999999</v>
      </c>
      <c r="P83" s="15">
        <v>56638.557999999997</v>
      </c>
      <c r="Q83" s="15">
        <v>54795.665999999997</v>
      </c>
      <c r="R83" s="15">
        <v>51667.656000000003</v>
      </c>
      <c r="S83" s="15">
        <v>54166.682000000001</v>
      </c>
      <c r="T83" s="15">
        <v>51881.148999999998</v>
      </c>
      <c r="U83" s="15">
        <v>47244.624000000003</v>
      </c>
      <c r="V83" s="15">
        <v>47723.523000000001</v>
      </c>
      <c r="W83" s="15">
        <v>46763.472000000002</v>
      </c>
      <c r="X83" s="15">
        <v>46039.678999999996</v>
      </c>
      <c r="Y83" s="19">
        <v>37815.08</v>
      </c>
      <c r="Z83" s="15">
        <v>34989.663999999997</v>
      </c>
      <c r="AA83" s="15">
        <v>35263.521999999997</v>
      </c>
      <c r="AB83" s="15">
        <v>35371.017</v>
      </c>
      <c r="AC83" s="15">
        <v>35616.519</v>
      </c>
      <c r="AD83" s="15">
        <v>34319.336000000003</v>
      </c>
      <c r="AE83" s="15">
        <v>32719.272000000001</v>
      </c>
      <c r="AF83" s="15">
        <v>28094.186000000002</v>
      </c>
    </row>
    <row r="85" spans="1:32" ht="15" x14ac:dyDescent="0.25">
      <c r="A85" s="1" t="s">
        <v>149</v>
      </c>
    </row>
    <row r="86" spans="1:32" ht="15" x14ac:dyDescent="0.25">
      <c r="A86" s="1" t="s">
        <v>148</v>
      </c>
      <c r="B86" s="2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86"/>
  <sheetViews>
    <sheetView workbookViewId="0">
      <pane xSplit="1" ySplit="11" topLeftCell="B54" activePane="bottomRight" state="frozen"/>
      <selection pane="topRight"/>
      <selection pane="bottomLeft"/>
      <selection pane="bottomRight" sqref="A1:XFD1048576"/>
    </sheetView>
  </sheetViews>
  <sheetFormatPr defaultColWidth="8.7109375" defaultRowHeight="11.45" customHeight="1" x14ac:dyDescent="0.25"/>
  <cols>
    <col min="1" max="1" width="29.85546875" customWidth="1"/>
    <col min="2" max="32" width="10" customWidth="1"/>
  </cols>
  <sheetData>
    <row r="1" spans="1:32" ht="11.45" customHeight="1" x14ac:dyDescent="0.25">
      <c r="A1" s="2" t="s">
        <v>152</v>
      </c>
    </row>
    <row r="2" spans="1:32" ht="11.45" customHeight="1" x14ac:dyDescent="0.25">
      <c r="A2" s="2" t="s">
        <v>143</v>
      </c>
      <c r="B2" s="1" t="s">
        <v>0</v>
      </c>
    </row>
    <row r="3" spans="1:32" ht="11.45" customHeight="1" x14ac:dyDescent="0.25">
      <c r="A3" s="2" t="s">
        <v>144</v>
      </c>
      <c r="B3" s="2" t="s">
        <v>6</v>
      </c>
    </row>
    <row r="5" spans="1:32" ht="11.45" customHeight="1" x14ac:dyDescent="0.25">
      <c r="A5" s="1" t="s">
        <v>12</v>
      </c>
      <c r="C5" s="2" t="s">
        <v>17</v>
      </c>
    </row>
    <row r="6" spans="1:32" ht="11.45" customHeight="1" x14ac:dyDescent="0.25">
      <c r="A6" s="1" t="s">
        <v>13</v>
      </c>
      <c r="C6" s="2" t="s">
        <v>24</v>
      </c>
    </row>
    <row r="7" spans="1:32" ht="11.45" customHeight="1" x14ac:dyDescent="0.25">
      <c r="A7" s="1" t="s">
        <v>14</v>
      </c>
      <c r="C7" s="2" t="s">
        <v>19</v>
      </c>
    </row>
    <row r="8" spans="1:32" ht="11.45" customHeight="1" x14ac:dyDescent="0.25">
      <c r="A8" s="1" t="s">
        <v>15</v>
      </c>
      <c r="C8" s="2" t="s">
        <v>20</v>
      </c>
    </row>
    <row r="10" spans="1:32" ht="11.45" customHeight="1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ht="11.45" customHeight="1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ht="11.45" customHeight="1" x14ac:dyDescent="0.25">
      <c r="A12" s="6" t="s">
        <v>38</v>
      </c>
      <c r="B12" s="16">
        <v>2344743.7459999998</v>
      </c>
      <c r="C12" s="16">
        <v>2380720.7540000002</v>
      </c>
      <c r="D12" s="16">
        <v>2449407.6430000002</v>
      </c>
      <c r="E12" s="16">
        <v>2476523.7820000001</v>
      </c>
      <c r="F12" s="16">
        <v>2499551.0750000002</v>
      </c>
      <c r="G12" s="16">
        <v>2535282.3360000001</v>
      </c>
      <c r="H12" s="16">
        <v>2613632.7319999998</v>
      </c>
      <c r="I12" s="16">
        <v>2656094.699</v>
      </c>
      <c r="J12" s="16">
        <v>2762593.4339999999</v>
      </c>
      <c r="K12" s="16">
        <v>2825546.8849999998</v>
      </c>
      <c r="L12" s="16">
        <v>2827941.1310000001</v>
      </c>
      <c r="M12" s="16">
        <v>2879926.2779999999</v>
      </c>
      <c r="N12" s="16">
        <v>2918655.0180000002</v>
      </c>
      <c r="O12" s="16">
        <v>2950135.4330000002</v>
      </c>
      <c r="P12" s="16">
        <v>3021857.7439999999</v>
      </c>
      <c r="Q12" s="16">
        <v>3025652.639</v>
      </c>
      <c r="R12" s="16">
        <v>3094242.6460000002</v>
      </c>
      <c r="S12" s="16">
        <v>3144934.912</v>
      </c>
      <c r="T12" s="16">
        <v>3103415.307</v>
      </c>
      <c r="U12" s="16">
        <v>3037776.4649999999</v>
      </c>
      <c r="V12" s="16">
        <v>3030956.5290000001</v>
      </c>
      <c r="W12" s="16">
        <v>3017499.9180000001</v>
      </c>
      <c r="X12" s="16">
        <v>2905196.0090000001</v>
      </c>
      <c r="Y12" s="16">
        <v>2883948.7110000001</v>
      </c>
      <c r="Z12" s="16">
        <v>2932818.4240000001</v>
      </c>
      <c r="AA12" s="16">
        <v>2972559.6379999998</v>
      </c>
      <c r="AB12" s="16">
        <v>3037606.2250000001</v>
      </c>
      <c r="AC12" s="16">
        <v>3096227.872</v>
      </c>
      <c r="AD12" s="16">
        <v>3110551.9440000001</v>
      </c>
      <c r="AE12" s="16">
        <v>3140604.2089999998</v>
      </c>
      <c r="AF12" s="16">
        <v>2770478.2949999999</v>
      </c>
    </row>
    <row r="13" spans="1:32" ht="11.45" customHeight="1" x14ac:dyDescent="0.25">
      <c r="A13" s="6" t="s">
        <v>39</v>
      </c>
      <c r="B13" s="8" t="s">
        <v>148</v>
      </c>
      <c r="C13" s="8" t="s">
        <v>148</v>
      </c>
      <c r="D13" s="8" t="s">
        <v>148</v>
      </c>
      <c r="E13" s="8" t="s">
        <v>148</v>
      </c>
      <c r="F13" s="8" t="s">
        <v>148</v>
      </c>
      <c r="G13" s="8" t="s">
        <v>148</v>
      </c>
      <c r="H13" s="8" t="s">
        <v>148</v>
      </c>
      <c r="I13" s="8" t="s">
        <v>148</v>
      </c>
      <c r="J13" s="8" t="s">
        <v>148</v>
      </c>
      <c r="K13" s="8" t="s">
        <v>148</v>
      </c>
      <c r="L13" s="8" t="s">
        <v>148</v>
      </c>
      <c r="M13" s="8" t="s">
        <v>148</v>
      </c>
      <c r="N13" s="8" t="s">
        <v>148</v>
      </c>
      <c r="O13" s="8" t="s">
        <v>148</v>
      </c>
      <c r="P13" s="8" t="s">
        <v>148</v>
      </c>
      <c r="Q13" s="8" t="s">
        <v>148</v>
      </c>
      <c r="R13" s="8" t="s">
        <v>148</v>
      </c>
      <c r="S13" s="8" t="s">
        <v>148</v>
      </c>
      <c r="T13" s="8" t="s">
        <v>148</v>
      </c>
      <c r="U13" s="8" t="s">
        <v>148</v>
      </c>
      <c r="V13" s="8" t="s">
        <v>148</v>
      </c>
      <c r="W13" s="8" t="s">
        <v>148</v>
      </c>
      <c r="X13" s="8" t="s">
        <v>148</v>
      </c>
      <c r="Y13" s="8" t="s">
        <v>148</v>
      </c>
      <c r="Z13" s="8" t="s">
        <v>148</v>
      </c>
      <c r="AA13" s="8" t="s">
        <v>148</v>
      </c>
      <c r="AB13" s="8" t="s">
        <v>148</v>
      </c>
      <c r="AC13" s="8" t="s">
        <v>148</v>
      </c>
      <c r="AD13" s="8" t="s">
        <v>148</v>
      </c>
      <c r="AE13" s="8" t="s">
        <v>148</v>
      </c>
      <c r="AF13" s="8" t="s">
        <v>148</v>
      </c>
    </row>
    <row r="14" spans="1:32" ht="11.45" customHeight="1" x14ac:dyDescent="0.25">
      <c r="A14" s="6" t="s">
        <v>40</v>
      </c>
      <c r="B14" s="9" t="s">
        <v>148</v>
      </c>
      <c r="C14" s="9" t="s">
        <v>148</v>
      </c>
      <c r="D14" s="9" t="s">
        <v>148</v>
      </c>
      <c r="E14" s="9" t="s">
        <v>148</v>
      </c>
      <c r="F14" s="9" t="s">
        <v>148</v>
      </c>
      <c r="G14" s="9" t="s">
        <v>148</v>
      </c>
      <c r="H14" s="9" t="s">
        <v>148</v>
      </c>
      <c r="I14" s="9" t="s">
        <v>148</v>
      </c>
      <c r="J14" s="9" t="s">
        <v>148</v>
      </c>
      <c r="K14" s="9" t="s">
        <v>148</v>
      </c>
      <c r="L14" s="9" t="s">
        <v>148</v>
      </c>
      <c r="M14" s="9" t="s">
        <v>148</v>
      </c>
      <c r="N14" s="9" t="s">
        <v>148</v>
      </c>
      <c r="O14" s="9" t="s">
        <v>148</v>
      </c>
      <c r="P14" s="9" t="s">
        <v>148</v>
      </c>
      <c r="Q14" s="9" t="s">
        <v>148</v>
      </c>
      <c r="R14" s="9" t="s">
        <v>148</v>
      </c>
      <c r="S14" s="9" t="s">
        <v>148</v>
      </c>
      <c r="T14" s="9" t="s">
        <v>148</v>
      </c>
      <c r="U14" s="9" t="s">
        <v>148</v>
      </c>
      <c r="V14" s="9" t="s">
        <v>148</v>
      </c>
      <c r="W14" s="9" t="s">
        <v>148</v>
      </c>
      <c r="X14" s="9" t="s">
        <v>148</v>
      </c>
      <c r="Y14" s="9" t="s">
        <v>148</v>
      </c>
      <c r="Z14" s="9" t="s">
        <v>148</v>
      </c>
      <c r="AA14" s="9" t="s">
        <v>148</v>
      </c>
      <c r="AB14" s="9" t="s">
        <v>148</v>
      </c>
      <c r="AC14" s="9" t="s">
        <v>148</v>
      </c>
      <c r="AD14" s="9" t="s">
        <v>148</v>
      </c>
      <c r="AE14" s="9" t="s">
        <v>148</v>
      </c>
      <c r="AF14" s="9" t="s">
        <v>148</v>
      </c>
    </row>
    <row r="15" spans="1:32" ht="11.45" customHeight="1" x14ac:dyDescent="0.25">
      <c r="A15" s="6" t="s">
        <v>41</v>
      </c>
      <c r="B15" s="8" t="s">
        <v>148</v>
      </c>
      <c r="C15" s="8" t="s">
        <v>148</v>
      </c>
      <c r="D15" s="8" t="s">
        <v>148</v>
      </c>
      <c r="E15" s="8" t="s">
        <v>148</v>
      </c>
      <c r="F15" s="8" t="s">
        <v>148</v>
      </c>
      <c r="G15" s="8" t="s">
        <v>148</v>
      </c>
      <c r="H15" s="8" t="s">
        <v>148</v>
      </c>
      <c r="I15" s="8" t="s">
        <v>148</v>
      </c>
      <c r="J15" s="8" t="s">
        <v>148</v>
      </c>
      <c r="K15" s="8" t="s">
        <v>148</v>
      </c>
      <c r="L15" s="8" t="s">
        <v>148</v>
      </c>
      <c r="M15" s="8" t="s">
        <v>148</v>
      </c>
      <c r="N15" s="8" t="s">
        <v>148</v>
      </c>
      <c r="O15" s="8" t="s">
        <v>148</v>
      </c>
      <c r="P15" s="8" t="s">
        <v>148</v>
      </c>
      <c r="Q15" s="8" t="s">
        <v>148</v>
      </c>
      <c r="R15" s="8" t="s">
        <v>148</v>
      </c>
      <c r="S15" s="8" t="s">
        <v>148</v>
      </c>
      <c r="T15" s="8" t="s">
        <v>148</v>
      </c>
      <c r="U15" s="8" t="s">
        <v>148</v>
      </c>
      <c r="V15" s="8" t="s">
        <v>148</v>
      </c>
      <c r="W15" s="8" t="s">
        <v>148</v>
      </c>
      <c r="X15" s="8" t="s">
        <v>148</v>
      </c>
      <c r="Y15" s="8" t="s">
        <v>148</v>
      </c>
      <c r="Z15" s="8" t="s">
        <v>148</v>
      </c>
      <c r="AA15" s="8" t="s">
        <v>148</v>
      </c>
      <c r="AB15" s="8" t="s">
        <v>148</v>
      </c>
      <c r="AC15" s="8" t="s">
        <v>148</v>
      </c>
      <c r="AD15" s="8" t="s">
        <v>148</v>
      </c>
      <c r="AE15" s="8" t="s">
        <v>148</v>
      </c>
      <c r="AF15" s="8" t="s">
        <v>148</v>
      </c>
    </row>
    <row r="16" spans="1:32" ht="11.45" customHeight="1" x14ac:dyDescent="0.25">
      <c r="A16" s="6" t="s">
        <v>42</v>
      </c>
      <c r="B16" s="9" t="s">
        <v>148</v>
      </c>
      <c r="C16" s="9" t="s">
        <v>148</v>
      </c>
      <c r="D16" s="9" t="s">
        <v>148</v>
      </c>
      <c r="E16" s="9" t="s">
        <v>148</v>
      </c>
      <c r="F16" s="9" t="s">
        <v>148</v>
      </c>
      <c r="G16" s="9" t="s">
        <v>148</v>
      </c>
      <c r="H16" s="9" t="s">
        <v>148</v>
      </c>
      <c r="I16" s="9" t="s">
        <v>148</v>
      </c>
      <c r="J16" s="9" t="s">
        <v>148</v>
      </c>
      <c r="K16" s="9" t="s">
        <v>148</v>
      </c>
      <c r="L16" s="9" t="s">
        <v>148</v>
      </c>
      <c r="M16" s="9" t="s">
        <v>148</v>
      </c>
      <c r="N16" s="9" t="s">
        <v>148</v>
      </c>
      <c r="O16" s="9" t="s">
        <v>148</v>
      </c>
      <c r="P16" s="9" t="s">
        <v>148</v>
      </c>
      <c r="Q16" s="9" t="s">
        <v>148</v>
      </c>
      <c r="R16" s="9" t="s">
        <v>148</v>
      </c>
      <c r="S16" s="9" t="s">
        <v>148</v>
      </c>
      <c r="T16" s="9" t="s">
        <v>148</v>
      </c>
      <c r="U16" s="9" t="s">
        <v>148</v>
      </c>
      <c r="V16" s="9" t="s">
        <v>148</v>
      </c>
      <c r="W16" s="9" t="s">
        <v>148</v>
      </c>
      <c r="X16" s="9" t="s">
        <v>148</v>
      </c>
      <c r="Y16" s="9" t="s">
        <v>148</v>
      </c>
      <c r="Z16" s="9" t="s">
        <v>148</v>
      </c>
      <c r="AA16" s="9" t="s">
        <v>148</v>
      </c>
      <c r="AB16" s="9" t="s">
        <v>148</v>
      </c>
      <c r="AC16" s="9" t="s">
        <v>148</v>
      </c>
      <c r="AD16" s="9" t="s">
        <v>148</v>
      </c>
      <c r="AE16" s="9" t="s">
        <v>148</v>
      </c>
      <c r="AF16" s="9" t="s">
        <v>148</v>
      </c>
    </row>
    <row r="17" spans="1:32" ht="11.45" customHeight="1" x14ac:dyDescent="0.25">
      <c r="A17" s="6" t="s">
        <v>43</v>
      </c>
      <c r="B17" s="8" t="s">
        <v>148</v>
      </c>
      <c r="C17" s="8" t="s">
        <v>148</v>
      </c>
      <c r="D17" s="8" t="s">
        <v>148</v>
      </c>
      <c r="E17" s="8" t="s">
        <v>148</v>
      </c>
      <c r="F17" s="8" t="s">
        <v>148</v>
      </c>
      <c r="G17" s="8" t="s">
        <v>148</v>
      </c>
      <c r="H17" s="8" t="s">
        <v>148</v>
      </c>
      <c r="I17" s="8" t="s">
        <v>148</v>
      </c>
      <c r="J17" s="8" t="s">
        <v>148</v>
      </c>
      <c r="K17" s="8" t="s">
        <v>148</v>
      </c>
      <c r="L17" s="8" t="s">
        <v>148</v>
      </c>
      <c r="M17" s="8" t="s">
        <v>148</v>
      </c>
      <c r="N17" s="8" t="s">
        <v>148</v>
      </c>
      <c r="O17" s="8" t="s">
        <v>148</v>
      </c>
      <c r="P17" s="8" t="s">
        <v>148</v>
      </c>
      <c r="Q17" s="8" t="s">
        <v>148</v>
      </c>
      <c r="R17" s="8" t="s">
        <v>148</v>
      </c>
      <c r="S17" s="8" t="s">
        <v>148</v>
      </c>
      <c r="T17" s="8" t="s">
        <v>148</v>
      </c>
      <c r="U17" s="8" t="s">
        <v>148</v>
      </c>
      <c r="V17" s="8" t="s">
        <v>148</v>
      </c>
      <c r="W17" s="8" t="s">
        <v>148</v>
      </c>
      <c r="X17" s="8" t="s">
        <v>148</v>
      </c>
      <c r="Y17" s="8" t="s">
        <v>148</v>
      </c>
      <c r="Z17" s="8" t="s">
        <v>148</v>
      </c>
      <c r="AA17" s="8" t="s">
        <v>148</v>
      </c>
      <c r="AB17" s="8" t="s">
        <v>148</v>
      </c>
      <c r="AC17" s="8" t="s">
        <v>148</v>
      </c>
      <c r="AD17" s="8" t="s">
        <v>148</v>
      </c>
      <c r="AE17" s="8" t="s">
        <v>148</v>
      </c>
      <c r="AF17" s="8" t="s">
        <v>148</v>
      </c>
    </row>
    <row r="18" spans="1:32" ht="11.45" customHeight="1" x14ac:dyDescent="0.25">
      <c r="A18" s="6" t="s">
        <v>44</v>
      </c>
      <c r="B18" s="9" t="s">
        <v>148</v>
      </c>
      <c r="C18" s="9" t="s">
        <v>148</v>
      </c>
      <c r="D18" s="9" t="s">
        <v>148</v>
      </c>
      <c r="E18" s="9" t="s">
        <v>148</v>
      </c>
      <c r="F18" s="9" t="s">
        <v>148</v>
      </c>
      <c r="G18" s="9" t="s">
        <v>148</v>
      </c>
      <c r="H18" s="9" t="s">
        <v>148</v>
      </c>
      <c r="I18" s="9" t="s">
        <v>148</v>
      </c>
      <c r="J18" s="9" t="s">
        <v>148</v>
      </c>
      <c r="K18" s="9" t="s">
        <v>148</v>
      </c>
      <c r="L18" s="9" t="s">
        <v>148</v>
      </c>
      <c r="M18" s="9" t="s">
        <v>148</v>
      </c>
      <c r="N18" s="9" t="s">
        <v>148</v>
      </c>
      <c r="O18" s="9" t="s">
        <v>148</v>
      </c>
      <c r="P18" s="9" t="s">
        <v>148</v>
      </c>
      <c r="Q18" s="9" t="s">
        <v>148</v>
      </c>
      <c r="R18" s="9" t="s">
        <v>148</v>
      </c>
      <c r="S18" s="9" t="s">
        <v>148</v>
      </c>
      <c r="T18" s="9" t="s">
        <v>148</v>
      </c>
      <c r="U18" s="9" t="s">
        <v>148</v>
      </c>
      <c r="V18" s="9" t="s">
        <v>148</v>
      </c>
      <c r="W18" s="9" t="s">
        <v>148</v>
      </c>
      <c r="X18" s="9" t="s">
        <v>148</v>
      </c>
      <c r="Y18" s="9" t="s">
        <v>148</v>
      </c>
      <c r="Z18" s="9" t="s">
        <v>148</v>
      </c>
      <c r="AA18" s="9" t="s">
        <v>148</v>
      </c>
      <c r="AB18" s="9" t="s">
        <v>148</v>
      </c>
      <c r="AC18" s="9" t="s">
        <v>148</v>
      </c>
      <c r="AD18" s="9" t="s">
        <v>148</v>
      </c>
      <c r="AE18" s="9" t="s">
        <v>148</v>
      </c>
      <c r="AF18" s="9" t="s">
        <v>148</v>
      </c>
    </row>
    <row r="19" spans="1:32" ht="11.45" customHeight="1" x14ac:dyDescent="0.25">
      <c r="A19" s="6" t="s">
        <v>45</v>
      </c>
      <c r="B19" s="8" t="s">
        <v>148</v>
      </c>
      <c r="C19" s="8" t="s">
        <v>148</v>
      </c>
      <c r="D19" s="8" t="s">
        <v>148</v>
      </c>
      <c r="E19" s="8" t="s">
        <v>148</v>
      </c>
      <c r="F19" s="8" t="s">
        <v>148</v>
      </c>
      <c r="G19" s="8" t="s">
        <v>148</v>
      </c>
      <c r="H19" s="8" t="s">
        <v>148</v>
      </c>
      <c r="I19" s="8" t="s">
        <v>148</v>
      </c>
      <c r="J19" s="8" t="s">
        <v>148</v>
      </c>
      <c r="K19" s="8" t="s">
        <v>148</v>
      </c>
      <c r="L19" s="8" t="s">
        <v>148</v>
      </c>
      <c r="M19" s="8" t="s">
        <v>148</v>
      </c>
      <c r="N19" s="8" t="s">
        <v>148</v>
      </c>
      <c r="O19" s="8" t="s">
        <v>148</v>
      </c>
      <c r="P19" s="8" t="s">
        <v>148</v>
      </c>
      <c r="Q19" s="8" t="s">
        <v>148</v>
      </c>
      <c r="R19" s="8" t="s">
        <v>148</v>
      </c>
      <c r="S19" s="8" t="s">
        <v>148</v>
      </c>
      <c r="T19" s="8" t="s">
        <v>148</v>
      </c>
      <c r="U19" s="8" t="s">
        <v>148</v>
      </c>
      <c r="V19" s="8" t="s">
        <v>148</v>
      </c>
      <c r="W19" s="8" t="s">
        <v>148</v>
      </c>
      <c r="X19" s="8" t="s">
        <v>148</v>
      </c>
      <c r="Y19" s="8" t="s">
        <v>148</v>
      </c>
      <c r="Z19" s="8" t="s">
        <v>148</v>
      </c>
      <c r="AA19" s="8" t="s">
        <v>148</v>
      </c>
      <c r="AB19" s="8" t="s">
        <v>148</v>
      </c>
      <c r="AC19" s="8" t="s">
        <v>148</v>
      </c>
      <c r="AD19" s="8" t="s">
        <v>148</v>
      </c>
      <c r="AE19" s="8" t="s">
        <v>148</v>
      </c>
      <c r="AF19" s="8" t="s">
        <v>148</v>
      </c>
    </row>
    <row r="20" spans="1:32" ht="11.45" customHeight="1" x14ac:dyDescent="0.25">
      <c r="A20" s="6" t="s">
        <v>46</v>
      </c>
      <c r="B20" s="9" t="s">
        <v>148</v>
      </c>
      <c r="C20" s="9" t="s">
        <v>148</v>
      </c>
      <c r="D20" s="9" t="s">
        <v>148</v>
      </c>
      <c r="E20" s="9" t="s">
        <v>148</v>
      </c>
      <c r="F20" s="9" t="s">
        <v>148</v>
      </c>
      <c r="G20" s="9" t="s">
        <v>148</v>
      </c>
      <c r="H20" s="9" t="s">
        <v>148</v>
      </c>
      <c r="I20" s="9" t="s">
        <v>148</v>
      </c>
      <c r="J20" s="9" t="s">
        <v>148</v>
      </c>
      <c r="K20" s="9" t="s">
        <v>148</v>
      </c>
      <c r="L20" s="9" t="s">
        <v>148</v>
      </c>
      <c r="M20" s="9" t="s">
        <v>148</v>
      </c>
      <c r="N20" s="9" t="s">
        <v>148</v>
      </c>
      <c r="O20" s="9" t="s">
        <v>148</v>
      </c>
      <c r="P20" s="9" t="s">
        <v>148</v>
      </c>
      <c r="Q20" s="9" t="s">
        <v>148</v>
      </c>
      <c r="R20" s="9" t="s">
        <v>148</v>
      </c>
      <c r="S20" s="9" t="s">
        <v>148</v>
      </c>
      <c r="T20" s="9" t="s">
        <v>148</v>
      </c>
      <c r="U20" s="9" t="s">
        <v>148</v>
      </c>
      <c r="V20" s="9" t="s">
        <v>148</v>
      </c>
      <c r="W20" s="9" t="s">
        <v>148</v>
      </c>
      <c r="X20" s="9" t="s">
        <v>148</v>
      </c>
      <c r="Y20" s="9" t="s">
        <v>148</v>
      </c>
      <c r="Z20" s="9" t="s">
        <v>148</v>
      </c>
      <c r="AA20" s="9" t="s">
        <v>148</v>
      </c>
      <c r="AB20" s="9" t="s">
        <v>148</v>
      </c>
      <c r="AC20" s="9" t="s">
        <v>148</v>
      </c>
      <c r="AD20" s="9" t="s">
        <v>148</v>
      </c>
      <c r="AE20" s="9" t="s">
        <v>148</v>
      </c>
      <c r="AF20" s="9" t="s">
        <v>148</v>
      </c>
    </row>
    <row r="21" spans="1:32" ht="11.45" customHeight="1" x14ac:dyDescent="0.25">
      <c r="A21" s="6" t="s">
        <v>47</v>
      </c>
      <c r="B21" s="8" t="s">
        <v>148</v>
      </c>
      <c r="C21" s="8" t="s">
        <v>148</v>
      </c>
      <c r="D21" s="8" t="s">
        <v>148</v>
      </c>
      <c r="E21" s="8" t="s">
        <v>148</v>
      </c>
      <c r="F21" s="8" t="s">
        <v>148</v>
      </c>
      <c r="G21" s="8" t="s">
        <v>148</v>
      </c>
      <c r="H21" s="8" t="s">
        <v>148</v>
      </c>
      <c r="I21" s="8" t="s">
        <v>148</v>
      </c>
      <c r="J21" s="8" t="s">
        <v>148</v>
      </c>
      <c r="K21" s="8" t="s">
        <v>148</v>
      </c>
      <c r="L21" s="8" t="s">
        <v>148</v>
      </c>
      <c r="M21" s="8" t="s">
        <v>148</v>
      </c>
      <c r="N21" s="8" t="s">
        <v>148</v>
      </c>
      <c r="O21" s="8" t="s">
        <v>148</v>
      </c>
      <c r="P21" s="8" t="s">
        <v>148</v>
      </c>
      <c r="Q21" s="8" t="s">
        <v>148</v>
      </c>
      <c r="R21" s="8" t="s">
        <v>148</v>
      </c>
      <c r="S21" s="8" t="s">
        <v>148</v>
      </c>
      <c r="T21" s="8" t="s">
        <v>148</v>
      </c>
      <c r="U21" s="8" t="s">
        <v>148</v>
      </c>
      <c r="V21" s="8" t="s">
        <v>148</v>
      </c>
      <c r="W21" s="8" t="s">
        <v>148</v>
      </c>
      <c r="X21" s="8" t="s">
        <v>148</v>
      </c>
      <c r="Y21" s="8" t="s">
        <v>148</v>
      </c>
      <c r="Z21" s="8" t="s">
        <v>148</v>
      </c>
      <c r="AA21" s="8" t="s">
        <v>148</v>
      </c>
      <c r="AB21" s="8" t="s">
        <v>148</v>
      </c>
      <c r="AC21" s="8" t="s">
        <v>148</v>
      </c>
      <c r="AD21" s="8" t="s">
        <v>148</v>
      </c>
      <c r="AE21" s="8" t="s">
        <v>148</v>
      </c>
      <c r="AF21" s="8" t="s">
        <v>148</v>
      </c>
    </row>
    <row r="22" spans="1:32" ht="11.45" customHeight="1" x14ac:dyDescent="0.25">
      <c r="A22" s="6" t="s">
        <v>48</v>
      </c>
      <c r="B22" s="9" t="s">
        <v>148</v>
      </c>
      <c r="C22" s="9" t="s">
        <v>148</v>
      </c>
      <c r="D22" s="9" t="s">
        <v>148</v>
      </c>
      <c r="E22" s="9" t="s">
        <v>148</v>
      </c>
      <c r="F22" s="9" t="s">
        <v>148</v>
      </c>
      <c r="G22" s="9" t="s">
        <v>148</v>
      </c>
      <c r="H22" s="9" t="s">
        <v>148</v>
      </c>
      <c r="I22" s="9" t="s">
        <v>148</v>
      </c>
      <c r="J22" s="9" t="s">
        <v>148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148</v>
      </c>
      <c r="P22" s="9" t="s">
        <v>148</v>
      </c>
      <c r="Q22" s="9" t="s">
        <v>148</v>
      </c>
      <c r="R22" s="9" t="s">
        <v>148</v>
      </c>
      <c r="S22" s="9" t="s">
        <v>148</v>
      </c>
      <c r="T22" s="9" t="s">
        <v>148</v>
      </c>
      <c r="U22" s="9" t="s">
        <v>148</v>
      </c>
      <c r="V22" s="9" t="s">
        <v>148</v>
      </c>
      <c r="W22" s="9" t="s">
        <v>148</v>
      </c>
      <c r="X22" s="9" t="s">
        <v>148</v>
      </c>
      <c r="Y22" s="9" t="s">
        <v>148</v>
      </c>
      <c r="Z22" s="9" t="s">
        <v>148</v>
      </c>
      <c r="AA22" s="9" t="s">
        <v>148</v>
      </c>
      <c r="AB22" s="9" t="s">
        <v>148</v>
      </c>
      <c r="AC22" s="9" t="s">
        <v>148</v>
      </c>
      <c r="AD22" s="9" t="s">
        <v>148</v>
      </c>
      <c r="AE22" s="9" t="s">
        <v>148</v>
      </c>
      <c r="AF22" s="9" t="s">
        <v>148</v>
      </c>
    </row>
    <row r="23" spans="1:32" ht="11.45" customHeight="1" x14ac:dyDescent="0.25">
      <c r="A23" s="6" t="s">
        <v>49</v>
      </c>
      <c r="B23" s="8" t="s">
        <v>148</v>
      </c>
      <c r="C23" s="8" t="s">
        <v>148</v>
      </c>
      <c r="D23" s="8" t="s">
        <v>148</v>
      </c>
      <c r="E23" s="8" t="s">
        <v>148</v>
      </c>
      <c r="F23" s="8" t="s">
        <v>148</v>
      </c>
      <c r="G23" s="8" t="s">
        <v>148</v>
      </c>
      <c r="H23" s="8" t="s">
        <v>148</v>
      </c>
      <c r="I23" s="8" t="s">
        <v>148</v>
      </c>
      <c r="J23" s="8" t="s">
        <v>148</v>
      </c>
      <c r="K23" s="8" t="s">
        <v>148</v>
      </c>
      <c r="L23" s="8" t="s">
        <v>148</v>
      </c>
      <c r="M23" s="8" t="s">
        <v>148</v>
      </c>
      <c r="N23" s="8" t="s">
        <v>148</v>
      </c>
      <c r="O23" s="8" t="s">
        <v>148</v>
      </c>
      <c r="P23" s="8" t="s">
        <v>148</v>
      </c>
      <c r="Q23" s="8" t="s">
        <v>148</v>
      </c>
      <c r="R23" s="8" t="s">
        <v>148</v>
      </c>
      <c r="S23" s="8" t="s">
        <v>148</v>
      </c>
      <c r="T23" s="8" t="s">
        <v>148</v>
      </c>
      <c r="U23" s="8" t="s">
        <v>148</v>
      </c>
      <c r="V23" s="8" t="s">
        <v>148</v>
      </c>
      <c r="W23" s="8" t="s">
        <v>148</v>
      </c>
      <c r="X23" s="8" t="s">
        <v>148</v>
      </c>
      <c r="Y23" s="8" t="s">
        <v>148</v>
      </c>
      <c r="Z23" s="8" t="s">
        <v>148</v>
      </c>
      <c r="AA23" s="8" t="s">
        <v>148</v>
      </c>
      <c r="AB23" s="8" t="s">
        <v>148</v>
      </c>
      <c r="AC23" s="8" t="s">
        <v>148</v>
      </c>
      <c r="AD23" s="8" t="s">
        <v>148</v>
      </c>
      <c r="AE23" s="8" t="s">
        <v>148</v>
      </c>
      <c r="AF23" s="8" t="s">
        <v>148</v>
      </c>
    </row>
    <row r="24" spans="1:32" ht="11.45" customHeight="1" x14ac:dyDescent="0.25">
      <c r="A24" s="6" t="s">
        <v>50</v>
      </c>
      <c r="B24" s="9" t="s">
        <v>148</v>
      </c>
      <c r="C24" s="9" t="s">
        <v>148</v>
      </c>
      <c r="D24" s="9" t="s">
        <v>148</v>
      </c>
      <c r="E24" s="9" t="s">
        <v>148</v>
      </c>
      <c r="F24" s="9" t="s">
        <v>148</v>
      </c>
      <c r="G24" s="9" t="s">
        <v>148</v>
      </c>
      <c r="H24" s="9" t="s">
        <v>148</v>
      </c>
      <c r="I24" s="9" t="s">
        <v>148</v>
      </c>
      <c r="J24" s="9" t="s">
        <v>148</v>
      </c>
      <c r="K24" s="9" t="s">
        <v>148</v>
      </c>
      <c r="L24" s="9" t="s">
        <v>148</v>
      </c>
      <c r="M24" s="9" t="s">
        <v>148</v>
      </c>
      <c r="N24" s="9" t="s">
        <v>148</v>
      </c>
      <c r="O24" s="9" t="s">
        <v>148</v>
      </c>
      <c r="P24" s="9" t="s">
        <v>148</v>
      </c>
      <c r="Q24" s="9" t="s">
        <v>148</v>
      </c>
      <c r="R24" s="9" t="s">
        <v>148</v>
      </c>
      <c r="S24" s="9" t="s">
        <v>148</v>
      </c>
      <c r="T24" s="9" t="s">
        <v>148</v>
      </c>
      <c r="U24" s="9" t="s">
        <v>148</v>
      </c>
      <c r="V24" s="9" t="s">
        <v>148</v>
      </c>
      <c r="W24" s="9" t="s">
        <v>148</v>
      </c>
      <c r="X24" s="9" t="s">
        <v>148</v>
      </c>
      <c r="Y24" s="9" t="s">
        <v>148</v>
      </c>
      <c r="Z24" s="9" t="s">
        <v>148</v>
      </c>
      <c r="AA24" s="9" t="s">
        <v>148</v>
      </c>
      <c r="AB24" s="9" t="s">
        <v>148</v>
      </c>
      <c r="AC24" s="9" t="s">
        <v>148</v>
      </c>
      <c r="AD24" s="9" t="s">
        <v>148</v>
      </c>
      <c r="AE24" s="9" t="s">
        <v>148</v>
      </c>
      <c r="AF24" s="9" t="s">
        <v>148</v>
      </c>
    </row>
    <row r="25" spans="1:32" ht="11.45" customHeight="1" x14ac:dyDescent="0.25">
      <c r="A25" s="6" t="s">
        <v>51</v>
      </c>
      <c r="B25" s="8" t="s">
        <v>148</v>
      </c>
      <c r="C25" s="8" t="s">
        <v>148</v>
      </c>
      <c r="D25" s="8" t="s">
        <v>148</v>
      </c>
      <c r="E25" s="8" t="s">
        <v>148</v>
      </c>
      <c r="F25" s="8" t="s">
        <v>148</v>
      </c>
      <c r="G25" s="8" t="s">
        <v>148</v>
      </c>
      <c r="H25" s="8" t="s">
        <v>148</v>
      </c>
      <c r="I25" s="8" t="s">
        <v>148</v>
      </c>
      <c r="J25" s="8" t="s">
        <v>148</v>
      </c>
      <c r="K25" s="8" t="s">
        <v>148</v>
      </c>
      <c r="L25" s="8" t="s">
        <v>148</v>
      </c>
      <c r="M25" s="8" t="s">
        <v>148</v>
      </c>
      <c r="N25" s="8" t="s">
        <v>148</v>
      </c>
      <c r="O25" s="8" t="s">
        <v>148</v>
      </c>
      <c r="P25" s="8" t="s">
        <v>148</v>
      </c>
      <c r="Q25" s="8" t="s">
        <v>148</v>
      </c>
      <c r="R25" s="8" t="s">
        <v>148</v>
      </c>
      <c r="S25" s="8" t="s">
        <v>148</v>
      </c>
      <c r="T25" s="8" t="s">
        <v>148</v>
      </c>
      <c r="U25" s="8" t="s">
        <v>148</v>
      </c>
      <c r="V25" s="8" t="s">
        <v>148</v>
      </c>
      <c r="W25" s="8" t="s">
        <v>148</v>
      </c>
      <c r="X25" s="8" t="s">
        <v>148</v>
      </c>
      <c r="Y25" s="8" t="s">
        <v>148</v>
      </c>
      <c r="Z25" s="8" t="s">
        <v>148</v>
      </c>
      <c r="AA25" s="8" t="s">
        <v>148</v>
      </c>
      <c r="AB25" s="8" t="s">
        <v>148</v>
      </c>
      <c r="AC25" s="8" t="s">
        <v>148</v>
      </c>
      <c r="AD25" s="8" t="s">
        <v>148</v>
      </c>
      <c r="AE25" s="8" t="s">
        <v>148</v>
      </c>
      <c r="AF25" s="8" t="s">
        <v>148</v>
      </c>
    </row>
    <row r="26" spans="1:32" ht="11.45" customHeight="1" x14ac:dyDescent="0.25">
      <c r="A26" s="6" t="s">
        <v>52</v>
      </c>
      <c r="B26" s="9" t="s">
        <v>148</v>
      </c>
      <c r="C26" s="9" t="s">
        <v>148</v>
      </c>
      <c r="D26" s="9" t="s">
        <v>148</v>
      </c>
      <c r="E26" s="9" t="s">
        <v>148</v>
      </c>
      <c r="F26" s="9" t="s">
        <v>148</v>
      </c>
      <c r="G26" s="9" t="s">
        <v>148</v>
      </c>
      <c r="H26" s="9" t="s">
        <v>148</v>
      </c>
      <c r="I26" s="9" t="s">
        <v>148</v>
      </c>
      <c r="J26" s="9" t="s">
        <v>148</v>
      </c>
      <c r="K26" s="9" t="s">
        <v>148</v>
      </c>
      <c r="L26" s="9" t="s">
        <v>148</v>
      </c>
      <c r="M26" s="9" t="s">
        <v>148</v>
      </c>
      <c r="N26" s="9" t="s">
        <v>148</v>
      </c>
      <c r="O26" s="9" t="s">
        <v>148</v>
      </c>
      <c r="P26" s="9" t="s">
        <v>148</v>
      </c>
      <c r="Q26" s="9" t="s">
        <v>148</v>
      </c>
      <c r="R26" s="9" t="s">
        <v>148</v>
      </c>
      <c r="S26" s="9" t="s">
        <v>148</v>
      </c>
      <c r="T26" s="9" t="s">
        <v>148</v>
      </c>
      <c r="U26" s="9" t="s">
        <v>148</v>
      </c>
      <c r="V26" s="9" t="s">
        <v>148</v>
      </c>
      <c r="W26" s="9" t="s">
        <v>148</v>
      </c>
      <c r="X26" s="9" t="s">
        <v>148</v>
      </c>
      <c r="Y26" s="9" t="s">
        <v>148</v>
      </c>
      <c r="Z26" s="9" t="s">
        <v>148</v>
      </c>
      <c r="AA26" s="9" t="s">
        <v>148</v>
      </c>
      <c r="AB26" s="9" t="s">
        <v>148</v>
      </c>
      <c r="AC26" s="9" t="s">
        <v>148</v>
      </c>
      <c r="AD26" s="9" t="s">
        <v>148</v>
      </c>
      <c r="AE26" s="9" t="s">
        <v>148</v>
      </c>
      <c r="AF26" s="9" t="s">
        <v>148</v>
      </c>
    </row>
    <row r="27" spans="1:32" ht="11.45" customHeight="1" x14ac:dyDescent="0.25">
      <c r="A27" s="6" t="s">
        <v>53</v>
      </c>
      <c r="B27" s="8" t="s">
        <v>148</v>
      </c>
      <c r="C27" s="8" t="s">
        <v>148</v>
      </c>
      <c r="D27" s="8" t="s">
        <v>148</v>
      </c>
      <c r="E27" s="8" t="s">
        <v>148</v>
      </c>
      <c r="F27" s="8" t="s">
        <v>148</v>
      </c>
      <c r="G27" s="8" t="s">
        <v>148</v>
      </c>
      <c r="H27" s="8" t="s">
        <v>148</v>
      </c>
      <c r="I27" s="8" t="s">
        <v>148</v>
      </c>
      <c r="J27" s="8" t="s">
        <v>148</v>
      </c>
      <c r="K27" s="8" t="s">
        <v>148</v>
      </c>
      <c r="L27" s="8" t="s">
        <v>148</v>
      </c>
      <c r="M27" s="8" t="s">
        <v>148</v>
      </c>
      <c r="N27" s="8" t="s">
        <v>148</v>
      </c>
      <c r="O27" s="8" t="s">
        <v>148</v>
      </c>
      <c r="P27" s="8" t="s">
        <v>148</v>
      </c>
      <c r="Q27" s="8" t="s">
        <v>148</v>
      </c>
      <c r="R27" s="8" t="s">
        <v>148</v>
      </c>
      <c r="S27" s="8" t="s">
        <v>148</v>
      </c>
      <c r="T27" s="8" t="s">
        <v>148</v>
      </c>
      <c r="U27" s="8" t="s">
        <v>148</v>
      </c>
      <c r="V27" s="8" t="s">
        <v>148</v>
      </c>
      <c r="W27" s="8" t="s">
        <v>148</v>
      </c>
      <c r="X27" s="8" t="s">
        <v>148</v>
      </c>
      <c r="Y27" s="8" t="s">
        <v>148</v>
      </c>
      <c r="Z27" s="8" t="s">
        <v>148</v>
      </c>
      <c r="AA27" s="8" t="s">
        <v>148</v>
      </c>
      <c r="AB27" s="8" t="s">
        <v>148</v>
      </c>
      <c r="AC27" s="8" t="s">
        <v>148</v>
      </c>
      <c r="AD27" s="8" t="s">
        <v>148</v>
      </c>
      <c r="AE27" s="8" t="s">
        <v>148</v>
      </c>
      <c r="AF27" s="8" t="s">
        <v>148</v>
      </c>
    </row>
    <row r="28" spans="1:32" ht="11.45" customHeight="1" x14ac:dyDescent="0.25">
      <c r="A28" s="6" t="s">
        <v>54</v>
      </c>
      <c r="B28" s="9" t="s">
        <v>148</v>
      </c>
      <c r="C28" s="9" t="s">
        <v>148</v>
      </c>
      <c r="D28" s="9" t="s">
        <v>148</v>
      </c>
      <c r="E28" s="9" t="s">
        <v>148</v>
      </c>
      <c r="F28" s="9" t="s">
        <v>148</v>
      </c>
      <c r="G28" s="9" t="s">
        <v>148</v>
      </c>
      <c r="H28" s="9" t="s">
        <v>148</v>
      </c>
      <c r="I28" s="9" t="s">
        <v>148</v>
      </c>
      <c r="J28" s="9" t="s">
        <v>148</v>
      </c>
      <c r="K28" s="9" t="s">
        <v>148</v>
      </c>
      <c r="L28" s="9" t="s">
        <v>148</v>
      </c>
      <c r="M28" s="9" t="s">
        <v>148</v>
      </c>
      <c r="N28" s="9" t="s">
        <v>148</v>
      </c>
      <c r="O28" s="9" t="s">
        <v>148</v>
      </c>
      <c r="P28" s="9" t="s">
        <v>148</v>
      </c>
      <c r="Q28" s="9" t="s">
        <v>148</v>
      </c>
      <c r="R28" s="9" t="s">
        <v>148</v>
      </c>
      <c r="S28" s="9" t="s">
        <v>148</v>
      </c>
      <c r="T28" s="9" t="s">
        <v>148</v>
      </c>
      <c r="U28" s="9" t="s">
        <v>148</v>
      </c>
      <c r="V28" s="9" t="s">
        <v>148</v>
      </c>
      <c r="W28" s="9" t="s">
        <v>148</v>
      </c>
      <c r="X28" s="9" t="s">
        <v>148</v>
      </c>
      <c r="Y28" s="9" t="s">
        <v>148</v>
      </c>
      <c r="Z28" s="9" t="s">
        <v>148</v>
      </c>
      <c r="AA28" s="9" t="s">
        <v>148</v>
      </c>
      <c r="AB28" s="9" t="s">
        <v>148</v>
      </c>
      <c r="AC28" s="9" t="s">
        <v>148</v>
      </c>
      <c r="AD28" s="9" t="s">
        <v>148</v>
      </c>
      <c r="AE28" s="9" t="s">
        <v>148</v>
      </c>
      <c r="AF28" s="9" t="s">
        <v>148</v>
      </c>
    </row>
    <row r="29" spans="1:32" ht="11.45" customHeight="1" x14ac:dyDescent="0.25">
      <c r="A29" s="6" t="s">
        <v>55</v>
      </c>
      <c r="B29" s="8" t="s">
        <v>148</v>
      </c>
      <c r="C29" s="8" t="s">
        <v>148</v>
      </c>
      <c r="D29" s="8" t="s">
        <v>148</v>
      </c>
      <c r="E29" s="8" t="s">
        <v>148</v>
      </c>
      <c r="F29" s="8" t="s">
        <v>148</v>
      </c>
      <c r="G29" s="8" t="s">
        <v>148</v>
      </c>
      <c r="H29" s="8" t="s">
        <v>148</v>
      </c>
      <c r="I29" s="8" t="s">
        <v>148</v>
      </c>
      <c r="J29" s="8" t="s">
        <v>148</v>
      </c>
      <c r="K29" s="8" t="s">
        <v>148</v>
      </c>
      <c r="L29" s="8" t="s">
        <v>148</v>
      </c>
      <c r="M29" s="8" t="s">
        <v>148</v>
      </c>
      <c r="N29" s="8" t="s">
        <v>148</v>
      </c>
      <c r="O29" s="8" t="s">
        <v>148</v>
      </c>
      <c r="P29" s="8" t="s">
        <v>148</v>
      </c>
      <c r="Q29" s="8" t="s">
        <v>148</v>
      </c>
      <c r="R29" s="8" t="s">
        <v>148</v>
      </c>
      <c r="S29" s="8" t="s">
        <v>148</v>
      </c>
      <c r="T29" s="8" t="s">
        <v>148</v>
      </c>
      <c r="U29" s="8" t="s">
        <v>148</v>
      </c>
      <c r="V29" s="8" t="s">
        <v>148</v>
      </c>
      <c r="W29" s="8" t="s">
        <v>148</v>
      </c>
      <c r="X29" s="8" t="s">
        <v>148</v>
      </c>
      <c r="Y29" s="8" t="s">
        <v>148</v>
      </c>
      <c r="Z29" s="8" t="s">
        <v>148</v>
      </c>
      <c r="AA29" s="8" t="s">
        <v>148</v>
      </c>
      <c r="AB29" s="8" t="s">
        <v>148</v>
      </c>
      <c r="AC29" s="8" t="s">
        <v>148</v>
      </c>
      <c r="AD29" s="8" t="s">
        <v>148</v>
      </c>
      <c r="AE29" s="8" t="s">
        <v>148</v>
      </c>
      <c r="AF29" s="8" t="s">
        <v>148</v>
      </c>
    </row>
    <row r="30" spans="1:32" ht="11.45" customHeight="1" x14ac:dyDescent="0.25">
      <c r="A30" s="6" t="s">
        <v>56</v>
      </c>
      <c r="B30" s="9" t="s">
        <v>148</v>
      </c>
      <c r="C30" s="9" t="s">
        <v>148</v>
      </c>
      <c r="D30" s="9" t="s">
        <v>148</v>
      </c>
      <c r="E30" s="9" t="s">
        <v>148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</row>
    <row r="31" spans="1:32" ht="11.45" customHeight="1" x14ac:dyDescent="0.25">
      <c r="A31" s="6" t="s">
        <v>57</v>
      </c>
      <c r="B31" s="8" t="s">
        <v>148</v>
      </c>
      <c r="C31" s="8" t="s">
        <v>148</v>
      </c>
      <c r="D31" s="8" t="s">
        <v>148</v>
      </c>
      <c r="E31" s="8" t="s">
        <v>148</v>
      </c>
      <c r="F31" s="8" t="s">
        <v>148</v>
      </c>
      <c r="G31" s="8" t="s">
        <v>148</v>
      </c>
      <c r="H31" s="8" t="s">
        <v>148</v>
      </c>
      <c r="I31" s="8" t="s">
        <v>148</v>
      </c>
      <c r="J31" s="8" t="s">
        <v>148</v>
      </c>
      <c r="K31" s="8" t="s">
        <v>148</v>
      </c>
      <c r="L31" s="8" t="s">
        <v>148</v>
      </c>
      <c r="M31" s="8" t="s">
        <v>148</v>
      </c>
      <c r="N31" s="8" t="s">
        <v>148</v>
      </c>
      <c r="O31" s="8" t="s">
        <v>148</v>
      </c>
      <c r="P31" s="8" t="s">
        <v>148</v>
      </c>
      <c r="Q31" s="8" t="s">
        <v>148</v>
      </c>
      <c r="R31" s="8" t="s">
        <v>148</v>
      </c>
      <c r="S31" s="8" t="s">
        <v>148</v>
      </c>
      <c r="T31" s="8" t="s">
        <v>148</v>
      </c>
      <c r="U31" s="8" t="s">
        <v>148</v>
      </c>
      <c r="V31" s="8" t="s">
        <v>148</v>
      </c>
      <c r="W31" s="8" t="s">
        <v>148</v>
      </c>
      <c r="X31" s="8" t="s">
        <v>148</v>
      </c>
      <c r="Y31" s="8" t="s">
        <v>148</v>
      </c>
      <c r="Z31" s="8" t="s">
        <v>148</v>
      </c>
      <c r="AA31" s="8" t="s">
        <v>148</v>
      </c>
      <c r="AB31" s="8" t="s">
        <v>148</v>
      </c>
      <c r="AC31" s="8" t="s">
        <v>148</v>
      </c>
      <c r="AD31" s="8" t="s">
        <v>148</v>
      </c>
      <c r="AE31" s="8" t="s">
        <v>148</v>
      </c>
      <c r="AF31" s="8" t="s">
        <v>148</v>
      </c>
    </row>
    <row r="32" spans="1:32" ht="11.45" customHeight="1" x14ac:dyDescent="0.25">
      <c r="A32" s="6" t="s">
        <v>58</v>
      </c>
      <c r="B32" s="9" t="s">
        <v>148</v>
      </c>
      <c r="C32" s="9" t="s">
        <v>148</v>
      </c>
      <c r="D32" s="9" t="s">
        <v>148</v>
      </c>
      <c r="E32" s="9" t="s">
        <v>148</v>
      </c>
      <c r="F32" s="9" t="s">
        <v>148</v>
      </c>
      <c r="G32" s="9" t="s">
        <v>148</v>
      </c>
      <c r="H32" s="9" t="s">
        <v>148</v>
      </c>
      <c r="I32" s="9" t="s">
        <v>148</v>
      </c>
      <c r="J32" s="9" t="s">
        <v>148</v>
      </c>
      <c r="K32" s="9" t="s">
        <v>148</v>
      </c>
      <c r="L32" s="9" t="s">
        <v>148</v>
      </c>
      <c r="M32" s="9" t="s">
        <v>148</v>
      </c>
      <c r="N32" s="9" t="s">
        <v>148</v>
      </c>
      <c r="O32" s="9" t="s">
        <v>148</v>
      </c>
      <c r="P32" s="9" t="s">
        <v>148</v>
      </c>
      <c r="Q32" s="9" t="s">
        <v>148</v>
      </c>
      <c r="R32" s="9" t="s">
        <v>148</v>
      </c>
      <c r="S32" s="9" t="s">
        <v>148</v>
      </c>
      <c r="T32" s="9" t="s">
        <v>148</v>
      </c>
      <c r="U32" s="9" t="s">
        <v>148</v>
      </c>
      <c r="V32" s="9" t="s">
        <v>148</v>
      </c>
      <c r="W32" s="9" t="s">
        <v>148</v>
      </c>
      <c r="X32" s="9" t="s">
        <v>148</v>
      </c>
      <c r="Y32" s="9" t="s">
        <v>148</v>
      </c>
      <c r="Z32" s="9" t="s">
        <v>148</v>
      </c>
      <c r="AA32" s="9" t="s">
        <v>148</v>
      </c>
      <c r="AB32" s="9" t="s">
        <v>148</v>
      </c>
      <c r="AC32" s="9" t="s">
        <v>148</v>
      </c>
      <c r="AD32" s="9" t="s">
        <v>148</v>
      </c>
      <c r="AE32" s="9" t="s">
        <v>148</v>
      </c>
      <c r="AF32" s="9" t="s">
        <v>148</v>
      </c>
    </row>
    <row r="33" spans="1:32" ht="11.45" customHeight="1" x14ac:dyDescent="0.25">
      <c r="A33" s="6" t="s">
        <v>59</v>
      </c>
      <c r="B33" s="19">
        <v>2512.25</v>
      </c>
      <c r="C33" s="19">
        <v>2529</v>
      </c>
      <c r="D33" s="19">
        <v>2543.5</v>
      </c>
      <c r="E33" s="19">
        <v>2585.5</v>
      </c>
      <c r="F33" s="19">
        <v>2716.25</v>
      </c>
      <c r="G33" s="19">
        <v>2876</v>
      </c>
      <c r="H33" s="19">
        <v>3124.5</v>
      </c>
      <c r="I33" s="19">
        <v>3357</v>
      </c>
      <c r="J33" s="19">
        <v>3438.25</v>
      </c>
      <c r="K33" s="19">
        <v>3476</v>
      </c>
      <c r="L33" s="15">
        <v>4332.2489999999998</v>
      </c>
      <c r="M33" s="15">
        <v>5917.2489999999998</v>
      </c>
      <c r="N33" s="19">
        <v>5579.5</v>
      </c>
      <c r="O33" s="15">
        <v>5625.2539999999999</v>
      </c>
      <c r="P33" s="15">
        <v>5810.8540000000003</v>
      </c>
      <c r="Q33" s="15">
        <v>6565.9319999999998</v>
      </c>
      <c r="R33" s="15">
        <v>7914.116</v>
      </c>
      <c r="S33" s="15">
        <v>8754.8520000000008</v>
      </c>
      <c r="T33" s="15">
        <v>9499.277</v>
      </c>
      <c r="U33" s="15">
        <v>11016.989</v>
      </c>
      <c r="V33" s="15">
        <v>12602.612999999999</v>
      </c>
      <c r="W33" s="15">
        <v>13935.632</v>
      </c>
      <c r="X33" s="15">
        <v>14827.184999999999</v>
      </c>
      <c r="Y33" s="15">
        <v>15847.361000000001</v>
      </c>
      <c r="Z33" s="15">
        <v>16926.032999999999</v>
      </c>
      <c r="AA33" s="15">
        <v>18018.852999999999</v>
      </c>
      <c r="AB33" s="15">
        <v>18391.616999999998</v>
      </c>
      <c r="AC33" s="15">
        <v>17782.188999999998</v>
      </c>
      <c r="AD33" s="15">
        <v>18636.948</v>
      </c>
      <c r="AE33" s="15">
        <v>21446.128000000001</v>
      </c>
      <c r="AF33" s="15">
        <v>20706.423999999999</v>
      </c>
    </row>
    <row r="34" spans="1:32" ht="11.45" customHeight="1" x14ac:dyDescent="0.25">
      <c r="A34" s="6" t="s">
        <v>60</v>
      </c>
      <c r="B34" s="16">
        <v>2341905.9350000001</v>
      </c>
      <c r="C34" s="16">
        <v>2377869.8020000001</v>
      </c>
      <c r="D34" s="16">
        <v>2446357.4210000001</v>
      </c>
      <c r="E34" s="16">
        <v>2473118.358</v>
      </c>
      <c r="F34" s="16">
        <v>2495009.9730000002</v>
      </c>
      <c r="G34" s="16">
        <v>2529677.807</v>
      </c>
      <c r="H34" s="16">
        <v>2606600.1129999999</v>
      </c>
      <c r="I34" s="20">
        <v>2647492.09</v>
      </c>
      <c r="J34" s="16">
        <v>2754212.602</v>
      </c>
      <c r="K34" s="16">
        <v>2816586.452</v>
      </c>
      <c r="L34" s="16">
        <v>2815103.0920000002</v>
      </c>
      <c r="M34" s="16">
        <v>2864029.6570000001</v>
      </c>
      <c r="N34" s="16">
        <v>2899912.145</v>
      </c>
      <c r="O34" s="16">
        <v>2928222.7519999999</v>
      </c>
      <c r="P34" s="16">
        <v>2993895.0759999999</v>
      </c>
      <c r="Q34" s="16">
        <v>2982399.7850000001</v>
      </c>
      <c r="R34" s="16">
        <v>3025785.1719999998</v>
      </c>
      <c r="S34" s="16">
        <v>3051656.8859999999</v>
      </c>
      <c r="T34" s="16">
        <v>2989742.4180000001</v>
      </c>
      <c r="U34" s="20">
        <v>2903624.09</v>
      </c>
      <c r="V34" s="16">
        <v>2878594.5249999999</v>
      </c>
      <c r="W34" s="16">
        <v>2855866.051</v>
      </c>
      <c r="X34" s="16">
        <v>2733759.3730000001</v>
      </c>
      <c r="Y34" s="16">
        <v>2727828.2250000001</v>
      </c>
      <c r="Z34" s="16">
        <v>2764524.6850000001</v>
      </c>
      <c r="AA34" s="16">
        <v>2802672.5929999999</v>
      </c>
      <c r="AB34" s="16">
        <v>2871201.1630000002</v>
      </c>
      <c r="AC34" s="16">
        <v>2916833.0070000002</v>
      </c>
      <c r="AD34" s="16">
        <v>2913294.4410000001</v>
      </c>
      <c r="AE34" s="16">
        <v>2933290.0019999999</v>
      </c>
      <c r="AF34" s="16">
        <v>2561060.2850000001</v>
      </c>
    </row>
    <row r="35" spans="1:32" ht="11.45" customHeight="1" x14ac:dyDescent="0.25">
      <c r="A35" s="6" t="s">
        <v>61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</row>
    <row r="36" spans="1:32" ht="11.45" customHeight="1" x14ac:dyDescent="0.25">
      <c r="A36" s="6" t="s">
        <v>62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</row>
    <row r="37" spans="1:32" ht="11.45" customHeight="1" x14ac:dyDescent="0.25">
      <c r="A37" s="6" t="s">
        <v>63</v>
      </c>
      <c r="B37" s="8" t="s">
        <v>148</v>
      </c>
      <c r="C37" s="8" t="s">
        <v>148</v>
      </c>
      <c r="D37" s="8" t="s">
        <v>148</v>
      </c>
      <c r="E37" s="8" t="s">
        <v>148</v>
      </c>
      <c r="F37" s="8" t="s">
        <v>148</v>
      </c>
      <c r="G37" s="8" t="s">
        <v>148</v>
      </c>
      <c r="H37" s="8" t="s">
        <v>148</v>
      </c>
      <c r="I37" s="8" t="s">
        <v>148</v>
      </c>
      <c r="J37" s="8" t="s">
        <v>148</v>
      </c>
      <c r="K37" s="8" t="s">
        <v>148</v>
      </c>
      <c r="L37" s="8" t="s">
        <v>148</v>
      </c>
      <c r="M37" s="8" t="s">
        <v>148</v>
      </c>
      <c r="N37" s="8" t="s">
        <v>148</v>
      </c>
      <c r="O37" s="8" t="s">
        <v>148</v>
      </c>
      <c r="P37" s="8" t="s">
        <v>148</v>
      </c>
      <c r="Q37" s="8" t="s">
        <v>148</v>
      </c>
      <c r="R37" s="8" t="s">
        <v>148</v>
      </c>
      <c r="S37" s="8" t="s">
        <v>148</v>
      </c>
      <c r="T37" s="8" t="s">
        <v>148</v>
      </c>
      <c r="U37" s="8" t="s">
        <v>148</v>
      </c>
      <c r="V37" s="8" t="s">
        <v>148</v>
      </c>
      <c r="W37" s="8" t="s">
        <v>148</v>
      </c>
      <c r="X37" s="8" t="s">
        <v>148</v>
      </c>
      <c r="Y37" s="8" t="s">
        <v>148</v>
      </c>
      <c r="Z37" s="8" t="s">
        <v>148</v>
      </c>
      <c r="AA37" s="8" t="s">
        <v>148</v>
      </c>
      <c r="AB37" s="8" t="s">
        <v>148</v>
      </c>
      <c r="AC37" s="8" t="s">
        <v>148</v>
      </c>
      <c r="AD37" s="8" t="s">
        <v>148</v>
      </c>
      <c r="AE37" s="8" t="s">
        <v>148</v>
      </c>
      <c r="AF37" s="8" t="s">
        <v>148</v>
      </c>
    </row>
    <row r="38" spans="1:32" ht="11.45" customHeight="1" x14ac:dyDescent="0.25">
      <c r="A38" s="6" t="s">
        <v>64</v>
      </c>
      <c r="B38" s="9" t="s">
        <v>148</v>
      </c>
      <c r="C38" s="9" t="s">
        <v>148</v>
      </c>
      <c r="D38" s="9" t="s">
        <v>148</v>
      </c>
      <c r="E38" s="9" t="s">
        <v>148</v>
      </c>
      <c r="F38" s="9" t="s">
        <v>148</v>
      </c>
      <c r="G38" s="9" t="s">
        <v>148</v>
      </c>
      <c r="H38" s="9" t="s">
        <v>148</v>
      </c>
      <c r="I38" s="9" t="s">
        <v>148</v>
      </c>
      <c r="J38" s="9" t="s">
        <v>148</v>
      </c>
      <c r="K38" s="9" t="s">
        <v>148</v>
      </c>
      <c r="L38" s="9" t="s">
        <v>148</v>
      </c>
      <c r="M38" s="9" t="s">
        <v>148</v>
      </c>
      <c r="N38" s="9" t="s">
        <v>148</v>
      </c>
      <c r="O38" s="9" t="s">
        <v>148</v>
      </c>
      <c r="P38" s="9" t="s">
        <v>148</v>
      </c>
      <c r="Q38" s="9" t="s">
        <v>148</v>
      </c>
      <c r="R38" s="9" t="s">
        <v>148</v>
      </c>
      <c r="S38" s="9" t="s">
        <v>148</v>
      </c>
      <c r="T38" s="9" t="s">
        <v>148</v>
      </c>
      <c r="U38" s="9" t="s">
        <v>148</v>
      </c>
      <c r="V38" s="9" t="s">
        <v>148</v>
      </c>
      <c r="W38" s="9" t="s">
        <v>148</v>
      </c>
      <c r="X38" s="9" t="s">
        <v>148</v>
      </c>
      <c r="Y38" s="9" t="s">
        <v>148</v>
      </c>
      <c r="Z38" s="9" t="s">
        <v>148</v>
      </c>
      <c r="AA38" s="9" t="s">
        <v>148</v>
      </c>
      <c r="AB38" s="9" t="s">
        <v>148</v>
      </c>
      <c r="AC38" s="9" t="s">
        <v>148</v>
      </c>
      <c r="AD38" s="9" t="s">
        <v>148</v>
      </c>
      <c r="AE38" s="9" t="s">
        <v>148</v>
      </c>
      <c r="AF38" s="9" t="s">
        <v>148</v>
      </c>
    </row>
    <row r="39" spans="1:32" ht="11.45" customHeight="1" x14ac:dyDescent="0.25">
      <c r="A39" s="6" t="s">
        <v>65</v>
      </c>
      <c r="B39" s="8" t="s">
        <v>148</v>
      </c>
      <c r="C39" s="8" t="s">
        <v>148</v>
      </c>
      <c r="D39" s="8" t="s">
        <v>148</v>
      </c>
      <c r="E39" s="8" t="s">
        <v>148</v>
      </c>
      <c r="F39" s="8" t="s">
        <v>148</v>
      </c>
      <c r="G39" s="8" t="s">
        <v>148</v>
      </c>
      <c r="H39" s="8" t="s">
        <v>148</v>
      </c>
      <c r="I39" s="8" t="s">
        <v>148</v>
      </c>
      <c r="J39" s="8" t="s">
        <v>148</v>
      </c>
      <c r="K39" s="8" t="s">
        <v>148</v>
      </c>
      <c r="L39" s="8" t="s">
        <v>148</v>
      </c>
      <c r="M39" s="8" t="s">
        <v>148</v>
      </c>
      <c r="N39" s="8" t="s">
        <v>148</v>
      </c>
      <c r="O39" s="8" t="s">
        <v>148</v>
      </c>
      <c r="P39" s="8" t="s">
        <v>148</v>
      </c>
      <c r="Q39" s="8" t="s">
        <v>148</v>
      </c>
      <c r="R39" s="8" t="s">
        <v>148</v>
      </c>
      <c r="S39" s="8" t="s">
        <v>148</v>
      </c>
      <c r="T39" s="8" t="s">
        <v>148</v>
      </c>
      <c r="U39" s="8" t="s">
        <v>148</v>
      </c>
      <c r="V39" s="8" t="s">
        <v>148</v>
      </c>
      <c r="W39" s="8" t="s">
        <v>148</v>
      </c>
      <c r="X39" s="8" t="s">
        <v>148</v>
      </c>
      <c r="Y39" s="8" t="s">
        <v>148</v>
      </c>
      <c r="Z39" s="8" t="s">
        <v>148</v>
      </c>
      <c r="AA39" s="8" t="s">
        <v>148</v>
      </c>
      <c r="AB39" s="8" t="s">
        <v>148</v>
      </c>
      <c r="AC39" s="8" t="s">
        <v>148</v>
      </c>
      <c r="AD39" s="8" t="s">
        <v>148</v>
      </c>
      <c r="AE39" s="8" t="s">
        <v>148</v>
      </c>
      <c r="AF39" s="8" t="s">
        <v>148</v>
      </c>
    </row>
    <row r="40" spans="1:32" ht="11.45" customHeight="1" x14ac:dyDescent="0.25">
      <c r="A40" s="6" t="s">
        <v>66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</row>
    <row r="41" spans="1:32" ht="11.45" customHeight="1" x14ac:dyDescent="0.25">
      <c r="A41" s="6" t="s">
        <v>67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</row>
    <row r="42" spans="1:32" ht="11.45" customHeight="1" x14ac:dyDescent="0.25">
      <c r="A42" s="6" t="s">
        <v>68</v>
      </c>
      <c r="B42" s="16">
        <v>31531.734</v>
      </c>
      <c r="C42" s="16">
        <v>30606.876</v>
      </c>
      <c r="D42" s="16">
        <v>28957.198</v>
      </c>
      <c r="E42" s="20">
        <v>30467.7</v>
      </c>
      <c r="F42" s="16">
        <v>31727.991999999998</v>
      </c>
      <c r="G42" s="16">
        <v>34746.432999999997</v>
      </c>
      <c r="H42" s="16">
        <v>36352.248</v>
      </c>
      <c r="I42" s="20">
        <v>39733.68</v>
      </c>
      <c r="J42" s="16">
        <v>40705.014000000003</v>
      </c>
      <c r="K42" s="16">
        <v>40462.964999999997</v>
      </c>
      <c r="L42" s="16">
        <v>41743.875999999997</v>
      </c>
      <c r="M42" s="16">
        <v>43969.409</v>
      </c>
      <c r="N42" s="16">
        <v>46654.983</v>
      </c>
      <c r="O42" s="16">
        <v>48342.981</v>
      </c>
      <c r="P42" s="16">
        <v>52165.004000000001</v>
      </c>
      <c r="Q42" s="16">
        <v>53728.256000000001</v>
      </c>
      <c r="R42" s="20">
        <v>55531.16</v>
      </c>
      <c r="S42" s="16">
        <v>55310.275000000001</v>
      </c>
      <c r="T42" s="20">
        <v>56935.61</v>
      </c>
      <c r="U42" s="16">
        <v>59146.745000000003</v>
      </c>
      <c r="V42" s="16">
        <v>59678.934000000001</v>
      </c>
      <c r="W42" s="16">
        <v>61718.743999999999</v>
      </c>
      <c r="X42" s="16">
        <v>61057.837</v>
      </c>
      <c r="Y42" s="16">
        <v>64965.891000000003</v>
      </c>
      <c r="Z42" s="16">
        <v>65091.565000000002</v>
      </c>
      <c r="AA42" s="16">
        <v>66545.982000000004</v>
      </c>
      <c r="AB42" s="16">
        <v>66770.906000000003</v>
      </c>
      <c r="AC42" s="16">
        <v>67863.372000000003</v>
      </c>
      <c r="AD42" s="16">
        <v>66983.226999999999</v>
      </c>
      <c r="AE42" s="16">
        <v>67798.365000000005</v>
      </c>
      <c r="AF42" s="16">
        <v>57204.243999999999</v>
      </c>
    </row>
    <row r="43" spans="1:32" ht="11.45" customHeight="1" x14ac:dyDescent="0.25">
      <c r="A43" s="6" t="s">
        <v>69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5">
        <v>12.209</v>
      </c>
      <c r="T43" s="15">
        <v>12.209</v>
      </c>
      <c r="U43" s="15">
        <v>12.208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</row>
    <row r="44" spans="1:32" ht="11.45" customHeight="1" x14ac:dyDescent="0.25">
      <c r="A44" s="6" t="s">
        <v>70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</row>
    <row r="45" spans="1:32" ht="11.45" customHeight="1" x14ac:dyDescent="0.25">
      <c r="A45" s="6" t="s">
        <v>71</v>
      </c>
      <c r="B45" s="15">
        <v>1282971.5179999999</v>
      </c>
      <c r="C45" s="15">
        <v>1292307.548</v>
      </c>
      <c r="D45" s="15">
        <v>1318270.2709999999</v>
      </c>
      <c r="E45" s="15">
        <v>1315547.946</v>
      </c>
      <c r="F45" s="15">
        <v>1310470.0989999999</v>
      </c>
      <c r="G45" s="15">
        <v>1311654.575</v>
      </c>
      <c r="H45" s="15">
        <v>1323726.294</v>
      </c>
      <c r="I45" s="15">
        <v>1320036.9180000001</v>
      </c>
      <c r="J45" s="15">
        <v>1330877.064</v>
      </c>
      <c r="K45" s="15">
        <v>1328483.736</v>
      </c>
      <c r="L45" s="15">
        <v>1271115.919</v>
      </c>
      <c r="M45" s="15">
        <v>1252643.9739999999</v>
      </c>
      <c r="N45" s="15">
        <v>1230817.3640000001</v>
      </c>
      <c r="O45" s="15">
        <v>1187258.0190000001</v>
      </c>
      <c r="P45" s="15">
        <v>1149104.9609999999</v>
      </c>
      <c r="Q45" s="15">
        <v>1094403.121</v>
      </c>
      <c r="R45" s="15">
        <v>1056276.4720000001</v>
      </c>
      <c r="S45" s="15">
        <v>1019637.226</v>
      </c>
      <c r="T45" s="19">
        <v>967935.56</v>
      </c>
      <c r="U45" s="15">
        <v>930919.73800000001</v>
      </c>
      <c r="V45" s="15">
        <v>877582.42799999996</v>
      </c>
      <c r="W45" s="15">
        <v>844916.16599999997</v>
      </c>
      <c r="X45" s="15">
        <v>784269.61399999994</v>
      </c>
      <c r="Y45" s="19">
        <v>759843.83999999997</v>
      </c>
      <c r="Z45" s="15">
        <v>756900.21100000001</v>
      </c>
      <c r="AA45" s="15">
        <v>745687.10699999996</v>
      </c>
      <c r="AB45" s="15">
        <v>748210.00100000005</v>
      </c>
      <c r="AC45" s="15">
        <v>752514.18099999998</v>
      </c>
      <c r="AD45" s="15">
        <v>753683.30099999998</v>
      </c>
      <c r="AE45" s="15">
        <v>770208.89500000002</v>
      </c>
      <c r="AF45" s="15">
        <v>662359.97600000002</v>
      </c>
    </row>
    <row r="46" spans="1:32" ht="11.45" customHeight="1" x14ac:dyDescent="0.25">
      <c r="A46" s="6" t="s">
        <v>72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</row>
    <row r="47" spans="1:32" ht="11.45" customHeight="1" x14ac:dyDescent="0.25">
      <c r="A47" s="6" t="s">
        <v>73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</row>
    <row r="48" spans="1:32" ht="11.45" customHeight="1" x14ac:dyDescent="0.25">
      <c r="A48" s="6" t="s">
        <v>74</v>
      </c>
      <c r="B48" s="16">
        <v>631.83299999999997</v>
      </c>
      <c r="C48" s="16">
        <v>291.79500000000002</v>
      </c>
      <c r="D48" s="16">
        <v>1496.3340000000001</v>
      </c>
      <c r="E48" s="16">
        <v>97.212000000000003</v>
      </c>
      <c r="F48" s="16">
        <v>255.334</v>
      </c>
      <c r="G48" s="20">
        <v>279.75</v>
      </c>
      <c r="H48" s="16">
        <v>255.416</v>
      </c>
      <c r="I48" s="16">
        <v>218.917</v>
      </c>
      <c r="J48" s="16">
        <v>231.083</v>
      </c>
      <c r="K48" s="16">
        <v>206.834</v>
      </c>
      <c r="L48" s="20">
        <v>146</v>
      </c>
      <c r="M48" s="16">
        <v>158.167</v>
      </c>
      <c r="N48" s="16">
        <v>194.667</v>
      </c>
      <c r="O48" s="16">
        <v>191.88900000000001</v>
      </c>
      <c r="P48" s="16">
        <v>48.667000000000002</v>
      </c>
      <c r="Q48" s="16">
        <v>23.881</v>
      </c>
      <c r="R48" s="16">
        <v>47.762999999999998</v>
      </c>
      <c r="S48" s="16">
        <v>59.738</v>
      </c>
      <c r="T48" s="20">
        <v>47.77</v>
      </c>
      <c r="U48" s="16">
        <v>23.899000000000001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16">
        <v>2.4E-2</v>
      </c>
      <c r="AD48" s="16">
        <v>0.47799999999999998</v>
      </c>
      <c r="AE48" s="20">
        <v>0</v>
      </c>
      <c r="AF48" s="16">
        <v>0.84799999999999998</v>
      </c>
    </row>
    <row r="49" spans="1:32" ht="11.45" customHeight="1" x14ac:dyDescent="0.25">
      <c r="A49" s="6" t="s">
        <v>75</v>
      </c>
      <c r="B49" s="15">
        <v>1026693.022</v>
      </c>
      <c r="C49" s="15">
        <v>1054495.8060000001</v>
      </c>
      <c r="D49" s="15">
        <v>1097432.287</v>
      </c>
      <c r="E49" s="19">
        <v>1126748</v>
      </c>
      <c r="F49" s="15">
        <v>1152355.2720000001</v>
      </c>
      <c r="G49" s="15">
        <v>1182795.7250000001</v>
      </c>
      <c r="H49" s="15">
        <v>1246109.828</v>
      </c>
      <c r="I49" s="15">
        <v>1287502.578</v>
      </c>
      <c r="J49" s="15">
        <v>1382388.216</v>
      </c>
      <c r="K49" s="15">
        <v>1447432.916</v>
      </c>
      <c r="L49" s="19">
        <v>1502086.07</v>
      </c>
      <c r="M49" s="15">
        <v>1567258.1140000001</v>
      </c>
      <c r="N49" s="15">
        <v>1622245.135</v>
      </c>
      <c r="O49" s="15">
        <v>1692429.862</v>
      </c>
      <c r="P49" s="15">
        <v>1792487.5530000001</v>
      </c>
      <c r="Q49" s="15">
        <v>1834085.7239999999</v>
      </c>
      <c r="R49" s="15">
        <v>1913852.159</v>
      </c>
      <c r="S49" s="15">
        <v>1976608.564</v>
      </c>
      <c r="T49" s="15">
        <v>1964627.3489999999</v>
      </c>
      <c r="U49" s="15">
        <v>1913473.8489999999</v>
      </c>
      <c r="V49" s="15">
        <v>1941247.057</v>
      </c>
      <c r="W49" s="15">
        <v>1949166.8770000001</v>
      </c>
      <c r="X49" s="15">
        <v>1888360.5759999999</v>
      </c>
      <c r="Y49" s="15">
        <v>1902899.943</v>
      </c>
      <c r="Z49" s="19">
        <v>1942381.02</v>
      </c>
      <c r="AA49" s="15">
        <v>1990276.5090000001</v>
      </c>
      <c r="AB49" s="15">
        <v>2056056.5959999999</v>
      </c>
      <c r="AC49" s="15">
        <v>2096286.024</v>
      </c>
      <c r="AD49" s="15">
        <v>2092467.024</v>
      </c>
      <c r="AE49" s="15">
        <v>2095128.7479999999</v>
      </c>
      <c r="AF49" s="15">
        <v>1841359.5589999999</v>
      </c>
    </row>
    <row r="50" spans="1:32" ht="11.45" customHeight="1" x14ac:dyDescent="0.25">
      <c r="A50" s="6" t="s">
        <v>76</v>
      </c>
      <c r="B50" s="16">
        <v>11.164</v>
      </c>
      <c r="C50" s="16">
        <v>112.22199999999999</v>
      </c>
      <c r="D50" s="16">
        <v>134.667</v>
      </c>
      <c r="E50" s="16">
        <v>201.94200000000001</v>
      </c>
      <c r="F50" s="16">
        <v>134.60900000000001</v>
      </c>
      <c r="G50" s="16">
        <v>145.77199999999999</v>
      </c>
      <c r="H50" s="16">
        <v>89.661000000000001</v>
      </c>
      <c r="I50" s="20">
        <v>0</v>
      </c>
      <c r="J50" s="16">
        <v>11.222</v>
      </c>
      <c r="K50" s="20">
        <v>0</v>
      </c>
      <c r="L50" s="16">
        <v>11.222</v>
      </c>
      <c r="M50" s="20">
        <v>0</v>
      </c>
      <c r="N50" s="20">
        <v>0</v>
      </c>
      <c r="O50" s="20">
        <v>0</v>
      </c>
      <c r="P50" s="20">
        <v>0</v>
      </c>
      <c r="Q50" s="16">
        <v>112.22199999999999</v>
      </c>
      <c r="R50" s="16">
        <v>22.443999999999999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16">
        <v>1.1439999999999999</v>
      </c>
      <c r="AE50" s="20">
        <v>0</v>
      </c>
      <c r="AF50" s="20">
        <v>0</v>
      </c>
    </row>
    <row r="51" spans="1:32" ht="11.45" customHeight="1" x14ac:dyDescent="0.25">
      <c r="A51" s="6" t="s">
        <v>77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5">
        <v>46.575000000000003</v>
      </c>
      <c r="R51" s="15">
        <v>55.173999999999999</v>
      </c>
      <c r="S51" s="15">
        <v>28.885999999999999</v>
      </c>
      <c r="T51" s="15">
        <v>183.922</v>
      </c>
      <c r="U51" s="15">
        <v>47.652999999999999</v>
      </c>
      <c r="V51" s="15">
        <v>86.105000000000004</v>
      </c>
      <c r="W51" s="15">
        <v>64.263999999999996</v>
      </c>
      <c r="X51" s="15">
        <v>71.343999999999994</v>
      </c>
      <c r="Y51" s="15">
        <v>118.556</v>
      </c>
      <c r="Z51" s="15">
        <v>151.88800000000001</v>
      </c>
      <c r="AA51" s="15">
        <v>162.999</v>
      </c>
      <c r="AB51" s="19">
        <v>163.66</v>
      </c>
      <c r="AC51" s="15">
        <v>169.405</v>
      </c>
      <c r="AD51" s="15">
        <v>158.94399999999999</v>
      </c>
      <c r="AE51" s="15">
        <v>153.41900000000001</v>
      </c>
      <c r="AF51" s="15">
        <v>134.82400000000001</v>
      </c>
    </row>
    <row r="52" spans="1:32" ht="11.45" customHeight="1" x14ac:dyDescent="0.25">
      <c r="A52" s="6" t="s">
        <v>78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</row>
    <row r="53" spans="1:32" ht="11.45" customHeight="1" x14ac:dyDescent="0.25">
      <c r="A53" s="6" t="s">
        <v>79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</row>
    <row r="54" spans="1:32" ht="11.45" customHeight="1" x14ac:dyDescent="0.25">
      <c r="A54" s="6" t="s">
        <v>80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</row>
    <row r="55" spans="1:32" ht="11.45" customHeight="1" x14ac:dyDescent="0.25">
      <c r="A55" s="6" t="s">
        <v>81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</row>
    <row r="56" spans="1:32" ht="11.45" customHeight="1" x14ac:dyDescent="0.25">
      <c r="A56" s="6" t="s">
        <v>82</v>
      </c>
      <c r="B56" s="16">
        <v>66.667000000000002</v>
      </c>
      <c r="C56" s="16">
        <v>55.555999999999997</v>
      </c>
      <c r="D56" s="16">
        <v>66.667000000000002</v>
      </c>
      <c r="E56" s="16">
        <v>55.555999999999997</v>
      </c>
      <c r="F56" s="16">
        <v>66.667000000000002</v>
      </c>
      <c r="G56" s="16">
        <v>55.555999999999997</v>
      </c>
      <c r="H56" s="16">
        <v>66.667000000000002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16">
        <v>88.888999999999996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16">
        <v>0.32200000000000001</v>
      </c>
      <c r="AE56" s="16">
        <v>0.57799999999999996</v>
      </c>
      <c r="AF56" s="16">
        <v>0.83299999999999996</v>
      </c>
    </row>
    <row r="57" spans="1:32" ht="11.45" customHeight="1" x14ac:dyDescent="0.25">
      <c r="A57" s="6" t="s">
        <v>83</v>
      </c>
      <c r="B57" s="15">
        <v>66.561000000000007</v>
      </c>
      <c r="C57" s="15">
        <v>73.951999999999998</v>
      </c>
      <c r="D57" s="15">
        <v>255.72200000000001</v>
      </c>
      <c r="E57" s="15">
        <v>604.92399999999998</v>
      </c>
      <c r="F57" s="15">
        <v>1620.8520000000001</v>
      </c>
      <c r="G57" s="19">
        <v>2524.5300000000002</v>
      </c>
      <c r="H57" s="19">
        <v>3705.12</v>
      </c>
      <c r="I57" s="15">
        <v>5047.6080000000002</v>
      </c>
      <c r="J57" s="15">
        <v>4765.5829999999996</v>
      </c>
      <c r="K57" s="15">
        <v>5313.4340000000002</v>
      </c>
      <c r="L57" s="15">
        <v>8271.7870000000003</v>
      </c>
      <c r="M57" s="19">
        <v>9745.3700000000008</v>
      </c>
      <c r="N57" s="15">
        <v>12927.373</v>
      </c>
      <c r="O57" s="15">
        <v>16029.425999999999</v>
      </c>
      <c r="P57" s="15">
        <v>21842.813999999998</v>
      </c>
      <c r="Q57" s="15">
        <v>36383.362999999998</v>
      </c>
      <c r="R57" s="15">
        <v>60234.623</v>
      </c>
      <c r="S57" s="15">
        <v>84215.914000000004</v>
      </c>
      <c r="T57" s="15">
        <v>103867.462</v>
      </c>
      <c r="U57" s="19">
        <v>122786.58</v>
      </c>
      <c r="V57" s="15">
        <v>139352.147</v>
      </c>
      <c r="W57" s="15">
        <v>147215.421</v>
      </c>
      <c r="X57" s="19">
        <v>156126.92000000001</v>
      </c>
      <c r="Y57" s="15">
        <v>139655.07199999999</v>
      </c>
      <c r="Z57" s="19">
        <v>150651.34</v>
      </c>
      <c r="AA57" s="15">
        <v>150930.42199999999</v>
      </c>
      <c r="AB57" s="19">
        <v>147009.54999999999</v>
      </c>
      <c r="AC57" s="15">
        <v>160377.68700000001</v>
      </c>
      <c r="AD57" s="15">
        <v>177034.125</v>
      </c>
      <c r="AE57" s="15">
        <v>183488.10800000001</v>
      </c>
      <c r="AF57" s="15">
        <v>185428.139</v>
      </c>
    </row>
    <row r="58" spans="1:32" ht="11.45" customHeight="1" x14ac:dyDescent="0.25">
      <c r="A58" s="6" t="s">
        <v>84</v>
      </c>
      <c r="B58" s="9" t="s">
        <v>148</v>
      </c>
      <c r="C58" s="9" t="s">
        <v>148</v>
      </c>
      <c r="D58" s="9" t="s">
        <v>148</v>
      </c>
      <c r="E58" s="9" t="s">
        <v>148</v>
      </c>
      <c r="F58" s="9" t="s">
        <v>148</v>
      </c>
      <c r="G58" s="9" t="s">
        <v>148</v>
      </c>
      <c r="H58" s="9" t="s">
        <v>148</v>
      </c>
      <c r="I58" s="9" t="s">
        <v>148</v>
      </c>
      <c r="J58" s="9" t="s">
        <v>148</v>
      </c>
      <c r="K58" s="9" t="s">
        <v>148</v>
      </c>
      <c r="L58" s="9" t="s">
        <v>148</v>
      </c>
      <c r="M58" s="9" t="s">
        <v>148</v>
      </c>
      <c r="N58" s="9" t="s">
        <v>148</v>
      </c>
      <c r="O58" s="9" t="s">
        <v>148</v>
      </c>
      <c r="P58" s="9" t="s">
        <v>148</v>
      </c>
      <c r="Q58" s="9" t="s">
        <v>148</v>
      </c>
      <c r="R58" s="9" t="s">
        <v>148</v>
      </c>
      <c r="S58" s="9" t="s">
        <v>148</v>
      </c>
      <c r="T58" s="9" t="s">
        <v>148</v>
      </c>
      <c r="U58" s="9" t="s">
        <v>148</v>
      </c>
      <c r="V58" s="9" t="s">
        <v>148</v>
      </c>
      <c r="W58" s="9" t="s">
        <v>148</v>
      </c>
      <c r="X58" s="9" t="s">
        <v>148</v>
      </c>
      <c r="Y58" s="9" t="s">
        <v>148</v>
      </c>
      <c r="Z58" s="9" t="s">
        <v>148</v>
      </c>
      <c r="AA58" s="9" t="s">
        <v>148</v>
      </c>
      <c r="AB58" s="9" t="s">
        <v>148</v>
      </c>
      <c r="AC58" s="9" t="s">
        <v>148</v>
      </c>
      <c r="AD58" s="9" t="s">
        <v>148</v>
      </c>
      <c r="AE58" s="9" t="s">
        <v>148</v>
      </c>
      <c r="AF58" s="9" t="s">
        <v>148</v>
      </c>
    </row>
    <row r="59" spans="1:32" ht="11.45" customHeight="1" x14ac:dyDescent="0.25">
      <c r="A59" s="6" t="s">
        <v>85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</row>
    <row r="60" spans="1:32" ht="11.45" customHeight="1" x14ac:dyDescent="0.25">
      <c r="A60" s="6" t="s">
        <v>86</v>
      </c>
      <c r="B60" s="9" t="s">
        <v>148</v>
      </c>
      <c r="C60" s="9" t="s">
        <v>148</v>
      </c>
      <c r="D60" s="9" t="s">
        <v>148</v>
      </c>
      <c r="E60" s="9" t="s">
        <v>148</v>
      </c>
      <c r="F60" s="9" t="s">
        <v>148</v>
      </c>
      <c r="G60" s="9" t="s">
        <v>148</v>
      </c>
      <c r="H60" s="9" t="s">
        <v>148</v>
      </c>
      <c r="I60" s="9" t="s">
        <v>148</v>
      </c>
      <c r="J60" s="9" t="s">
        <v>148</v>
      </c>
      <c r="K60" s="9" t="s">
        <v>148</v>
      </c>
      <c r="L60" s="9" t="s">
        <v>148</v>
      </c>
      <c r="M60" s="9" t="s">
        <v>148</v>
      </c>
      <c r="N60" s="9" t="s">
        <v>148</v>
      </c>
      <c r="O60" s="9" t="s">
        <v>148</v>
      </c>
      <c r="P60" s="9" t="s">
        <v>148</v>
      </c>
      <c r="Q60" s="9" t="s">
        <v>148</v>
      </c>
      <c r="R60" s="9" t="s">
        <v>148</v>
      </c>
      <c r="S60" s="9" t="s">
        <v>148</v>
      </c>
      <c r="T60" s="9" t="s">
        <v>148</v>
      </c>
      <c r="U60" s="9" t="s">
        <v>148</v>
      </c>
      <c r="V60" s="9" t="s">
        <v>148</v>
      </c>
      <c r="W60" s="9" t="s">
        <v>148</v>
      </c>
      <c r="X60" s="9" t="s">
        <v>148</v>
      </c>
      <c r="Y60" s="9" t="s">
        <v>148</v>
      </c>
      <c r="Z60" s="9" t="s">
        <v>148</v>
      </c>
      <c r="AA60" s="9" t="s">
        <v>148</v>
      </c>
      <c r="AB60" s="9" t="s">
        <v>148</v>
      </c>
      <c r="AC60" s="9" t="s">
        <v>148</v>
      </c>
      <c r="AD60" s="9" t="s">
        <v>148</v>
      </c>
      <c r="AE60" s="9" t="s">
        <v>148</v>
      </c>
      <c r="AF60" s="9" t="s">
        <v>148</v>
      </c>
    </row>
    <row r="61" spans="1:32" ht="11.45" customHeight="1" x14ac:dyDescent="0.25">
      <c r="A61" s="6" t="s">
        <v>87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</row>
    <row r="62" spans="1:32" ht="11.45" customHeight="1" x14ac:dyDescent="0.25">
      <c r="A62" s="6" t="s">
        <v>88</v>
      </c>
      <c r="B62" s="9" t="s">
        <v>148</v>
      </c>
      <c r="C62" s="9" t="s">
        <v>148</v>
      </c>
      <c r="D62" s="9" t="s">
        <v>148</v>
      </c>
      <c r="E62" s="9" t="s">
        <v>148</v>
      </c>
      <c r="F62" s="9" t="s">
        <v>148</v>
      </c>
      <c r="G62" s="9" t="s">
        <v>148</v>
      </c>
      <c r="H62" s="9" t="s">
        <v>148</v>
      </c>
      <c r="I62" s="9" t="s">
        <v>148</v>
      </c>
      <c r="J62" s="9" t="s">
        <v>148</v>
      </c>
      <c r="K62" s="9" t="s">
        <v>148</v>
      </c>
      <c r="L62" s="9" t="s">
        <v>148</v>
      </c>
      <c r="M62" s="9" t="s">
        <v>148</v>
      </c>
      <c r="N62" s="9" t="s">
        <v>148</v>
      </c>
      <c r="O62" s="9" t="s">
        <v>148</v>
      </c>
      <c r="P62" s="9" t="s">
        <v>148</v>
      </c>
      <c r="Q62" s="9" t="s">
        <v>148</v>
      </c>
      <c r="R62" s="9" t="s">
        <v>148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148</v>
      </c>
      <c r="X62" s="9" t="s">
        <v>148</v>
      </c>
      <c r="Y62" s="9" t="s">
        <v>148</v>
      </c>
      <c r="Z62" s="9" t="s">
        <v>148</v>
      </c>
      <c r="AA62" s="9" t="s">
        <v>148</v>
      </c>
      <c r="AB62" s="9" t="s">
        <v>148</v>
      </c>
      <c r="AC62" s="9" t="s">
        <v>148</v>
      </c>
      <c r="AD62" s="9" t="s">
        <v>148</v>
      </c>
      <c r="AE62" s="9" t="s">
        <v>148</v>
      </c>
      <c r="AF62" s="9" t="s">
        <v>148</v>
      </c>
    </row>
    <row r="63" spans="1:32" ht="11.45" customHeight="1" x14ac:dyDescent="0.25">
      <c r="A63" s="6" t="s">
        <v>89</v>
      </c>
      <c r="B63" s="8" t="s">
        <v>148</v>
      </c>
      <c r="C63" s="8" t="s">
        <v>148</v>
      </c>
      <c r="D63" s="8" t="s">
        <v>148</v>
      </c>
      <c r="E63" s="8" t="s">
        <v>148</v>
      </c>
      <c r="F63" s="8" t="s">
        <v>148</v>
      </c>
      <c r="G63" s="8" t="s">
        <v>148</v>
      </c>
      <c r="H63" s="8" t="s">
        <v>148</v>
      </c>
      <c r="I63" s="8" t="s">
        <v>148</v>
      </c>
      <c r="J63" s="8" t="s">
        <v>148</v>
      </c>
      <c r="K63" s="8" t="s">
        <v>148</v>
      </c>
      <c r="L63" s="8" t="s">
        <v>148</v>
      </c>
      <c r="M63" s="8" t="s">
        <v>148</v>
      </c>
      <c r="N63" s="8" t="s">
        <v>148</v>
      </c>
      <c r="O63" s="8" t="s">
        <v>148</v>
      </c>
      <c r="P63" s="8" t="s">
        <v>148</v>
      </c>
      <c r="Q63" s="8" t="s">
        <v>148</v>
      </c>
      <c r="R63" s="8" t="s">
        <v>148</v>
      </c>
      <c r="S63" s="8" t="s">
        <v>148</v>
      </c>
      <c r="T63" s="8" t="s">
        <v>148</v>
      </c>
      <c r="U63" s="8" t="s">
        <v>148</v>
      </c>
      <c r="V63" s="8" t="s">
        <v>148</v>
      </c>
      <c r="W63" s="8" t="s">
        <v>148</v>
      </c>
      <c r="X63" s="8" t="s">
        <v>148</v>
      </c>
      <c r="Y63" s="8" t="s">
        <v>148</v>
      </c>
      <c r="Z63" s="8" t="s">
        <v>148</v>
      </c>
      <c r="AA63" s="8" t="s">
        <v>148</v>
      </c>
      <c r="AB63" s="8" t="s">
        <v>148</v>
      </c>
      <c r="AC63" s="8" t="s">
        <v>148</v>
      </c>
      <c r="AD63" s="8" t="s">
        <v>148</v>
      </c>
      <c r="AE63" s="8" t="s">
        <v>148</v>
      </c>
      <c r="AF63" s="8" t="s">
        <v>148</v>
      </c>
    </row>
    <row r="64" spans="1:32" ht="11.45" customHeight="1" x14ac:dyDescent="0.25">
      <c r="A64" s="6" t="s">
        <v>90</v>
      </c>
      <c r="B64" s="9" t="s">
        <v>148</v>
      </c>
      <c r="C64" s="9" t="s">
        <v>148</v>
      </c>
      <c r="D64" s="9" t="s">
        <v>148</v>
      </c>
      <c r="E64" s="9" t="s">
        <v>148</v>
      </c>
      <c r="F64" s="9" t="s">
        <v>148</v>
      </c>
      <c r="G64" s="9" t="s">
        <v>148</v>
      </c>
      <c r="H64" s="9" t="s">
        <v>148</v>
      </c>
      <c r="I64" s="9" t="s">
        <v>148</v>
      </c>
      <c r="J64" s="9" t="s">
        <v>148</v>
      </c>
      <c r="K64" s="9" t="s">
        <v>148</v>
      </c>
      <c r="L64" s="9" t="s">
        <v>148</v>
      </c>
      <c r="M64" s="9" t="s">
        <v>148</v>
      </c>
      <c r="N64" s="9" t="s">
        <v>148</v>
      </c>
      <c r="O64" s="9" t="s">
        <v>148</v>
      </c>
      <c r="P64" s="9" t="s">
        <v>148</v>
      </c>
      <c r="Q64" s="9" t="s">
        <v>148</v>
      </c>
      <c r="R64" s="9" t="s">
        <v>148</v>
      </c>
      <c r="S64" s="9" t="s">
        <v>148</v>
      </c>
      <c r="T64" s="9" t="s">
        <v>148</v>
      </c>
      <c r="U64" s="9" t="s">
        <v>148</v>
      </c>
      <c r="V64" s="9" t="s">
        <v>148</v>
      </c>
      <c r="W64" s="9" t="s">
        <v>148</v>
      </c>
      <c r="X64" s="9" t="s">
        <v>148</v>
      </c>
      <c r="Y64" s="9" t="s">
        <v>148</v>
      </c>
      <c r="Z64" s="9" t="s">
        <v>148</v>
      </c>
      <c r="AA64" s="9" t="s">
        <v>148</v>
      </c>
      <c r="AB64" s="9" t="s">
        <v>148</v>
      </c>
      <c r="AC64" s="9" t="s">
        <v>148</v>
      </c>
      <c r="AD64" s="9" t="s">
        <v>148</v>
      </c>
      <c r="AE64" s="9" t="s">
        <v>148</v>
      </c>
      <c r="AF64" s="9" t="s">
        <v>148</v>
      </c>
    </row>
    <row r="65" spans="1:32" ht="11.45" customHeight="1" x14ac:dyDescent="0.25">
      <c r="A65" s="6" t="s">
        <v>91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</row>
    <row r="66" spans="1:32" ht="11.45" customHeight="1" x14ac:dyDescent="0.25">
      <c r="A66" s="6" t="s">
        <v>92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</row>
    <row r="67" spans="1:32" ht="11.45" customHeight="1" x14ac:dyDescent="0.25">
      <c r="A67" s="6" t="s">
        <v>93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5">
        <v>157.01599999999999</v>
      </c>
      <c r="Q67" s="15">
        <v>92.159000000000006</v>
      </c>
      <c r="R67" s="19">
        <v>106.67</v>
      </c>
      <c r="S67" s="15">
        <v>166.78899999999999</v>
      </c>
      <c r="T67" s="15">
        <v>188.995</v>
      </c>
      <c r="U67" s="15">
        <v>188.33699999999999</v>
      </c>
      <c r="V67" s="15">
        <v>266.15100000000001</v>
      </c>
      <c r="W67" s="15">
        <v>323.48899999999998</v>
      </c>
      <c r="X67" s="19">
        <v>338.24</v>
      </c>
      <c r="Y67" s="15">
        <v>292.13099999999997</v>
      </c>
      <c r="Z67" s="19">
        <v>252.36</v>
      </c>
      <c r="AA67" s="15">
        <v>243.84899999999999</v>
      </c>
      <c r="AB67" s="15">
        <v>123.65300000000001</v>
      </c>
      <c r="AC67" s="15">
        <v>88.557000000000002</v>
      </c>
      <c r="AD67" s="15">
        <v>69.613</v>
      </c>
      <c r="AE67" s="15">
        <v>43.402000000000001</v>
      </c>
      <c r="AF67" s="15">
        <v>40.207000000000001</v>
      </c>
    </row>
    <row r="68" spans="1:32" ht="11.45" customHeight="1" x14ac:dyDescent="0.25">
      <c r="A68" s="6" t="s">
        <v>94</v>
      </c>
      <c r="B68" s="20">
        <v>0</v>
      </c>
      <c r="C68" s="20">
        <v>0</v>
      </c>
      <c r="D68" s="20">
        <v>60</v>
      </c>
      <c r="E68" s="20">
        <v>285</v>
      </c>
      <c r="F68" s="20">
        <v>292.5</v>
      </c>
      <c r="G68" s="20">
        <v>285</v>
      </c>
      <c r="H68" s="20">
        <v>457.5</v>
      </c>
      <c r="I68" s="20">
        <v>645</v>
      </c>
      <c r="J68" s="20">
        <v>742.5</v>
      </c>
      <c r="K68" s="20">
        <v>697.5</v>
      </c>
      <c r="L68" s="20">
        <v>682.5</v>
      </c>
      <c r="M68" s="20">
        <v>765</v>
      </c>
      <c r="N68" s="16">
        <v>1852.652</v>
      </c>
      <c r="O68" s="16">
        <v>2820.913</v>
      </c>
      <c r="P68" s="16">
        <v>3405.0520000000001</v>
      </c>
      <c r="Q68" s="16">
        <v>6228.402</v>
      </c>
      <c r="R68" s="16">
        <v>9677.3320000000003</v>
      </c>
      <c r="S68" s="16">
        <v>12521.523999999999</v>
      </c>
      <c r="T68" s="16">
        <v>19482.602999999999</v>
      </c>
      <c r="U68" s="16">
        <v>23864.513999999999</v>
      </c>
      <c r="V68" s="16">
        <v>28555.944</v>
      </c>
      <c r="W68" s="16">
        <v>29143.066999999999</v>
      </c>
      <c r="X68" s="16">
        <v>28369.151999999998</v>
      </c>
      <c r="Y68" s="16">
        <v>26380.694</v>
      </c>
      <c r="Z68" s="16">
        <v>26295.062999999998</v>
      </c>
      <c r="AA68" s="20">
        <v>26805.86</v>
      </c>
      <c r="AB68" s="16">
        <v>26520.596000000001</v>
      </c>
      <c r="AC68" s="16">
        <v>28055.366999999998</v>
      </c>
      <c r="AD68" s="16">
        <v>30155.330999999998</v>
      </c>
      <c r="AE68" s="16">
        <v>31402.123</v>
      </c>
      <c r="AF68" s="16">
        <v>30813.145</v>
      </c>
    </row>
    <row r="69" spans="1:32" ht="11.45" customHeight="1" x14ac:dyDescent="0.25">
      <c r="A69" s="6" t="s">
        <v>95</v>
      </c>
      <c r="B69" s="15">
        <v>66.561000000000007</v>
      </c>
      <c r="C69" s="15">
        <v>73.951999999999998</v>
      </c>
      <c r="D69" s="15">
        <v>133.72200000000001</v>
      </c>
      <c r="E69" s="15">
        <v>144.702</v>
      </c>
      <c r="F69" s="15">
        <v>351.46199999999999</v>
      </c>
      <c r="G69" s="15">
        <v>481.197</v>
      </c>
      <c r="H69" s="15">
        <v>697.89700000000005</v>
      </c>
      <c r="I69" s="15">
        <v>1070.941</v>
      </c>
      <c r="J69" s="15">
        <v>1184.5830000000001</v>
      </c>
      <c r="K69" s="15">
        <v>1509.711</v>
      </c>
      <c r="L69" s="15">
        <v>2766.3429999999998</v>
      </c>
      <c r="M69" s="15">
        <v>3817.9769999999999</v>
      </c>
      <c r="N69" s="15">
        <v>5895.8879999999999</v>
      </c>
      <c r="O69" s="15">
        <v>8172.1260000000002</v>
      </c>
      <c r="P69" s="15">
        <v>7465.8310000000001</v>
      </c>
      <c r="Q69" s="15">
        <v>11283.492</v>
      </c>
      <c r="R69" s="19">
        <v>19615.939999999999</v>
      </c>
      <c r="S69" s="15">
        <v>19535.293000000001</v>
      </c>
      <c r="T69" s="15">
        <v>12420.581</v>
      </c>
      <c r="U69" s="15">
        <v>5941.2120000000004</v>
      </c>
      <c r="V69" s="15">
        <v>6419.3419999999996</v>
      </c>
      <c r="W69" s="15">
        <v>4834.0730000000003</v>
      </c>
      <c r="X69" s="15">
        <v>3500.259</v>
      </c>
      <c r="Y69" s="15">
        <v>2296.5549999999998</v>
      </c>
      <c r="Z69" s="15">
        <v>4171.3739999999998</v>
      </c>
      <c r="AA69" s="15">
        <v>4843.2049999999999</v>
      </c>
      <c r="AB69" s="15">
        <v>3794.6729999999998</v>
      </c>
      <c r="AC69" s="15">
        <v>5831.7849999999999</v>
      </c>
      <c r="AD69" s="15">
        <v>5682.0910000000003</v>
      </c>
      <c r="AE69" s="15">
        <v>5335.6570000000002</v>
      </c>
      <c r="AF69" s="15">
        <v>4944.4110000000001</v>
      </c>
    </row>
    <row r="70" spans="1:32" ht="11.45" customHeight="1" x14ac:dyDescent="0.25">
      <c r="A70" s="6" t="s">
        <v>96</v>
      </c>
      <c r="B70" s="20">
        <v>0</v>
      </c>
      <c r="C70" s="20">
        <v>0</v>
      </c>
      <c r="D70" s="16">
        <v>41.110999999999997</v>
      </c>
      <c r="E70" s="16">
        <v>143.88900000000001</v>
      </c>
      <c r="F70" s="16">
        <v>945.55600000000004</v>
      </c>
      <c r="G70" s="16">
        <v>1706.1110000000001</v>
      </c>
      <c r="H70" s="20">
        <v>2497.5</v>
      </c>
      <c r="I70" s="16">
        <v>3227.223</v>
      </c>
      <c r="J70" s="16">
        <v>2723.6109999999999</v>
      </c>
      <c r="K70" s="20">
        <v>2960</v>
      </c>
      <c r="L70" s="16">
        <v>4655.8329999999996</v>
      </c>
      <c r="M70" s="16">
        <v>4953.5039999999999</v>
      </c>
      <c r="N70" s="16">
        <v>4928.1660000000002</v>
      </c>
      <c r="O70" s="20">
        <v>4996.47</v>
      </c>
      <c r="P70" s="16">
        <v>10702.236999999999</v>
      </c>
      <c r="Q70" s="20">
        <v>17083</v>
      </c>
      <c r="R70" s="20">
        <v>23784.26</v>
      </c>
      <c r="S70" s="16">
        <v>43735.593000000001</v>
      </c>
      <c r="T70" s="16">
        <v>68196.171000000002</v>
      </c>
      <c r="U70" s="16">
        <v>91649.884000000005</v>
      </c>
      <c r="V70" s="16">
        <v>103186.368</v>
      </c>
      <c r="W70" s="20">
        <v>111900.81</v>
      </c>
      <c r="X70" s="16">
        <v>122590.988</v>
      </c>
      <c r="Y70" s="16">
        <v>109281.798</v>
      </c>
      <c r="Z70" s="16">
        <v>118412.436</v>
      </c>
      <c r="AA70" s="16">
        <v>117511.85799999999</v>
      </c>
      <c r="AB70" s="16">
        <v>114989.644</v>
      </c>
      <c r="AC70" s="16">
        <v>124637.689</v>
      </c>
      <c r="AD70" s="16">
        <v>139336.799</v>
      </c>
      <c r="AE70" s="16">
        <v>144823.15299999999</v>
      </c>
      <c r="AF70" s="16">
        <v>147549.04399999999</v>
      </c>
    </row>
    <row r="71" spans="1:32" ht="11.45" customHeight="1" x14ac:dyDescent="0.25">
      <c r="A71" s="6" t="s">
        <v>97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</row>
    <row r="72" spans="1:32" ht="11.45" customHeight="1" x14ac:dyDescent="0.25">
      <c r="A72" s="6" t="s">
        <v>98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</row>
    <row r="73" spans="1:32" ht="11.45" customHeight="1" x14ac:dyDescent="0.25">
      <c r="A73" s="6" t="s">
        <v>99</v>
      </c>
      <c r="B73" s="19">
        <v>0</v>
      </c>
      <c r="C73" s="19">
        <v>0</v>
      </c>
      <c r="D73" s="15">
        <v>20.888999999999999</v>
      </c>
      <c r="E73" s="15">
        <v>31.332999999999998</v>
      </c>
      <c r="F73" s="15">
        <v>31.332999999999998</v>
      </c>
      <c r="G73" s="15">
        <v>52.222000000000001</v>
      </c>
      <c r="H73" s="15">
        <v>52.222000000000001</v>
      </c>
      <c r="I73" s="15">
        <v>104.444</v>
      </c>
      <c r="J73" s="15">
        <v>114.889</v>
      </c>
      <c r="K73" s="15">
        <v>146.22200000000001</v>
      </c>
      <c r="L73" s="15">
        <v>167.11099999999999</v>
      </c>
      <c r="M73" s="15">
        <v>208.88900000000001</v>
      </c>
      <c r="N73" s="15">
        <v>250.667</v>
      </c>
      <c r="O73" s="15">
        <v>39.917999999999999</v>
      </c>
      <c r="P73" s="15">
        <v>112.678</v>
      </c>
      <c r="Q73" s="19">
        <v>1696.31</v>
      </c>
      <c r="R73" s="19">
        <v>7050.42</v>
      </c>
      <c r="S73" s="15">
        <v>8256.7150000000001</v>
      </c>
      <c r="T73" s="15">
        <v>3357.4450000000002</v>
      </c>
      <c r="U73" s="15">
        <v>883.452</v>
      </c>
      <c r="V73" s="15">
        <v>602.65200000000004</v>
      </c>
      <c r="W73" s="15">
        <v>191.67500000000001</v>
      </c>
      <c r="X73" s="15">
        <v>185.374</v>
      </c>
      <c r="Y73" s="15">
        <v>48.134</v>
      </c>
      <c r="Z73" s="15">
        <v>90.676000000000002</v>
      </c>
      <c r="AA73" s="15">
        <v>45.262</v>
      </c>
      <c r="AB73" s="15">
        <v>45.122999999999998</v>
      </c>
      <c r="AC73" s="15">
        <v>19.648</v>
      </c>
      <c r="AD73" s="15">
        <v>7.9740000000000002</v>
      </c>
      <c r="AE73" s="19">
        <v>15.18</v>
      </c>
      <c r="AF73" s="15">
        <v>8.2010000000000005</v>
      </c>
    </row>
    <row r="74" spans="1:32" ht="11.45" customHeight="1" x14ac:dyDescent="0.25">
      <c r="A74" s="6" t="s">
        <v>100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221.67</v>
      </c>
      <c r="U74" s="16">
        <v>259.18299999999999</v>
      </c>
      <c r="V74" s="16">
        <v>321.69099999999997</v>
      </c>
      <c r="W74" s="16">
        <v>822.30799999999999</v>
      </c>
      <c r="X74" s="16">
        <v>1142.9069999999999</v>
      </c>
      <c r="Y74" s="16">
        <v>1355.7670000000001</v>
      </c>
      <c r="Z74" s="16">
        <v>1429.432</v>
      </c>
      <c r="AA74" s="16">
        <v>1480.3889999999999</v>
      </c>
      <c r="AB74" s="16">
        <v>1535.8620000000001</v>
      </c>
      <c r="AC74" s="16">
        <v>1744.6469999999999</v>
      </c>
      <c r="AD74" s="16">
        <v>1782.319</v>
      </c>
      <c r="AE74" s="16">
        <v>1868.597</v>
      </c>
      <c r="AF74" s="16">
        <v>2073.1370000000002</v>
      </c>
    </row>
    <row r="75" spans="1:32" ht="11.45" customHeight="1" x14ac:dyDescent="0.25">
      <c r="A75" s="6" t="s">
        <v>101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</row>
    <row r="76" spans="1:32" ht="11.45" customHeight="1" x14ac:dyDescent="0.25">
      <c r="A76" s="6" t="s">
        <v>102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</row>
    <row r="77" spans="1:32" ht="11.45" customHeight="1" x14ac:dyDescent="0.25">
      <c r="A77" s="6" t="s">
        <v>103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</row>
    <row r="78" spans="1:32" ht="11.45" customHeight="1" x14ac:dyDescent="0.25">
      <c r="A78" s="6" t="s">
        <v>104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</row>
    <row r="79" spans="1:32" ht="11.45" customHeight="1" x14ac:dyDescent="0.25">
      <c r="A79" s="6" t="s">
        <v>105</v>
      </c>
      <c r="B79" s="8" t="s">
        <v>148</v>
      </c>
      <c r="C79" s="8" t="s">
        <v>148</v>
      </c>
      <c r="D79" s="8" t="s">
        <v>148</v>
      </c>
      <c r="E79" s="8" t="s">
        <v>148</v>
      </c>
      <c r="F79" s="8" t="s">
        <v>148</v>
      </c>
      <c r="G79" s="8" t="s">
        <v>148</v>
      </c>
      <c r="H79" s="8" t="s">
        <v>148</v>
      </c>
      <c r="I79" s="8" t="s">
        <v>148</v>
      </c>
      <c r="J79" s="8" t="s">
        <v>148</v>
      </c>
      <c r="K79" s="8" t="s">
        <v>148</v>
      </c>
      <c r="L79" s="8" t="s">
        <v>148</v>
      </c>
      <c r="M79" s="8" t="s">
        <v>148</v>
      </c>
      <c r="N79" s="8" t="s">
        <v>148</v>
      </c>
      <c r="O79" s="8" t="s">
        <v>148</v>
      </c>
      <c r="P79" s="8" t="s">
        <v>148</v>
      </c>
      <c r="Q79" s="8" t="s">
        <v>148</v>
      </c>
      <c r="R79" s="8" t="s">
        <v>148</v>
      </c>
      <c r="S79" s="8" t="s">
        <v>148</v>
      </c>
      <c r="T79" s="8" t="s">
        <v>148</v>
      </c>
      <c r="U79" s="8" t="s">
        <v>148</v>
      </c>
      <c r="V79" s="8" t="s">
        <v>148</v>
      </c>
      <c r="W79" s="8" t="s">
        <v>148</v>
      </c>
      <c r="X79" s="8" t="s">
        <v>148</v>
      </c>
      <c r="Y79" s="8" t="s">
        <v>148</v>
      </c>
      <c r="Z79" s="8" t="s">
        <v>148</v>
      </c>
      <c r="AA79" s="8" t="s">
        <v>148</v>
      </c>
      <c r="AB79" s="8" t="s">
        <v>148</v>
      </c>
      <c r="AC79" s="8" t="s">
        <v>148</v>
      </c>
      <c r="AD79" s="8" t="s">
        <v>148</v>
      </c>
      <c r="AE79" s="8" t="s">
        <v>148</v>
      </c>
      <c r="AF79" s="8" t="s">
        <v>148</v>
      </c>
    </row>
    <row r="80" spans="1:32" ht="11.45" customHeight="1" x14ac:dyDescent="0.25">
      <c r="A80" s="6" t="s">
        <v>106</v>
      </c>
      <c r="B80" s="20">
        <v>259</v>
      </c>
      <c r="C80" s="20">
        <v>248</v>
      </c>
      <c r="D80" s="20">
        <v>251</v>
      </c>
      <c r="E80" s="20">
        <v>215</v>
      </c>
      <c r="F80" s="20">
        <v>204</v>
      </c>
      <c r="G80" s="20">
        <v>204</v>
      </c>
      <c r="H80" s="20">
        <v>203</v>
      </c>
      <c r="I80" s="20">
        <v>198</v>
      </c>
      <c r="J80" s="20">
        <v>177</v>
      </c>
      <c r="K80" s="20">
        <v>171</v>
      </c>
      <c r="L80" s="20">
        <v>234</v>
      </c>
      <c r="M80" s="20">
        <v>234</v>
      </c>
      <c r="N80" s="20">
        <v>236</v>
      </c>
      <c r="O80" s="20">
        <v>258</v>
      </c>
      <c r="P80" s="20">
        <v>309</v>
      </c>
      <c r="Q80" s="16">
        <v>303.56099999999998</v>
      </c>
      <c r="R80" s="16">
        <v>308.73899999999998</v>
      </c>
      <c r="S80" s="16">
        <v>307.25799999999998</v>
      </c>
      <c r="T80" s="16">
        <v>306.15100000000001</v>
      </c>
      <c r="U80" s="16">
        <v>348.80399999999997</v>
      </c>
      <c r="V80" s="16">
        <v>407.24400000000003</v>
      </c>
      <c r="W80" s="16">
        <v>482.81099999999998</v>
      </c>
      <c r="X80" s="16">
        <v>482.53100000000001</v>
      </c>
      <c r="Y80" s="20">
        <v>618.04999999999995</v>
      </c>
      <c r="Z80" s="16">
        <v>716.37099999999998</v>
      </c>
      <c r="AA80" s="16">
        <v>937.76900000000001</v>
      </c>
      <c r="AB80" s="16">
        <v>1003.893</v>
      </c>
      <c r="AC80" s="16">
        <v>1234.992</v>
      </c>
      <c r="AD80" s="16">
        <v>1586.433</v>
      </c>
      <c r="AE80" s="20">
        <v>2379.9699999999998</v>
      </c>
      <c r="AF80" s="20">
        <v>3283.45</v>
      </c>
    </row>
    <row r="81" spans="1:32" ht="11.45" customHeight="1" x14ac:dyDescent="0.25">
      <c r="A81" s="6" t="s">
        <v>107</v>
      </c>
      <c r="B81" s="8" t="s">
        <v>148</v>
      </c>
      <c r="C81" s="8" t="s">
        <v>148</v>
      </c>
      <c r="D81" s="8" t="s">
        <v>148</v>
      </c>
      <c r="E81" s="8" t="s">
        <v>148</v>
      </c>
      <c r="F81" s="8" t="s">
        <v>148</v>
      </c>
      <c r="G81" s="8" t="s">
        <v>148</v>
      </c>
      <c r="H81" s="8" t="s">
        <v>148</v>
      </c>
      <c r="I81" s="8" t="s">
        <v>148</v>
      </c>
      <c r="J81" s="8" t="s">
        <v>148</v>
      </c>
      <c r="K81" s="8" t="s">
        <v>148</v>
      </c>
      <c r="L81" s="8" t="s">
        <v>148</v>
      </c>
      <c r="M81" s="8" t="s">
        <v>148</v>
      </c>
      <c r="N81" s="8" t="s">
        <v>148</v>
      </c>
      <c r="O81" s="8" t="s">
        <v>148</v>
      </c>
      <c r="P81" s="8" t="s">
        <v>148</v>
      </c>
      <c r="Q81" s="8" t="s">
        <v>148</v>
      </c>
      <c r="R81" s="8" t="s">
        <v>148</v>
      </c>
      <c r="S81" s="8" t="s">
        <v>148</v>
      </c>
      <c r="T81" s="8" t="s">
        <v>148</v>
      </c>
      <c r="U81" s="8" t="s">
        <v>148</v>
      </c>
      <c r="V81" s="8" t="s">
        <v>148</v>
      </c>
      <c r="W81" s="8" t="s">
        <v>148</v>
      </c>
      <c r="X81" s="8" t="s">
        <v>148</v>
      </c>
      <c r="Y81" s="8" t="s">
        <v>148</v>
      </c>
      <c r="Z81" s="8" t="s">
        <v>148</v>
      </c>
      <c r="AA81" s="8" t="s">
        <v>148</v>
      </c>
      <c r="AB81" s="8" t="s">
        <v>148</v>
      </c>
      <c r="AC81" s="8" t="s">
        <v>148</v>
      </c>
      <c r="AD81" s="8" t="s">
        <v>148</v>
      </c>
      <c r="AE81" s="8" t="s">
        <v>148</v>
      </c>
      <c r="AF81" s="8" t="s">
        <v>148</v>
      </c>
    </row>
    <row r="82" spans="1:32" ht="11.45" customHeight="1" x14ac:dyDescent="0.25">
      <c r="A82" s="6" t="s">
        <v>108</v>
      </c>
      <c r="B82" s="20">
        <v>67</v>
      </c>
      <c r="C82" s="16">
        <v>74.415000000000006</v>
      </c>
      <c r="D82" s="16">
        <v>256.25099999999998</v>
      </c>
      <c r="E82" s="16">
        <v>605.50400000000002</v>
      </c>
      <c r="F82" s="16">
        <v>1621.365</v>
      </c>
      <c r="G82" s="16">
        <v>2525.2559999999999</v>
      </c>
      <c r="H82" s="16">
        <v>3705.8180000000002</v>
      </c>
      <c r="I82" s="16">
        <v>5048.3190000000004</v>
      </c>
      <c r="J82" s="16">
        <v>4766.3419999999996</v>
      </c>
      <c r="K82" s="16">
        <v>5314.0379999999996</v>
      </c>
      <c r="L82" s="16">
        <v>8272.8410000000003</v>
      </c>
      <c r="M82" s="20">
        <v>9746.5300000000007</v>
      </c>
      <c r="N82" s="20">
        <v>12928.66</v>
      </c>
      <c r="O82" s="16">
        <v>16031.239</v>
      </c>
      <c r="P82" s="16">
        <v>21845.165000000001</v>
      </c>
      <c r="Q82" s="16">
        <v>36386.114000000001</v>
      </c>
      <c r="R82" s="16">
        <v>60237.955000000002</v>
      </c>
      <c r="S82" s="16">
        <v>84219.808000000005</v>
      </c>
      <c r="T82" s="16">
        <v>103872.109</v>
      </c>
      <c r="U82" s="16">
        <v>122793.079</v>
      </c>
      <c r="V82" s="16">
        <v>139362.55499999999</v>
      </c>
      <c r="W82" s="16">
        <v>147228.52600000001</v>
      </c>
      <c r="X82" s="16">
        <v>156145.796</v>
      </c>
      <c r="Y82" s="16">
        <v>139683.16500000001</v>
      </c>
      <c r="Z82" s="16">
        <v>150688.44099999999</v>
      </c>
      <c r="AA82" s="16">
        <v>150978.927</v>
      </c>
      <c r="AB82" s="16">
        <v>147066.261</v>
      </c>
      <c r="AC82" s="16">
        <v>160452.70800000001</v>
      </c>
      <c r="AD82" s="16">
        <v>177140.66399999999</v>
      </c>
      <c r="AE82" s="16">
        <v>183662.60399999999</v>
      </c>
      <c r="AF82" s="16">
        <v>185704.43400000001</v>
      </c>
    </row>
    <row r="83" spans="1:32" ht="11.45" customHeight="1" x14ac:dyDescent="0.25">
      <c r="A83" s="6" t="s">
        <v>109</v>
      </c>
      <c r="B83" s="15">
        <v>2344528.892</v>
      </c>
      <c r="C83" s="15">
        <v>2380516.9539999999</v>
      </c>
      <c r="D83" s="15">
        <v>2448988.4739999999</v>
      </c>
      <c r="E83" s="15">
        <v>2475769.2209999999</v>
      </c>
      <c r="F83" s="15">
        <v>2497794.1940000001</v>
      </c>
      <c r="G83" s="15">
        <v>2532617.5610000002</v>
      </c>
      <c r="H83" s="15">
        <v>2609802.5249999999</v>
      </c>
      <c r="I83" s="15">
        <v>2650922.3020000001</v>
      </c>
      <c r="J83" s="19">
        <v>2757712.28</v>
      </c>
      <c r="K83" s="15">
        <v>2820129.5019999999</v>
      </c>
      <c r="L83" s="15">
        <v>2819554.3450000002</v>
      </c>
      <c r="M83" s="15">
        <v>2870065.2089999998</v>
      </c>
      <c r="N83" s="15">
        <v>2905608.111</v>
      </c>
      <c r="O83" s="15">
        <v>2933980.2230000002</v>
      </c>
      <c r="P83" s="15">
        <v>2999854.3849999998</v>
      </c>
      <c r="Q83" s="15">
        <v>2989110.588</v>
      </c>
      <c r="R83" s="19">
        <v>3033854.56</v>
      </c>
      <c r="S83" s="15">
        <v>3060571.9580000001</v>
      </c>
      <c r="T83" s="15">
        <v>2999396.8229999999</v>
      </c>
      <c r="U83" s="15">
        <v>2914825.4270000001</v>
      </c>
      <c r="V83" s="15">
        <v>2891451.648</v>
      </c>
      <c r="W83" s="15">
        <v>2870086.5830000001</v>
      </c>
      <c r="X83" s="15">
        <v>2748848.3470000001</v>
      </c>
      <c r="Y83" s="15">
        <v>2743984.4810000001</v>
      </c>
      <c r="Z83" s="15">
        <v>2781799.0839999998</v>
      </c>
      <c r="AA83" s="15">
        <v>2821218.8220000002</v>
      </c>
      <c r="AB83" s="15">
        <v>2890103.9049999998</v>
      </c>
      <c r="AC83" s="15">
        <v>2935227.0690000001</v>
      </c>
      <c r="AD83" s="15">
        <v>2932693.679</v>
      </c>
      <c r="AE83" s="19">
        <v>2955712.03</v>
      </c>
      <c r="AF83" s="15">
        <v>2582921.9750000001</v>
      </c>
    </row>
    <row r="85" spans="1:32" ht="11.45" customHeight="1" x14ac:dyDescent="0.25">
      <c r="A85" s="1" t="s">
        <v>149</v>
      </c>
    </row>
    <row r="86" spans="1:32" ht="11.45" customHeight="1" x14ac:dyDescent="0.25">
      <c r="A86" s="1" t="s">
        <v>148</v>
      </c>
      <c r="B86" s="2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86"/>
  <sheetViews>
    <sheetView workbookViewId="0">
      <pane xSplit="1" ySplit="11" topLeftCell="B18" activePane="bottomRight" state="frozen"/>
      <selection pane="topRight"/>
      <selection pane="bottomLeft"/>
      <selection pane="bottomRight" activeCell="F19" sqref="F19"/>
    </sheetView>
  </sheetViews>
  <sheetFormatPr defaultColWidth="8.7109375" defaultRowHeight="11.45" customHeight="1" x14ac:dyDescent="0.25"/>
  <cols>
    <col min="1" max="1" width="29.85546875" customWidth="1"/>
    <col min="2" max="32" width="10" customWidth="1"/>
  </cols>
  <sheetData>
    <row r="1" spans="1:32" ht="11.45" customHeight="1" x14ac:dyDescent="0.25">
      <c r="A1" s="2" t="s">
        <v>153</v>
      </c>
    </row>
    <row r="2" spans="1:32" ht="11.45" customHeight="1" x14ac:dyDescent="0.25">
      <c r="A2" s="2" t="s">
        <v>143</v>
      </c>
      <c r="B2" s="1" t="s">
        <v>0</v>
      </c>
    </row>
    <row r="3" spans="1:32" ht="11.45" customHeight="1" x14ac:dyDescent="0.25">
      <c r="A3" s="2" t="s">
        <v>144</v>
      </c>
      <c r="B3" s="2" t="s">
        <v>6</v>
      </c>
    </row>
    <row r="5" spans="1:32" ht="11.45" customHeight="1" x14ac:dyDescent="0.25">
      <c r="A5" s="1" t="s">
        <v>12</v>
      </c>
      <c r="C5" s="2" t="s">
        <v>17</v>
      </c>
    </row>
    <row r="6" spans="1:32" ht="11.45" customHeight="1" x14ac:dyDescent="0.25">
      <c r="A6" s="1" t="s">
        <v>13</v>
      </c>
      <c r="C6" s="2" t="s">
        <v>26</v>
      </c>
    </row>
    <row r="7" spans="1:32" ht="11.45" customHeight="1" x14ac:dyDescent="0.25">
      <c r="A7" s="1" t="s">
        <v>14</v>
      </c>
      <c r="C7" s="2" t="s">
        <v>19</v>
      </c>
    </row>
    <row r="8" spans="1:32" ht="11.45" customHeight="1" x14ac:dyDescent="0.25">
      <c r="A8" s="1" t="s">
        <v>15</v>
      </c>
      <c r="C8" s="2" t="s">
        <v>20</v>
      </c>
    </row>
    <row r="10" spans="1:32" ht="11.45" customHeight="1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ht="11.45" customHeight="1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ht="11.45" customHeight="1" x14ac:dyDescent="0.25">
      <c r="A12" s="6" t="s">
        <v>38</v>
      </c>
      <c r="B12" s="16">
        <v>58115.527000000002</v>
      </c>
      <c r="C12" s="20">
        <v>54477.2</v>
      </c>
      <c r="D12" s="16">
        <v>54200.887000000002</v>
      </c>
      <c r="E12" s="16">
        <v>52131.642</v>
      </c>
      <c r="F12" s="16">
        <v>49079.171999999999</v>
      </c>
      <c r="G12" s="16">
        <v>49590.364000000001</v>
      </c>
      <c r="H12" s="16">
        <v>53128.146000000001</v>
      </c>
      <c r="I12" s="16">
        <v>56473.383999999998</v>
      </c>
      <c r="J12" s="16">
        <v>60182.303999999996</v>
      </c>
      <c r="K12" s="16">
        <v>62822.169000000002</v>
      </c>
      <c r="L12" s="16">
        <v>66463.807000000001</v>
      </c>
      <c r="M12" s="16">
        <v>64831.038</v>
      </c>
      <c r="N12" s="20">
        <v>60795.59</v>
      </c>
      <c r="O12" s="16">
        <v>61277.019</v>
      </c>
      <c r="P12" s="16">
        <v>63482.224000000002</v>
      </c>
      <c r="Q12" s="16">
        <v>67963.736999999994</v>
      </c>
      <c r="R12" s="16">
        <v>69401.543000000005</v>
      </c>
      <c r="S12" s="16">
        <v>72660.063999999998</v>
      </c>
      <c r="T12" s="16">
        <v>70405.834000000003</v>
      </c>
      <c r="U12" s="16">
        <v>63809.434000000001</v>
      </c>
      <c r="V12" s="16">
        <v>65650.032999999996</v>
      </c>
      <c r="W12" s="16">
        <v>69769.361999999994</v>
      </c>
      <c r="X12" s="16">
        <v>64624.678</v>
      </c>
      <c r="Y12" s="16">
        <v>60383.309000000001</v>
      </c>
      <c r="Z12" s="16">
        <v>60636.555999999997</v>
      </c>
      <c r="AA12" s="16">
        <v>62963.175999999999</v>
      </c>
      <c r="AB12" s="16">
        <v>66706.294999999998</v>
      </c>
      <c r="AC12" s="16">
        <v>69758.254000000001</v>
      </c>
      <c r="AD12" s="16">
        <v>72829.315000000002</v>
      </c>
      <c r="AE12" s="16">
        <v>75721.702000000005</v>
      </c>
      <c r="AF12" s="20">
        <v>35835.68</v>
      </c>
    </row>
    <row r="13" spans="1:32" ht="11.45" customHeight="1" x14ac:dyDescent="0.25">
      <c r="A13" s="6" t="s">
        <v>39</v>
      </c>
      <c r="B13" s="8" t="s">
        <v>148</v>
      </c>
      <c r="C13" s="8" t="s">
        <v>148</v>
      </c>
      <c r="D13" s="8" t="s">
        <v>148</v>
      </c>
      <c r="E13" s="8" t="s">
        <v>148</v>
      </c>
      <c r="F13" s="8" t="s">
        <v>148</v>
      </c>
      <c r="G13" s="8" t="s">
        <v>148</v>
      </c>
      <c r="H13" s="8" t="s">
        <v>148</v>
      </c>
      <c r="I13" s="8" t="s">
        <v>148</v>
      </c>
      <c r="J13" s="8" t="s">
        <v>148</v>
      </c>
      <c r="K13" s="8" t="s">
        <v>148</v>
      </c>
      <c r="L13" s="8" t="s">
        <v>148</v>
      </c>
      <c r="M13" s="8" t="s">
        <v>148</v>
      </c>
      <c r="N13" s="8" t="s">
        <v>148</v>
      </c>
      <c r="O13" s="8" t="s">
        <v>148</v>
      </c>
      <c r="P13" s="8" t="s">
        <v>148</v>
      </c>
      <c r="Q13" s="8" t="s">
        <v>148</v>
      </c>
      <c r="R13" s="8" t="s">
        <v>148</v>
      </c>
      <c r="S13" s="8" t="s">
        <v>148</v>
      </c>
      <c r="T13" s="8" t="s">
        <v>148</v>
      </c>
      <c r="U13" s="8" t="s">
        <v>148</v>
      </c>
      <c r="V13" s="8" t="s">
        <v>148</v>
      </c>
      <c r="W13" s="8" t="s">
        <v>148</v>
      </c>
      <c r="X13" s="8" t="s">
        <v>148</v>
      </c>
      <c r="Y13" s="8" t="s">
        <v>148</v>
      </c>
      <c r="Z13" s="8" t="s">
        <v>148</v>
      </c>
      <c r="AA13" s="8" t="s">
        <v>148</v>
      </c>
      <c r="AB13" s="8" t="s">
        <v>148</v>
      </c>
      <c r="AC13" s="8" t="s">
        <v>148</v>
      </c>
      <c r="AD13" s="8" t="s">
        <v>148</v>
      </c>
      <c r="AE13" s="8" t="s">
        <v>148</v>
      </c>
      <c r="AF13" s="8" t="s">
        <v>148</v>
      </c>
    </row>
    <row r="14" spans="1:32" ht="11.45" customHeight="1" x14ac:dyDescent="0.25">
      <c r="A14" s="6" t="s">
        <v>40</v>
      </c>
      <c r="B14" s="9" t="s">
        <v>148</v>
      </c>
      <c r="C14" s="9" t="s">
        <v>148</v>
      </c>
      <c r="D14" s="9" t="s">
        <v>148</v>
      </c>
      <c r="E14" s="9" t="s">
        <v>148</v>
      </c>
      <c r="F14" s="9" t="s">
        <v>148</v>
      </c>
      <c r="G14" s="9" t="s">
        <v>148</v>
      </c>
      <c r="H14" s="9" t="s">
        <v>148</v>
      </c>
      <c r="I14" s="9" t="s">
        <v>148</v>
      </c>
      <c r="J14" s="9" t="s">
        <v>148</v>
      </c>
      <c r="K14" s="9" t="s">
        <v>148</v>
      </c>
      <c r="L14" s="9" t="s">
        <v>148</v>
      </c>
      <c r="M14" s="9" t="s">
        <v>148</v>
      </c>
      <c r="N14" s="9" t="s">
        <v>148</v>
      </c>
      <c r="O14" s="9" t="s">
        <v>148</v>
      </c>
      <c r="P14" s="9" t="s">
        <v>148</v>
      </c>
      <c r="Q14" s="9" t="s">
        <v>148</v>
      </c>
      <c r="R14" s="9" t="s">
        <v>148</v>
      </c>
      <c r="S14" s="9" t="s">
        <v>148</v>
      </c>
      <c r="T14" s="9" t="s">
        <v>148</v>
      </c>
      <c r="U14" s="9" t="s">
        <v>148</v>
      </c>
      <c r="V14" s="9" t="s">
        <v>148</v>
      </c>
      <c r="W14" s="9" t="s">
        <v>148</v>
      </c>
      <c r="X14" s="9" t="s">
        <v>148</v>
      </c>
      <c r="Y14" s="9" t="s">
        <v>148</v>
      </c>
      <c r="Z14" s="9" t="s">
        <v>148</v>
      </c>
      <c r="AA14" s="9" t="s">
        <v>148</v>
      </c>
      <c r="AB14" s="9" t="s">
        <v>148</v>
      </c>
      <c r="AC14" s="9" t="s">
        <v>148</v>
      </c>
      <c r="AD14" s="9" t="s">
        <v>148</v>
      </c>
      <c r="AE14" s="9" t="s">
        <v>148</v>
      </c>
      <c r="AF14" s="9" t="s">
        <v>148</v>
      </c>
    </row>
    <row r="15" spans="1:32" ht="11.45" customHeight="1" x14ac:dyDescent="0.25">
      <c r="A15" s="6" t="s">
        <v>41</v>
      </c>
      <c r="B15" s="8" t="s">
        <v>148</v>
      </c>
      <c r="C15" s="8" t="s">
        <v>148</v>
      </c>
      <c r="D15" s="8" t="s">
        <v>148</v>
      </c>
      <c r="E15" s="8" t="s">
        <v>148</v>
      </c>
      <c r="F15" s="8" t="s">
        <v>148</v>
      </c>
      <c r="G15" s="8" t="s">
        <v>148</v>
      </c>
      <c r="H15" s="8" t="s">
        <v>148</v>
      </c>
      <c r="I15" s="8" t="s">
        <v>148</v>
      </c>
      <c r="J15" s="8" t="s">
        <v>148</v>
      </c>
      <c r="K15" s="8" t="s">
        <v>148</v>
      </c>
      <c r="L15" s="8" t="s">
        <v>148</v>
      </c>
      <c r="M15" s="8" t="s">
        <v>148</v>
      </c>
      <c r="N15" s="8" t="s">
        <v>148</v>
      </c>
      <c r="O15" s="8" t="s">
        <v>148</v>
      </c>
      <c r="P15" s="8" t="s">
        <v>148</v>
      </c>
      <c r="Q15" s="8" t="s">
        <v>148</v>
      </c>
      <c r="R15" s="8" t="s">
        <v>148</v>
      </c>
      <c r="S15" s="8" t="s">
        <v>148</v>
      </c>
      <c r="T15" s="8" t="s">
        <v>148</v>
      </c>
      <c r="U15" s="8" t="s">
        <v>148</v>
      </c>
      <c r="V15" s="8" t="s">
        <v>148</v>
      </c>
      <c r="W15" s="8" t="s">
        <v>148</v>
      </c>
      <c r="X15" s="8" t="s">
        <v>148</v>
      </c>
      <c r="Y15" s="8" t="s">
        <v>148</v>
      </c>
      <c r="Z15" s="8" t="s">
        <v>148</v>
      </c>
      <c r="AA15" s="8" t="s">
        <v>148</v>
      </c>
      <c r="AB15" s="8" t="s">
        <v>148</v>
      </c>
      <c r="AC15" s="8" t="s">
        <v>148</v>
      </c>
      <c r="AD15" s="8" t="s">
        <v>148</v>
      </c>
      <c r="AE15" s="8" t="s">
        <v>148</v>
      </c>
      <c r="AF15" s="8" t="s">
        <v>148</v>
      </c>
    </row>
    <row r="16" spans="1:32" ht="11.45" customHeight="1" x14ac:dyDescent="0.25">
      <c r="A16" s="6" t="s">
        <v>42</v>
      </c>
      <c r="B16" s="9" t="s">
        <v>148</v>
      </c>
      <c r="C16" s="9" t="s">
        <v>148</v>
      </c>
      <c r="D16" s="9" t="s">
        <v>148</v>
      </c>
      <c r="E16" s="9" t="s">
        <v>148</v>
      </c>
      <c r="F16" s="9" t="s">
        <v>148</v>
      </c>
      <c r="G16" s="9" t="s">
        <v>148</v>
      </c>
      <c r="H16" s="9" t="s">
        <v>148</v>
      </c>
      <c r="I16" s="9" t="s">
        <v>148</v>
      </c>
      <c r="J16" s="9" t="s">
        <v>148</v>
      </c>
      <c r="K16" s="9" t="s">
        <v>148</v>
      </c>
      <c r="L16" s="9" t="s">
        <v>148</v>
      </c>
      <c r="M16" s="9" t="s">
        <v>148</v>
      </c>
      <c r="N16" s="9" t="s">
        <v>148</v>
      </c>
      <c r="O16" s="9" t="s">
        <v>148</v>
      </c>
      <c r="P16" s="9" t="s">
        <v>148</v>
      </c>
      <c r="Q16" s="9" t="s">
        <v>148</v>
      </c>
      <c r="R16" s="9" t="s">
        <v>148</v>
      </c>
      <c r="S16" s="9" t="s">
        <v>148</v>
      </c>
      <c r="T16" s="9" t="s">
        <v>148</v>
      </c>
      <c r="U16" s="9" t="s">
        <v>148</v>
      </c>
      <c r="V16" s="9" t="s">
        <v>148</v>
      </c>
      <c r="W16" s="9" t="s">
        <v>148</v>
      </c>
      <c r="X16" s="9" t="s">
        <v>148</v>
      </c>
      <c r="Y16" s="9" t="s">
        <v>148</v>
      </c>
      <c r="Z16" s="9" t="s">
        <v>148</v>
      </c>
      <c r="AA16" s="9" t="s">
        <v>148</v>
      </c>
      <c r="AB16" s="9" t="s">
        <v>148</v>
      </c>
      <c r="AC16" s="9" t="s">
        <v>148</v>
      </c>
      <c r="AD16" s="9" t="s">
        <v>148</v>
      </c>
      <c r="AE16" s="9" t="s">
        <v>148</v>
      </c>
      <c r="AF16" s="9" t="s">
        <v>148</v>
      </c>
    </row>
    <row r="17" spans="1:32" ht="11.45" customHeight="1" x14ac:dyDescent="0.25">
      <c r="A17" s="6" t="s">
        <v>43</v>
      </c>
      <c r="B17" s="8" t="s">
        <v>148</v>
      </c>
      <c r="C17" s="8" t="s">
        <v>148</v>
      </c>
      <c r="D17" s="8" t="s">
        <v>148</v>
      </c>
      <c r="E17" s="8" t="s">
        <v>148</v>
      </c>
      <c r="F17" s="8" t="s">
        <v>148</v>
      </c>
      <c r="G17" s="8" t="s">
        <v>148</v>
      </c>
      <c r="H17" s="8" t="s">
        <v>148</v>
      </c>
      <c r="I17" s="8" t="s">
        <v>148</v>
      </c>
      <c r="J17" s="8" t="s">
        <v>148</v>
      </c>
      <c r="K17" s="8" t="s">
        <v>148</v>
      </c>
      <c r="L17" s="8" t="s">
        <v>148</v>
      </c>
      <c r="M17" s="8" t="s">
        <v>148</v>
      </c>
      <c r="N17" s="8" t="s">
        <v>148</v>
      </c>
      <c r="O17" s="8" t="s">
        <v>148</v>
      </c>
      <c r="P17" s="8" t="s">
        <v>148</v>
      </c>
      <c r="Q17" s="8" t="s">
        <v>148</v>
      </c>
      <c r="R17" s="8" t="s">
        <v>148</v>
      </c>
      <c r="S17" s="8" t="s">
        <v>148</v>
      </c>
      <c r="T17" s="8" t="s">
        <v>148</v>
      </c>
      <c r="U17" s="8" t="s">
        <v>148</v>
      </c>
      <c r="V17" s="8" t="s">
        <v>148</v>
      </c>
      <c r="W17" s="8" t="s">
        <v>148</v>
      </c>
      <c r="X17" s="8" t="s">
        <v>148</v>
      </c>
      <c r="Y17" s="8" t="s">
        <v>148</v>
      </c>
      <c r="Z17" s="8" t="s">
        <v>148</v>
      </c>
      <c r="AA17" s="8" t="s">
        <v>148</v>
      </c>
      <c r="AB17" s="8" t="s">
        <v>148</v>
      </c>
      <c r="AC17" s="8" t="s">
        <v>148</v>
      </c>
      <c r="AD17" s="8" t="s">
        <v>148</v>
      </c>
      <c r="AE17" s="8" t="s">
        <v>148</v>
      </c>
      <c r="AF17" s="8" t="s">
        <v>148</v>
      </c>
    </row>
    <row r="18" spans="1:32" ht="11.45" customHeight="1" x14ac:dyDescent="0.25">
      <c r="A18" s="6" t="s">
        <v>44</v>
      </c>
      <c r="B18" s="9" t="s">
        <v>148</v>
      </c>
      <c r="C18" s="9" t="s">
        <v>148</v>
      </c>
      <c r="D18" s="9" t="s">
        <v>148</v>
      </c>
      <c r="E18" s="9" t="s">
        <v>148</v>
      </c>
      <c r="F18" s="9" t="s">
        <v>148</v>
      </c>
      <c r="G18" s="9" t="s">
        <v>148</v>
      </c>
      <c r="H18" s="9" t="s">
        <v>148</v>
      </c>
      <c r="I18" s="9" t="s">
        <v>148</v>
      </c>
      <c r="J18" s="9" t="s">
        <v>148</v>
      </c>
      <c r="K18" s="9" t="s">
        <v>148</v>
      </c>
      <c r="L18" s="9" t="s">
        <v>148</v>
      </c>
      <c r="M18" s="9" t="s">
        <v>148</v>
      </c>
      <c r="N18" s="9" t="s">
        <v>148</v>
      </c>
      <c r="O18" s="9" t="s">
        <v>148</v>
      </c>
      <c r="P18" s="9" t="s">
        <v>148</v>
      </c>
      <c r="Q18" s="9" t="s">
        <v>148</v>
      </c>
      <c r="R18" s="9" t="s">
        <v>148</v>
      </c>
      <c r="S18" s="9" t="s">
        <v>148</v>
      </c>
      <c r="T18" s="9" t="s">
        <v>148</v>
      </c>
      <c r="U18" s="9" t="s">
        <v>148</v>
      </c>
      <c r="V18" s="9" t="s">
        <v>148</v>
      </c>
      <c r="W18" s="9" t="s">
        <v>148</v>
      </c>
      <c r="X18" s="9" t="s">
        <v>148</v>
      </c>
      <c r="Y18" s="9" t="s">
        <v>148</v>
      </c>
      <c r="Z18" s="9" t="s">
        <v>148</v>
      </c>
      <c r="AA18" s="9" t="s">
        <v>148</v>
      </c>
      <c r="AB18" s="9" t="s">
        <v>148</v>
      </c>
      <c r="AC18" s="9" t="s">
        <v>148</v>
      </c>
      <c r="AD18" s="9" t="s">
        <v>148</v>
      </c>
      <c r="AE18" s="9" t="s">
        <v>148</v>
      </c>
      <c r="AF18" s="9" t="s">
        <v>148</v>
      </c>
    </row>
    <row r="19" spans="1:32" ht="11.45" customHeight="1" x14ac:dyDescent="0.25">
      <c r="A19" s="6" t="s">
        <v>45</v>
      </c>
      <c r="B19" s="8" t="s">
        <v>148</v>
      </c>
      <c r="C19" s="8" t="s">
        <v>148</v>
      </c>
      <c r="D19" s="8" t="s">
        <v>148</v>
      </c>
      <c r="E19" s="8" t="s">
        <v>148</v>
      </c>
      <c r="F19" s="8" t="s">
        <v>148</v>
      </c>
      <c r="G19" s="8" t="s">
        <v>148</v>
      </c>
      <c r="H19" s="8" t="s">
        <v>148</v>
      </c>
      <c r="I19" s="8" t="s">
        <v>148</v>
      </c>
      <c r="J19" s="8" t="s">
        <v>148</v>
      </c>
      <c r="K19" s="8" t="s">
        <v>148</v>
      </c>
      <c r="L19" s="8" t="s">
        <v>148</v>
      </c>
      <c r="M19" s="8" t="s">
        <v>148</v>
      </c>
      <c r="N19" s="8" t="s">
        <v>148</v>
      </c>
      <c r="O19" s="8" t="s">
        <v>148</v>
      </c>
      <c r="P19" s="8" t="s">
        <v>148</v>
      </c>
      <c r="Q19" s="8" t="s">
        <v>148</v>
      </c>
      <c r="R19" s="8" t="s">
        <v>148</v>
      </c>
      <c r="S19" s="8" t="s">
        <v>148</v>
      </c>
      <c r="T19" s="8" t="s">
        <v>148</v>
      </c>
      <c r="U19" s="8" t="s">
        <v>148</v>
      </c>
      <c r="V19" s="8" t="s">
        <v>148</v>
      </c>
      <c r="W19" s="8" t="s">
        <v>148</v>
      </c>
      <c r="X19" s="8" t="s">
        <v>148</v>
      </c>
      <c r="Y19" s="8" t="s">
        <v>148</v>
      </c>
      <c r="Z19" s="8" t="s">
        <v>148</v>
      </c>
      <c r="AA19" s="8" t="s">
        <v>148</v>
      </c>
      <c r="AB19" s="8" t="s">
        <v>148</v>
      </c>
      <c r="AC19" s="8" t="s">
        <v>148</v>
      </c>
      <c r="AD19" s="8" t="s">
        <v>148</v>
      </c>
      <c r="AE19" s="8" t="s">
        <v>148</v>
      </c>
      <c r="AF19" s="8" t="s">
        <v>148</v>
      </c>
    </row>
    <row r="20" spans="1:32" ht="11.45" customHeight="1" x14ac:dyDescent="0.25">
      <c r="A20" s="6" t="s">
        <v>46</v>
      </c>
      <c r="B20" s="9" t="s">
        <v>148</v>
      </c>
      <c r="C20" s="9" t="s">
        <v>148</v>
      </c>
      <c r="D20" s="9" t="s">
        <v>148</v>
      </c>
      <c r="E20" s="9" t="s">
        <v>148</v>
      </c>
      <c r="F20" s="9" t="s">
        <v>148</v>
      </c>
      <c r="G20" s="9" t="s">
        <v>148</v>
      </c>
      <c r="H20" s="9" t="s">
        <v>148</v>
      </c>
      <c r="I20" s="9" t="s">
        <v>148</v>
      </c>
      <c r="J20" s="9" t="s">
        <v>148</v>
      </c>
      <c r="K20" s="9" t="s">
        <v>148</v>
      </c>
      <c r="L20" s="9" t="s">
        <v>148</v>
      </c>
      <c r="M20" s="9" t="s">
        <v>148</v>
      </c>
      <c r="N20" s="9" t="s">
        <v>148</v>
      </c>
      <c r="O20" s="9" t="s">
        <v>148</v>
      </c>
      <c r="P20" s="9" t="s">
        <v>148</v>
      </c>
      <c r="Q20" s="9" t="s">
        <v>148</v>
      </c>
      <c r="R20" s="9" t="s">
        <v>148</v>
      </c>
      <c r="S20" s="9" t="s">
        <v>148</v>
      </c>
      <c r="T20" s="9" t="s">
        <v>148</v>
      </c>
      <c r="U20" s="9" t="s">
        <v>148</v>
      </c>
      <c r="V20" s="9" t="s">
        <v>148</v>
      </c>
      <c r="W20" s="9" t="s">
        <v>148</v>
      </c>
      <c r="X20" s="9" t="s">
        <v>148</v>
      </c>
      <c r="Y20" s="9" t="s">
        <v>148</v>
      </c>
      <c r="Z20" s="9" t="s">
        <v>148</v>
      </c>
      <c r="AA20" s="9" t="s">
        <v>148</v>
      </c>
      <c r="AB20" s="9" t="s">
        <v>148</v>
      </c>
      <c r="AC20" s="9" t="s">
        <v>148</v>
      </c>
      <c r="AD20" s="9" t="s">
        <v>148</v>
      </c>
      <c r="AE20" s="9" t="s">
        <v>148</v>
      </c>
      <c r="AF20" s="9" t="s">
        <v>148</v>
      </c>
    </row>
    <row r="21" spans="1:32" ht="11.45" customHeight="1" x14ac:dyDescent="0.25">
      <c r="A21" s="6" t="s">
        <v>47</v>
      </c>
      <c r="B21" s="8" t="s">
        <v>148</v>
      </c>
      <c r="C21" s="8" t="s">
        <v>148</v>
      </c>
      <c r="D21" s="8" t="s">
        <v>148</v>
      </c>
      <c r="E21" s="8" t="s">
        <v>148</v>
      </c>
      <c r="F21" s="8" t="s">
        <v>148</v>
      </c>
      <c r="G21" s="8" t="s">
        <v>148</v>
      </c>
      <c r="H21" s="8" t="s">
        <v>148</v>
      </c>
      <c r="I21" s="8" t="s">
        <v>148</v>
      </c>
      <c r="J21" s="8" t="s">
        <v>148</v>
      </c>
      <c r="K21" s="8" t="s">
        <v>148</v>
      </c>
      <c r="L21" s="8" t="s">
        <v>148</v>
      </c>
      <c r="M21" s="8" t="s">
        <v>148</v>
      </c>
      <c r="N21" s="8" t="s">
        <v>148</v>
      </c>
      <c r="O21" s="8" t="s">
        <v>148</v>
      </c>
      <c r="P21" s="8" t="s">
        <v>148</v>
      </c>
      <c r="Q21" s="8" t="s">
        <v>148</v>
      </c>
      <c r="R21" s="8" t="s">
        <v>148</v>
      </c>
      <c r="S21" s="8" t="s">
        <v>148</v>
      </c>
      <c r="T21" s="8" t="s">
        <v>148</v>
      </c>
      <c r="U21" s="8" t="s">
        <v>148</v>
      </c>
      <c r="V21" s="8" t="s">
        <v>148</v>
      </c>
      <c r="W21" s="8" t="s">
        <v>148</v>
      </c>
      <c r="X21" s="8" t="s">
        <v>148</v>
      </c>
      <c r="Y21" s="8" t="s">
        <v>148</v>
      </c>
      <c r="Z21" s="8" t="s">
        <v>148</v>
      </c>
      <c r="AA21" s="8" t="s">
        <v>148</v>
      </c>
      <c r="AB21" s="8" t="s">
        <v>148</v>
      </c>
      <c r="AC21" s="8" t="s">
        <v>148</v>
      </c>
      <c r="AD21" s="8" t="s">
        <v>148</v>
      </c>
      <c r="AE21" s="8" t="s">
        <v>148</v>
      </c>
      <c r="AF21" s="8" t="s">
        <v>148</v>
      </c>
    </row>
    <row r="22" spans="1:32" ht="11.45" customHeight="1" x14ac:dyDescent="0.25">
      <c r="A22" s="6" t="s">
        <v>48</v>
      </c>
      <c r="B22" s="9" t="s">
        <v>148</v>
      </c>
      <c r="C22" s="9" t="s">
        <v>148</v>
      </c>
      <c r="D22" s="9" t="s">
        <v>148</v>
      </c>
      <c r="E22" s="9" t="s">
        <v>148</v>
      </c>
      <c r="F22" s="9" t="s">
        <v>148</v>
      </c>
      <c r="G22" s="9" t="s">
        <v>148</v>
      </c>
      <c r="H22" s="9" t="s">
        <v>148</v>
      </c>
      <c r="I22" s="9" t="s">
        <v>148</v>
      </c>
      <c r="J22" s="9" t="s">
        <v>148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148</v>
      </c>
      <c r="P22" s="9" t="s">
        <v>148</v>
      </c>
      <c r="Q22" s="9" t="s">
        <v>148</v>
      </c>
      <c r="R22" s="9" t="s">
        <v>148</v>
      </c>
      <c r="S22" s="9" t="s">
        <v>148</v>
      </c>
      <c r="T22" s="9" t="s">
        <v>148</v>
      </c>
      <c r="U22" s="9" t="s">
        <v>148</v>
      </c>
      <c r="V22" s="9" t="s">
        <v>148</v>
      </c>
      <c r="W22" s="9" t="s">
        <v>148</v>
      </c>
      <c r="X22" s="9" t="s">
        <v>148</v>
      </c>
      <c r="Y22" s="9" t="s">
        <v>148</v>
      </c>
      <c r="Z22" s="9" t="s">
        <v>148</v>
      </c>
      <c r="AA22" s="9" t="s">
        <v>148</v>
      </c>
      <c r="AB22" s="9" t="s">
        <v>148</v>
      </c>
      <c r="AC22" s="9" t="s">
        <v>148</v>
      </c>
      <c r="AD22" s="9" t="s">
        <v>148</v>
      </c>
      <c r="AE22" s="9" t="s">
        <v>148</v>
      </c>
      <c r="AF22" s="9" t="s">
        <v>148</v>
      </c>
    </row>
    <row r="23" spans="1:32" ht="11.45" customHeight="1" x14ac:dyDescent="0.25">
      <c r="A23" s="6" t="s">
        <v>49</v>
      </c>
      <c r="B23" s="8" t="s">
        <v>148</v>
      </c>
      <c r="C23" s="8" t="s">
        <v>148</v>
      </c>
      <c r="D23" s="8" t="s">
        <v>148</v>
      </c>
      <c r="E23" s="8" t="s">
        <v>148</v>
      </c>
      <c r="F23" s="8" t="s">
        <v>148</v>
      </c>
      <c r="G23" s="8" t="s">
        <v>148</v>
      </c>
      <c r="H23" s="8" t="s">
        <v>148</v>
      </c>
      <c r="I23" s="8" t="s">
        <v>148</v>
      </c>
      <c r="J23" s="8" t="s">
        <v>148</v>
      </c>
      <c r="K23" s="8" t="s">
        <v>148</v>
      </c>
      <c r="L23" s="8" t="s">
        <v>148</v>
      </c>
      <c r="M23" s="8" t="s">
        <v>148</v>
      </c>
      <c r="N23" s="8" t="s">
        <v>148</v>
      </c>
      <c r="O23" s="8" t="s">
        <v>148</v>
      </c>
      <c r="P23" s="8" t="s">
        <v>148</v>
      </c>
      <c r="Q23" s="8" t="s">
        <v>148</v>
      </c>
      <c r="R23" s="8" t="s">
        <v>148</v>
      </c>
      <c r="S23" s="8" t="s">
        <v>148</v>
      </c>
      <c r="T23" s="8" t="s">
        <v>148</v>
      </c>
      <c r="U23" s="8" t="s">
        <v>148</v>
      </c>
      <c r="V23" s="8" t="s">
        <v>148</v>
      </c>
      <c r="W23" s="8" t="s">
        <v>148</v>
      </c>
      <c r="X23" s="8" t="s">
        <v>148</v>
      </c>
      <c r="Y23" s="8" t="s">
        <v>148</v>
      </c>
      <c r="Z23" s="8" t="s">
        <v>148</v>
      </c>
      <c r="AA23" s="8" t="s">
        <v>148</v>
      </c>
      <c r="AB23" s="8" t="s">
        <v>148</v>
      </c>
      <c r="AC23" s="8" t="s">
        <v>148</v>
      </c>
      <c r="AD23" s="8" t="s">
        <v>148</v>
      </c>
      <c r="AE23" s="8" t="s">
        <v>148</v>
      </c>
      <c r="AF23" s="8" t="s">
        <v>148</v>
      </c>
    </row>
    <row r="24" spans="1:32" ht="11.45" customHeight="1" x14ac:dyDescent="0.25">
      <c r="A24" s="6" t="s">
        <v>50</v>
      </c>
      <c r="B24" s="9" t="s">
        <v>148</v>
      </c>
      <c r="C24" s="9" t="s">
        <v>148</v>
      </c>
      <c r="D24" s="9" t="s">
        <v>148</v>
      </c>
      <c r="E24" s="9" t="s">
        <v>148</v>
      </c>
      <c r="F24" s="9" t="s">
        <v>148</v>
      </c>
      <c r="G24" s="9" t="s">
        <v>148</v>
      </c>
      <c r="H24" s="9" t="s">
        <v>148</v>
      </c>
      <c r="I24" s="9" t="s">
        <v>148</v>
      </c>
      <c r="J24" s="9" t="s">
        <v>148</v>
      </c>
      <c r="K24" s="9" t="s">
        <v>148</v>
      </c>
      <c r="L24" s="9" t="s">
        <v>148</v>
      </c>
      <c r="M24" s="9" t="s">
        <v>148</v>
      </c>
      <c r="N24" s="9" t="s">
        <v>148</v>
      </c>
      <c r="O24" s="9" t="s">
        <v>148</v>
      </c>
      <c r="P24" s="9" t="s">
        <v>148</v>
      </c>
      <c r="Q24" s="9" t="s">
        <v>148</v>
      </c>
      <c r="R24" s="9" t="s">
        <v>148</v>
      </c>
      <c r="S24" s="9" t="s">
        <v>148</v>
      </c>
      <c r="T24" s="9" t="s">
        <v>148</v>
      </c>
      <c r="U24" s="9" t="s">
        <v>148</v>
      </c>
      <c r="V24" s="9" t="s">
        <v>148</v>
      </c>
      <c r="W24" s="9" t="s">
        <v>148</v>
      </c>
      <c r="X24" s="9" t="s">
        <v>148</v>
      </c>
      <c r="Y24" s="9" t="s">
        <v>148</v>
      </c>
      <c r="Z24" s="9" t="s">
        <v>148</v>
      </c>
      <c r="AA24" s="9" t="s">
        <v>148</v>
      </c>
      <c r="AB24" s="9" t="s">
        <v>148</v>
      </c>
      <c r="AC24" s="9" t="s">
        <v>148</v>
      </c>
      <c r="AD24" s="9" t="s">
        <v>148</v>
      </c>
      <c r="AE24" s="9" t="s">
        <v>148</v>
      </c>
      <c r="AF24" s="9" t="s">
        <v>148</v>
      </c>
    </row>
    <row r="25" spans="1:32" ht="11.45" customHeight="1" x14ac:dyDescent="0.25">
      <c r="A25" s="6" t="s">
        <v>51</v>
      </c>
      <c r="B25" s="8" t="s">
        <v>148</v>
      </c>
      <c r="C25" s="8" t="s">
        <v>148</v>
      </c>
      <c r="D25" s="8" t="s">
        <v>148</v>
      </c>
      <c r="E25" s="8" t="s">
        <v>148</v>
      </c>
      <c r="F25" s="8" t="s">
        <v>148</v>
      </c>
      <c r="G25" s="8" t="s">
        <v>148</v>
      </c>
      <c r="H25" s="8" t="s">
        <v>148</v>
      </c>
      <c r="I25" s="8" t="s">
        <v>148</v>
      </c>
      <c r="J25" s="8" t="s">
        <v>148</v>
      </c>
      <c r="K25" s="8" t="s">
        <v>148</v>
      </c>
      <c r="L25" s="8" t="s">
        <v>148</v>
      </c>
      <c r="M25" s="8" t="s">
        <v>148</v>
      </c>
      <c r="N25" s="8" t="s">
        <v>148</v>
      </c>
      <c r="O25" s="8" t="s">
        <v>148</v>
      </c>
      <c r="P25" s="8" t="s">
        <v>148</v>
      </c>
      <c r="Q25" s="8" t="s">
        <v>148</v>
      </c>
      <c r="R25" s="8" t="s">
        <v>148</v>
      </c>
      <c r="S25" s="8" t="s">
        <v>148</v>
      </c>
      <c r="T25" s="8" t="s">
        <v>148</v>
      </c>
      <c r="U25" s="8" t="s">
        <v>148</v>
      </c>
      <c r="V25" s="8" t="s">
        <v>148</v>
      </c>
      <c r="W25" s="8" t="s">
        <v>148</v>
      </c>
      <c r="X25" s="8" t="s">
        <v>148</v>
      </c>
      <c r="Y25" s="8" t="s">
        <v>148</v>
      </c>
      <c r="Z25" s="8" t="s">
        <v>148</v>
      </c>
      <c r="AA25" s="8" t="s">
        <v>148</v>
      </c>
      <c r="AB25" s="8" t="s">
        <v>148</v>
      </c>
      <c r="AC25" s="8" t="s">
        <v>148</v>
      </c>
      <c r="AD25" s="8" t="s">
        <v>148</v>
      </c>
      <c r="AE25" s="8" t="s">
        <v>148</v>
      </c>
      <c r="AF25" s="8" t="s">
        <v>148</v>
      </c>
    </row>
    <row r="26" spans="1:32" ht="11.45" customHeight="1" x14ac:dyDescent="0.25">
      <c r="A26" s="6" t="s">
        <v>52</v>
      </c>
      <c r="B26" s="9" t="s">
        <v>148</v>
      </c>
      <c r="C26" s="9" t="s">
        <v>148</v>
      </c>
      <c r="D26" s="9" t="s">
        <v>148</v>
      </c>
      <c r="E26" s="9" t="s">
        <v>148</v>
      </c>
      <c r="F26" s="9" t="s">
        <v>148</v>
      </c>
      <c r="G26" s="9" t="s">
        <v>148</v>
      </c>
      <c r="H26" s="9" t="s">
        <v>148</v>
      </c>
      <c r="I26" s="9" t="s">
        <v>148</v>
      </c>
      <c r="J26" s="9" t="s">
        <v>148</v>
      </c>
      <c r="K26" s="9" t="s">
        <v>148</v>
      </c>
      <c r="L26" s="9" t="s">
        <v>148</v>
      </c>
      <c r="M26" s="9" t="s">
        <v>148</v>
      </c>
      <c r="N26" s="9" t="s">
        <v>148</v>
      </c>
      <c r="O26" s="9" t="s">
        <v>148</v>
      </c>
      <c r="P26" s="9" t="s">
        <v>148</v>
      </c>
      <c r="Q26" s="9" t="s">
        <v>148</v>
      </c>
      <c r="R26" s="9" t="s">
        <v>148</v>
      </c>
      <c r="S26" s="9" t="s">
        <v>148</v>
      </c>
      <c r="T26" s="9" t="s">
        <v>148</v>
      </c>
      <c r="U26" s="9" t="s">
        <v>148</v>
      </c>
      <c r="V26" s="9" t="s">
        <v>148</v>
      </c>
      <c r="W26" s="9" t="s">
        <v>148</v>
      </c>
      <c r="X26" s="9" t="s">
        <v>148</v>
      </c>
      <c r="Y26" s="9" t="s">
        <v>148</v>
      </c>
      <c r="Z26" s="9" t="s">
        <v>148</v>
      </c>
      <c r="AA26" s="9" t="s">
        <v>148</v>
      </c>
      <c r="AB26" s="9" t="s">
        <v>148</v>
      </c>
      <c r="AC26" s="9" t="s">
        <v>148</v>
      </c>
      <c r="AD26" s="9" t="s">
        <v>148</v>
      </c>
      <c r="AE26" s="9" t="s">
        <v>148</v>
      </c>
      <c r="AF26" s="9" t="s">
        <v>148</v>
      </c>
    </row>
    <row r="27" spans="1:32" ht="11.45" customHeight="1" x14ac:dyDescent="0.25">
      <c r="A27" s="6" t="s">
        <v>53</v>
      </c>
      <c r="B27" s="8" t="s">
        <v>148</v>
      </c>
      <c r="C27" s="8" t="s">
        <v>148</v>
      </c>
      <c r="D27" s="8" t="s">
        <v>148</v>
      </c>
      <c r="E27" s="8" t="s">
        <v>148</v>
      </c>
      <c r="F27" s="8" t="s">
        <v>148</v>
      </c>
      <c r="G27" s="8" t="s">
        <v>148</v>
      </c>
      <c r="H27" s="8" t="s">
        <v>148</v>
      </c>
      <c r="I27" s="8" t="s">
        <v>148</v>
      </c>
      <c r="J27" s="8" t="s">
        <v>148</v>
      </c>
      <c r="K27" s="8" t="s">
        <v>148</v>
      </c>
      <c r="L27" s="8" t="s">
        <v>148</v>
      </c>
      <c r="M27" s="8" t="s">
        <v>148</v>
      </c>
      <c r="N27" s="8" t="s">
        <v>148</v>
      </c>
      <c r="O27" s="8" t="s">
        <v>148</v>
      </c>
      <c r="P27" s="8" t="s">
        <v>148</v>
      </c>
      <c r="Q27" s="8" t="s">
        <v>148</v>
      </c>
      <c r="R27" s="8" t="s">
        <v>148</v>
      </c>
      <c r="S27" s="8" t="s">
        <v>148</v>
      </c>
      <c r="T27" s="8" t="s">
        <v>148</v>
      </c>
      <c r="U27" s="8" t="s">
        <v>148</v>
      </c>
      <c r="V27" s="8" t="s">
        <v>148</v>
      </c>
      <c r="W27" s="8" t="s">
        <v>148</v>
      </c>
      <c r="X27" s="8" t="s">
        <v>148</v>
      </c>
      <c r="Y27" s="8" t="s">
        <v>148</v>
      </c>
      <c r="Z27" s="8" t="s">
        <v>148</v>
      </c>
      <c r="AA27" s="8" t="s">
        <v>148</v>
      </c>
      <c r="AB27" s="8" t="s">
        <v>148</v>
      </c>
      <c r="AC27" s="8" t="s">
        <v>148</v>
      </c>
      <c r="AD27" s="8" t="s">
        <v>148</v>
      </c>
      <c r="AE27" s="8" t="s">
        <v>148</v>
      </c>
      <c r="AF27" s="8" t="s">
        <v>148</v>
      </c>
    </row>
    <row r="28" spans="1:32" ht="11.45" customHeight="1" x14ac:dyDescent="0.25">
      <c r="A28" s="6" t="s">
        <v>54</v>
      </c>
      <c r="B28" s="9" t="s">
        <v>148</v>
      </c>
      <c r="C28" s="9" t="s">
        <v>148</v>
      </c>
      <c r="D28" s="9" t="s">
        <v>148</v>
      </c>
      <c r="E28" s="9" t="s">
        <v>148</v>
      </c>
      <c r="F28" s="9" t="s">
        <v>148</v>
      </c>
      <c r="G28" s="9" t="s">
        <v>148</v>
      </c>
      <c r="H28" s="9" t="s">
        <v>148</v>
      </c>
      <c r="I28" s="9" t="s">
        <v>148</v>
      </c>
      <c r="J28" s="9" t="s">
        <v>148</v>
      </c>
      <c r="K28" s="9" t="s">
        <v>148</v>
      </c>
      <c r="L28" s="9" t="s">
        <v>148</v>
      </c>
      <c r="M28" s="9" t="s">
        <v>148</v>
      </c>
      <c r="N28" s="9" t="s">
        <v>148</v>
      </c>
      <c r="O28" s="9" t="s">
        <v>148</v>
      </c>
      <c r="P28" s="9" t="s">
        <v>148</v>
      </c>
      <c r="Q28" s="9" t="s">
        <v>148</v>
      </c>
      <c r="R28" s="9" t="s">
        <v>148</v>
      </c>
      <c r="S28" s="9" t="s">
        <v>148</v>
      </c>
      <c r="T28" s="9" t="s">
        <v>148</v>
      </c>
      <c r="U28" s="9" t="s">
        <v>148</v>
      </c>
      <c r="V28" s="9" t="s">
        <v>148</v>
      </c>
      <c r="W28" s="9" t="s">
        <v>148</v>
      </c>
      <c r="X28" s="9" t="s">
        <v>148</v>
      </c>
      <c r="Y28" s="9" t="s">
        <v>148</v>
      </c>
      <c r="Z28" s="9" t="s">
        <v>148</v>
      </c>
      <c r="AA28" s="9" t="s">
        <v>148</v>
      </c>
      <c r="AB28" s="9" t="s">
        <v>148</v>
      </c>
      <c r="AC28" s="9" t="s">
        <v>148</v>
      </c>
      <c r="AD28" s="9" t="s">
        <v>148</v>
      </c>
      <c r="AE28" s="9" t="s">
        <v>148</v>
      </c>
      <c r="AF28" s="9" t="s">
        <v>148</v>
      </c>
    </row>
    <row r="29" spans="1:32" ht="11.45" customHeight="1" x14ac:dyDescent="0.25">
      <c r="A29" s="6" t="s">
        <v>55</v>
      </c>
      <c r="B29" s="8" t="s">
        <v>148</v>
      </c>
      <c r="C29" s="8" t="s">
        <v>148</v>
      </c>
      <c r="D29" s="8" t="s">
        <v>148</v>
      </c>
      <c r="E29" s="8" t="s">
        <v>148</v>
      </c>
      <c r="F29" s="8" t="s">
        <v>148</v>
      </c>
      <c r="G29" s="8" t="s">
        <v>148</v>
      </c>
      <c r="H29" s="8" t="s">
        <v>148</v>
      </c>
      <c r="I29" s="8" t="s">
        <v>148</v>
      </c>
      <c r="J29" s="8" t="s">
        <v>148</v>
      </c>
      <c r="K29" s="8" t="s">
        <v>148</v>
      </c>
      <c r="L29" s="8" t="s">
        <v>148</v>
      </c>
      <c r="M29" s="8" t="s">
        <v>148</v>
      </c>
      <c r="N29" s="8" t="s">
        <v>148</v>
      </c>
      <c r="O29" s="8" t="s">
        <v>148</v>
      </c>
      <c r="P29" s="8" t="s">
        <v>148</v>
      </c>
      <c r="Q29" s="8" t="s">
        <v>148</v>
      </c>
      <c r="R29" s="8" t="s">
        <v>148</v>
      </c>
      <c r="S29" s="8" t="s">
        <v>148</v>
      </c>
      <c r="T29" s="8" t="s">
        <v>148</v>
      </c>
      <c r="U29" s="8" t="s">
        <v>148</v>
      </c>
      <c r="V29" s="8" t="s">
        <v>148</v>
      </c>
      <c r="W29" s="8" t="s">
        <v>148</v>
      </c>
      <c r="X29" s="8" t="s">
        <v>148</v>
      </c>
      <c r="Y29" s="8" t="s">
        <v>148</v>
      </c>
      <c r="Z29" s="8" t="s">
        <v>148</v>
      </c>
      <c r="AA29" s="8" t="s">
        <v>148</v>
      </c>
      <c r="AB29" s="8" t="s">
        <v>148</v>
      </c>
      <c r="AC29" s="8" t="s">
        <v>148</v>
      </c>
      <c r="AD29" s="8" t="s">
        <v>148</v>
      </c>
      <c r="AE29" s="8" t="s">
        <v>148</v>
      </c>
      <c r="AF29" s="8" t="s">
        <v>148</v>
      </c>
    </row>
    <row r="30" spans="1:32" ht="11.45" customHeight="1" x14ac:dyDescent="0.25">
      <c r="A30" s="6" t="s">
        <v>56</v>
      </c>
      <c r="B30" s="9" t="s">
        <v>148</v>
      </c>
      <c r="C30" s="9" t="s">
        <v>148</v>
      </c>
      <c r="D30" s="9" t="s">
        <v>148</v>
      </c>
      <c r="E30" s="9" t="s">
        <v>148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</row>
    <row r="31" spans="1:32" ht="11.45" customHeight="1" x14ac:dyDescent="0.25">
      <c r="A31" s="6" t="s">
        <v>57</v>
      </c>
      <c r="B31" s="8" t="s">
        <v>148</v>
      </c>
      <c r="C31" s="8" t="s">
        <v>148</v>
      </c>
      <c r="D31" s="8" t="s">
        <v>148</v>
      </c>
      <c r="E31" s="8" t="s">
        <v>148</v>
      </c>
      <c r="F31" s="8" t="s">
        <v>148</v>
      </c>
      <c r="G31" s="8" t="s">
        <v>148</v>
      </c>
      <c r="H31" s="8" t="s">
        <v>148</v>
      </c>
      <c r="I31" s="8" t="s">
        <v>148</v>
      </c>
      <c r="J31" s="8" t="s">
        <v>148</v>
      </c>
      <c r="K31" s="8" t="s">
        <v>148</v>
      </c>
      <c r="L31" s="8" t="s">
        <v>148</v>
      </c>
      <c r="M31" s="8" t="s">
        <v>148</v>
      </c>
      <c r="N31" s="8" t="s">
        <v>148</v>
      </c>
      <c r="O31" s="8" t="s">
        <v>148</v>
      </c>
      <c r="P31" s="8" t="s">
        <v>148</v>
      </c>
      <c r="Q31" s="8" t="s">
        <v>148</v>
      </c>
      <c r="R31" s="8" t="s">
        <v>148</v>
      </c>
      <c r="S31" s="8" t="s">
        <v>148</v>
      </c>
      <c r="T31" s="8" t="s">
        <v>148</v>
      </c>
      <c r="U31" s="8" t="s">
        <v>148</v>
      </c>
      <c r="V31" s="8" t="s">
        <v>148</v>
      </c>
      <c r="W31" s="8" t="s">
        <v>148</v>
      </c>
      <c r="X31" s="8" t="s">
        <v>148</v>
      </c>
      <c r="Y31" s="8" t="s">
        <v>148</v>
      </c>
      <c r="Z31" s="8" t="s">
        <v>148</v>
      </c>
      <c r="AA31" s="8" t="s">
        <v>148</v>
      </c>
      <c r="AB31" s="8" t="s">
        <v>148</v>
      </c>
      <c r="AC31" s="8" t="s">
        <v>148</v>
      </c>
      <c r="AD31" s="8" t="s">
        <v>148</v>
      </c>
      <c r="AE31" s="8" t="s">
        <v>148</v>
      </c>
      <c r="AF31" s="8" t="s">
        <v>148</v>
      </c>
    </row>
    <row r="32" spans="1:32" ht="11.45" customHeight="1" x14ac:dyDescent="0.25">
      <c r="A32" s="6" t="s">
        <v>58</v>
      </c>
      <c r="B32" s="9" t="s">
        <v>148</v>
      </c>
      <c r="C32" s="9" t="s">
        <v>148</v>
      </c>
      <c r="D32" s="9" t="s">
        <v>148</v>
      </c>
      <c r="E32" s="9" t="s">
        <v>148</v>
      </c>
      <c r="F32" s="9" t="s">
        <v>148</v>
      </c>
      <c r="G32" s="9" t="s">
        <v>148</v>
      </c>
      <c r="H32" s="9" t="s">
        <v>148</v>
      </c>
      <c r="I32" s="9" t="s">
        <v>148</v>
      </c>
      <c r="J32" s="9" t="s">
        <v>148</v>
      </c>
      <c r="K32" s="9" t="s">
        <v>148</v>
      </c>
      <c r="L32" s="9" t="s">
        <v>148</v>
      </c>
      <c r="M32" s="9" t="s">
        <v>148</v>
      </c>
      <c r="N32" s="9" t="s">
        <v>148</v>
      </c>
      <c r="O32" s="9" t="s">
        <v>148</v>
      </c>
      <c r="P32" s="9" t="s">
        <v>148</v>
      </c>
      <c r="Q32" s="9" t="s">
        <v>148</v>
      </c>
      <c r="R32" s="9" t="s">
        <v>148</v>
      </c>
      <c r="S32" s="9" t="s">
        <v>148</v>
      </c>
      <c r="T32" s="9" t="s">
        <v>148</v>
      </c>
      <c r="U32" s="9" t="s">
        <v>148</v>
      </c>
      <c r="V32" s="9" t="s">
        <v>148</v>
      </c>
      <c r="W32" s="9" t="s">
        <v>148</v>
      </c>
      <c r="X32" s="9" t="s">
        <v>148</v>
      </c>
      <c r="Y32" s="9" t="s">
        <v>148</v>
      </c>
      <c r="Z32" s="9" t="s">
        <v>148</v>
      </c>
      <c r="AA32" s="9" t="s">
        <v>148</v>
      </c>
      <c r="AB32" s="9" t="s">
        <v>148</v>
      </c>
      <c r="AC32" s="9" t="s">
        <v>148</v>
      </c>
      <c r="AD32" s="9" t="s">
        <v>148</v>
      </c>
      <c r="AE32" s="9" t="s">
        <v>148</v>
      </c>
      <c r="AF32" s="9" t="s">
        <v>148</v>
      </c>
    </row>
    <row r="33" spans="1:32" ht="11.45" customHeight="1" x14ac:dyDescent="0.25">
      <c r="A33" s="6" t="s">
        <v>59</v>
      </c>
      <c r="B33" s="8" t="s">
        <v>148</v>
      </c>
      <c r="C33" s="8" t="s">
        <v>148</v>
      </c>
      <c r="D33" s="8" t="s">
        <v>148</v>
      </c>
      <c r="E33" s="8" t="s">
        <v>148</v>
      </c>
      <c r="F33" s="8" t="s">
        <v>148</v>
      </c>
      <c r="G33" s="8" t="s">
        <v>148</v>
      </c>
      <c r="H33" s="8" t="s">
        <v>148</v>
      </c>
      <c r="I33" s="8" t="s">
        <v>148</v>
      </c>
      <c r="J33" s="8" t="s">
        <v>148</v>
      </c>
      <c r="K33" s="8" t="s">
        <v>148</v>
      </c>
      <c r="L33" s="8" t="s">
        <v>148</v>
      </c>
      <c r="M33" s="8" t="s">
        <v>148</v>
      </c>
      <c r="N33" s="8" t="s">
        <v>148</v>
      </c>
      <c r="O33" s="8" t="s">
        <v>148</v>
      </c>
      <c r="P33" s="8" t="s">
        <v>148</v>
      </c>
      <c r="Q33" s="8" t="s">
        <v>148</v>
      </c>
      <c r="R33" s="8" t="s">
        <v>148</v>
      </c>
      <c r="S33" s="8" t="s">
        <v>148</v>
      </c>
      <c r="T33" s="8" t="s">
        <v>148</v>
      </c>
      <c r="U33" s="8" t="s">
        <v>148</v>
      </c>
      <c r="V33" s="8" t="s">
        <v>148</v>
      </c>
      <c r="W33" s="8" t="s">
        <v>148</v>
      </c>
      <c r="X33" s="8" t="s">
        <v>148</v>
      </c>
      <c r="Y33" s="8" t="s">
        <v>148</v>
      </c>
      <c r="Z33" s="8" t="s">
        <v>148</v>
      </c>
      <c r="AA33" s="8" t="s">
        <v>148</v>
      </c>
      <c r="AB33" s="8" t="s">
        <v>148</v>
      </c>
      <c r="AC33" s="8" t="s">
        <v>148</v>
      </c>
      <c r="AD33" s="8" t="s">
        <v>148</v>
      </c>
      <c r="AE33" s="8" t="s">
        <v>148</v>
      </c>
      <c r="AF33" s="8" t="s">
        <v>148</v>
      </c>
    </row>
    <row r="34" spans="1:32" ht="11.45" customHeight="1" x14ac:dyDescent="0.25">
      <c r="A34" s="6" t="s">
        <v>60</v>
      </c>
      <c r="B34" s="16">
        <v>58115.527000000002</v>
      </c>
      <c r="C34" s="20">
        <v>54477.2</v>
      </c>
      <c r="D34" s="16">
        <v>54200.887000000002</v>
      </c>
      <c r="E34" s="16">
        <v>52131.642</v>
      </c>
      <c r="F34" s="16">
        <v>49079.171999999999</v>
      </c>
      <c r="G34" s="16">
        <v>49590.364000000001</v>
      </c>
      <c r="H34" s="16">
        <v>53128.146000000001</v>
      </c>
      <c r="I34" s="16">
        <v>56473.383999999998</v>
      </c>
      <c r="J34" s="16">
        <v>60182.303999999996</v>
      </c>
      <c r="K34" s="16">
        <v>62822.169000000002</v>
      </c>
      <c r="L34" s="16">
        <v>66463.807000000001</v>
      </c>
      <c r="M34" s="16">
        <v>64831.038</v>
      </c>
      <c r="N34" s="20">
        <v>60795.59</v>
      </c>
      <c r="O34" s="16">
        <v>61277.019</v>
      </c>
      <c r="P34" s="16">
        <v>63482.224000000002</v>
      </c>
      <c r="Q34" s="16">
        <v>67963.736999999994</v>
      </c>
      <c r="R34" s="16">
        <v>69401.543000000005</v>
      </c>
      <c r="S34" s="16">
        <v>72660.063999999998</v>
      </c>
      <c r="T34" s="16">
        <v>70405.834000000003</v>
      </c>
      <c r="U34" s="16">
        <v>63809.434000000001</v>
      </c>
      <c r="V34" s="16">
        <v>65650.032999999996</v>
      </c>
      <c r="W34" s="16">
        <v>69769.361999999994</v>
      </c>
      <c r="X34" s="16">
        <v>64624.678</v>
      </c>
      <c r="Y34" s="16">
        <v>60383.309000000001</v>
      </c>
      <c r="Z34" s="16">
        <v>60636.555999999997</v>
      </c>
      <c r="AA34" s="16">
        <v>62963.175999999999</v>
      </c>
      <c r="AB34" s="16">
        <v>66706.294999999998</v>
      </c>
      <c r="AC34" s="16">
        <v>69758.254000000001</v>
      </c>
      <c r="AD34" s="16">
        <v>72829.315000000002</v>
      </c>
      <c r="AE34" s="16">
        <v>75721.702000000005</v>
      </c>
      <c r="AF34" s="20">
        <v>35835.68</v>
      </c>
    </row>
    <row r="35" spans="1:32" ht="11.45" customHeight="1" x14ac:dyDescent="0.25">
      <c r="A35" s="6" t="s">
        <v>61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</row>
    <row r="36" spans="1:32" ht="11.45" customHeight="1" x14ac:dyDescent="0.25">
      <c r="A36" s="6" t="s">
        <v>62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</row>
    <row r="37" spans="1:32" ht="11.45" customHeight="1" x14ac:dyDescent="0.25">
      <c r="A37" s="6" t="s">
        <v>63</v>
      </c>
      <c r="B37" s="8" t="s">
        <v>148</v>
      </c>
      <c r="C37" s="8" t="s">
        <v>148</v>
      </c>
      <c r="D37" s="8" t="s">
        <v>148</v>
      </c>
      <c r="E37" s="8" t="s">
        <v>148</v>
      </c>
      <c r="F37" s="8" t="s">
        <v>148</v>
      </c>
      <c r="G37" s="8" t="s">
        <v>148</v>
      </c>
      <c r="H37" s="8" t="s">
        <v>148</v>
      </c>
      <c r="I37" s="8" t="s">
        <v>148</v>
      </c>
      <c r="J37" s="8" t="s">
        <v>148</v>
      </c>
      <c r="K37" s="8" t="s">
        <v>148</v>
      </c>
      <c r="L37" s="8" t="s">
        <v>148</v>
      </c>
      <c r="M37" s="8" t="s">
        <v>148</v>
      </c>
      <c r="N37" s="8" t="s">
        <v>148</v>
      </c>
      <c r="O37" s="8" t="s">
        <v>148</v>
      </c>
      <c r="P37" s="8" t="s">
        <v>148</v>
      </c>
      <c r="Q37" s="8" t="s">
        <v>148</v>
      </c>
      <c r="R37" s="8" t="s">
        <v>148</v>
      </c>
      <c r="S37" s="8" t="s">
        <v>148</v>
      </c>
      <c r="T37" s="8" t="s">
        <v>148</v>
      </c>
      <c r="U37" s="8" t="s">
        <v>148</v>
      </c>
      <c r="V37" s="8" t="s">
        <v>148</v>
      </c>
      <c r="W37" s="8" t="s">
        <v>148</v>
      </c>
      <c r="X37" s="8" t="s">
        <v>148</v>
      </c>
      <c r="Y37" s="8" t="s">
        <v>148</v>
      </c>
      <c r="Z37" s="8" t="s">
        <v>148</v>
      </c>
      <c r="AA37" s="8" t="s">
        <v>148</v>
      </c>
      <c r="AB37" s="8" t="s">
        <v>148</v>
      </c>
      <c r="AC37" s="8" t="s">
        <v>148</v>
      </c>
      <c r="AD37" s="8" t="s">
        <v>148</v>
      </c>
      <c r="AE37" s="8" t="s">
        <v>148</v>
      </c>
      <c r="AF37" s="8" t="s">
        <v>148</v>
      </c>
    </row>
    <row r="38" spans="1:32" ht="11.45" customHeight="1" x14ac:dyDescent="0.25">
      <c r="A38" s="6" t="s">
        <v>64</v>
      </c>
      <c r="B38" s="9" t="s">
        <v>148</v>
      </c>
      <c r="C38" s="9" t="s">
        <v>148</v>
      </c>
      <c r="D38" s="9" t="s">
        <v>148</v>
      </c>
      <c r="E38" s="9" t="s">
        <v>148</v>
      </c>
      <c r="F38" s="9" t="s">
        <v>148</v>
      </c>
      <c r="G38" s="9" t="s">
        <v>148</v>
      </c>
      <c r="H38" s="9" t="s">
        <v>148</v>
      </c>
      <c r="I38" s="9" t="s">
        <v>148</v>
      </c>
      <c r="J38" s="9" t="s">
        <v>148</v>
      </c>
      <c r="K38" s="9" t="s">
        <v>148</v>
      </c>
      <c r="L38" s="9" t="s">
        <v>148</v>
      </c>
      <c r="M38" s="9" t="s">
        <v>148</v>
      </c>
      <c r="N38" s="9" t="s">
        <v>148</v>
      </c>
      <c r="O38" s="9" t="s">
        <v>148</v>
      </c>
      <c r="P38" s="9" t="s">
        <v>148</v>
      </c>
      <c r="Q38" s="9" t="s">
        <v>148</v>
      </c>
      <c r="R38" s="9" t="s">
        <v>148</v>
      </c>
      <c r="S38" s="9" t="s">
        <v>148</v>
      </c>
      <c r="T38" s="9" t="s">
        <v>148</v>
      </c>
      <c r="U38" s="9" t="s">
        <v>148</v>
      </c>
      <c r="V38" s="9" t="s">
        <v>148</v>
      </c>
      <c r="W38" s="9" t="s">
        <v>148</v>
      </c>
      <c r="X38" s="9" t="s">
        <v>148</v>
      </c>
      <c r="Y38" s="9" t="s">
        <v>148</v>
      </c>
      <c r="Z38" s="9" t="s">
        <v>148</v>
      </c>
      <c r="AA38" s="9" t="s">
        <v>148</v>
      </c>
      <c r="AB38" s="9" t="s">
        <v>148</v>
      </c>
      <c r="AC38" s="9" t="s">
        <v>148</v>
      </c>
      <c r="AD38" s="9" t="s">
        <v>148</v>
      </c>
      <c r="AE38" s="9" t="s">
        <v>148</v>
      </c>
      <c r="AF38" s="9" t="s">
        <v>148</v>
      </c>
    </row>
    <row r="39" spans="1:32" ht="11.45" customHeight="1" x14ac:dyDescent="0.25">
      <c r="A39" s="6" t="s">
        <v>65</v>
      </c>
      <c r="B39" s="8" t="s">
        <v>148</v>
      </c>
      <c r="C39" s="8" t="s">
        <v>148</v>
      </c>
      <c r="D39" s="8" t="s">
        <v>148</v>
      </c>
      <c r="E39" s="8" t="s">
        <v>148</v>
      </c>
      <c r="F39" s="8" t="s">
        <v>148</v>
      </c>
      <c r="G39" s="8" t="s">
        <v>148</v>
      </c>
      <c r="H39" s="8" t="s">
        <v>148</v>
      </c>
      <c r="I39" s="8" t="s">
        <v>148</v>
      </c>
      <c r="J39" s="8" t="s">
        <v>148</v>
      </c>
      <c r="K39" s="8" t="s">
        <v>148</v>
      </c>
      <c r="L39" s="8" t="s">
        <v>148</v>
      </c>
      <c r="M39" s="8" t="s">
        <v>148</v>
      </c>
      <c r="N39" s="8" t="s">
        <v>148</v>
      </c>
      <c r="O39" s="8" t="s">
        <v>148</v>
      </c>
      <c r="P39" s="8" t="s">
        <v>148</v>
      </c>
      <c r="Q39" s="8" t="s">
        <v>148</v>
      </c>
      <c r="R39" s="8" t="s">
        <v>148</v>
      </c>
      <c r="S39" s="8" t="s">
        <v>148</v>
      </c>
      <c r="T39" s="8" t="s">
        <v>148</v>
      </c>
      <c r="U39" s="8" t="s">
        <v>148</v>
      </c>
      <c r="V39" s="8" t="s">
        <v>148</v>
      </c>
      <c r="W39" s="8" t="s">
        <v>148</v>
      </c>
      <c r="X39" s="8" t="s">
        <v>148</v>
      </c>
      <c r="Y39" s="8" t="s">
        <v>148</v>
      </c>
      <c r="Z39" s="8" t="s">
        <v>148</v>
      </c>
      <c r="AA39" s="8" t="s">
        <v>148</v>
      </c>
      <c r="AB39" s="8" t="s">
        <v>148</v>
      </c>
      <c r="AC39" s="8" t="s">
        <v>148</v>
      </c>
      <c r="AD39" s="8" t="s">
        <v>148</v>
      </c>
      <c r="AE39" s="8" t="s">
        <v>148</v>
      </c>
      <c r="AF39" s="8" t="s">
        <v>148</v>
      </c>
    </row>
    <row r="40" spans="1:32" ht="11.45" customHeight="1" x14ac:dyDescent="0.25">
      <c r="A40" s="6" t="s">
        <v>66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</row>
    <row r="41" spans="1:32" ht="11.45" customHeight="1" x14ac:dyDescent="0.25">
      <c r="A41" s="6" t="s">
        <v>67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</row>
    <row r="42" spans="1:32" ht="11.45" customHeight="1" x14ac:dyDescent="0.25">
      <c r="A42" s="6" t="s">
        <v>68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</row>
    <row r="43" spans="1:32" ht="11.45" customHeight="1" x14ac:dyDescent="0.25">
      <c r="A43" s="6" t="s">
        <v>69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</row>
    <row r="44" spans="1:32" ht="11.45" customHeight="1" x14ac:dyDescent="0.25">
      <c r="A44" s="6" t="s">
        <v>70</v>
      </c>
      <c r="B44" s="16">
        <v>1612.6089999999999</v>
      </c>
      <c r="C44" s="16">
        <v>1501.0540000000001</v>
      </c>
      <c r="D44" s="16">
        <v>1350.943</v>
      </c>
      <c r="E44" s="16">
        <v>1349.3879999999999</v>
      </c>
      <c r="F44" s="16">
        <v>1322.4169999999999</v>
      </c>
      <c r="G44" s="16">
        <v>1155.6079999999999</v>
      </c>
      <c r="H44" s="16">
        <v>1112.664</v>
      </c>
      <c r="I44" s="16">
        <v>1280.944</v>
      </c>
      <c r="J44" s="16">
        <v>1258.5250000000001</v>
      </c>
      <c r="K44" s="16">
        <v>1333.8889999999999</v>
      </c>
      <c r="L44" s="16">
        <v>1229.9939999999999</v>
      </c>
      <c r="M44" s="16">
        <v>1228.944</v>
      </c>
      <c r="N44" s="16">
        <v>1233.221</v>
      </c>
      <c r="O44" s="16">
        <v>1176.559</v>
      </c>
      <c r="P44" s="16">
        <v>1150.299</v>
      </c>
      <c r="Q44" s="16">
        <v>1378.319</v>
      </c>
      <c r="R44" s="16">
        <v>1133.0619999999999</v>
      </c>
      <c r="S44" s="20">
        <v>1058.31</v>
      </c>
      <c r="T44" s="16">
        <v>1009.606</v>
      </c>
      <c r="U44" s="16">
        <v>1210.5820000000001</v>
      </c>
      <c r="V44" s="16">
        <v>1120.4970000000001</v>
      </c>
      <c r="W44" s="16">
        <v>1029.3240000000001</v>
      </c>
      <c r="X44" s="16">
        <v>850.904</v>
      </c>
      <c r="Y44" s="16">
        <v>774.63300000000004</v>
      </c>
      <c r="Z44" s="16">
        <v>697.37199999999996</v>
      </c>
      <c r="AA44" s="16">
        <v>706.87400000000002</v>
      </c>
      <c r="AB44" s="16">
        <v>651.62800000000004</v>
      </c>
      <c r="AC44" s="16">
        <v>642.20399999999995</v>
      </c>
      <c r="AD44" s="16">
        <v>678.56500000000005</v>
      </c>
      <c r="AE44" s="16">
        <v>653.06299999999999</v>
      </c>
      <c r="AF44" s="16">
        <v>546.51700000000005</v>
      </c>
    </row>
    <row r="45" spans="1:32" ht="11.45" customHeight="1" x14ac:dyDescent="0.25">
      <c r="A45" s="6" t="s">
        <v>71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5">
        <v>12.385999999999999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5">
        <v>24.771999999999998</v>
      </c>
      <c r="R45" s="15">
        <v>74.314999999999998</v>
      </c>
      <c r="S45" s="15">
        <v>49.042000000000002</v>
      </c>
      <c r="T45" s="15">
        <v>24.771999999999998</v>
      </c>
      <c r="U45" s="15">
        <v>24.771999999999998</v>
      </c>
      <c r="V45" s="15">
        <v>24.771999999999998</v>
      </c>
      <c r="W45" s="15">
        <v>24.771999999999998</v>
      </c>
      <c r="X45" s="15">
        <v>24.771999999999998</v>
      </c>
      <c r="Y45" s="15">
        <v>24.771999999999998</v>
      </c>
      <c r="Z45" s="15">
        <v>24.771999999999998</v>
      </c>
      <c r="AA45" s="15">
        <v>24.771999999999998</v>
      </c>
      <c r="AB45" s="15">
        <v>12.385999999999999</v>
      </c>
      <c r="AC45" s="15">
        <v>8.8930000000000007</v>
      </c>
      <c r="AD45" s="15">
        <v>7.7779999999999996</v>
      </c>
      <c r="AE45" s="15">
        <v>8.7189999999999994</v>
      </c>
      <c r="AF45" s="15">
        <v>6.4630000000000001</v>
      </c>
    </row>
    <row r="46" spans="1:32" ht="11.45" customHeight="1" x14ac:dyDescent="0.25">
      <c r="A46" s="6" t="s">
        <v>72</v>
      </c>
      <c r="B46" s="16">
        <v>9192.2489999999998</v>
      </c>
      <c r="C46" s="16">
        <v>5082.1949999999997</v>
      </c>
      <c r="D46" s="16">
        <v>4233.1120000000001</v>
      </c>
      <c r="E46" s="16">
        <v>2928.723</v>
      </c>
      <c r="F46" s="16">
        <v>1144.4169999999999</v>
      </c>
      <c r="G46" s="16">
        <v>984.44500000000005</v>
      </c>
      <c r="H46" s="20">
        <v>1218.25</v>
      </c>
      <c r="I46" s="16">
        <v>1735.0840000000001</v>
      </c>
      <c r="J46" s="16">
        <v>2904.1109999999999</v>
      </c>
      <c r="K46" s="16">
        <v>1415.1389999999999</v>
      </c>
      <c r="L46" s="20">
        <v>1439.75</v>
      </c>
      <c r="M46" s="20">
        <v>984.09</v>
      </c>
      <c r="N46" s="20">
        <v>221.5</v>
      </c>
      <c r="O46" s="16">
        <v>246.11099999999999</v>
      </c>
      <c r="P46" s="20">
        <v>282.85000000000002</v>
      </c>
      <c r="Q46" s="16">
        <v>172.27799999999999</v>
      </c>
      <c r="R46" s="16">
        <v>184.583</v>
      </c>
      <c r="S46" s="16">
        <v>36.917000000000002</v>
      </c>
      <c r="T46" s="16">
        <v>12.305999999999999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</row>
    <row r="47" spans="1:32" ht="11.45" customHeight="1" x14ac:dyDescent="0.25">
      <c r="A47" s="6" t="s">
        <v>73</v>
      </c>
      <c r="B47" s="15">
        <v>47310.667000000001</v>
      </c>
      <c r="C47" s="15">
        <v>47893.951999999997</v>
      </c>
      <c r="D47" s="15">
        <v>48616.832999999999</v>
      </c>
      <c r="E47" s="15">
        <v>47853.531000000003</v>
      </c>
      <c r="F47" s="15">
        <v>46612.339</v>
      </c>
      <c r="G47" s="15">
        <v>47450.311999999998</v>
      </c>
      <c r="H47" s="15">
        <v>50797.233</v>
      </c>
      <c r="I47" s="15">
        <v>53457.357000000004</v>
      </c>
      <c r="J47" s="15">
        <v>56007.582999999999</v>
      </c>
      <c r="K47" s="15">
        <v>60036.588000000003</v>
      </c>
      <c r="L47" s="15">
        <v>63781.981</v>
      </c>
      <c r="M47" s="15">
        <v>62605.921999999999</v>
      </c>
      <c r="N47" s="15">
        <v>59328.786999999997</v>
      </c>
      <c r="O47" s="15">
        <v>59842.266000000003</v>
      </c>
      <c r="P47" s="15">
        <v>61941.578000000001</v>
      </c>
      <c r="Q47" s="15">
        <v>66376.422999999995</v>
      </c>
      <c r="R47" s="15">
        <v>68009.584000000003</v>
      </c>
      <c r="S47" s="15">
        <v>71503.851999999999</v>
      </c>
      <c r="T47" s="15">
        <v>69347.205000000002</v>
      </c>
      <c r="U47" s="15">
        <v>62562.135999999999</v>
      </c>
      <c r="V47" s="15">
        <v>64504.764000000003</v>
      </c>
      <c r="W47" s="15">
        <v>68715.267000000007</v>
      </c>
      <c r="X47" s="15">
        <v>63749.000999999997</v>
      </c>
      <c r="Y47" s="15">
        <v>59583.904000000002</v>
      </c>
      <c r="Z47" s="15">
        <v>59914.411999999997</v>
      </c>
      <c r="AA47" s="19">
        <v>62231.53</v>
      </c>
      <c r="AB47" s="15">
        <v>66042.282000000007</v>
      </c>
      <c r="AC47" s="15">
        <v>69107.157000000007</v>
      </c>
      <c r="AD47" s="15">
        <v>72142.974000000002</v>
      </c>
      <c r="AE47" s="15">
        <v>75059.915999999997</v>
      </c>
      <c r="AF47" s="19">
        <v>35282.699999999997</v>
      </c>
    </row>
    <row r="48" spans="1:32" ht="11.45" customHeight="1" x14ac:dyDescent="0.25">
      <c r="A48" s="6" t="s">
        <v>74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16">
        <v>12.083</v>
      </c>
      <c r="K48" s="16">
        <v>24.167000000000002</v>
      </c>
      <c r="L48" s="16">
        <v>12.083</v>
      </c>
      <c r="M48" s="16">
        <v>12.083</v>
      </c>
      <c r="N48" s="16">
        <v>12.083</v>
      </c>
      <c r="O48" s="16">
        <v>12.083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</row>
    <row r="49" spans="1:32" ht="11.45" customHeight="1" x14ac:dyDescent="0.25">
      <c r="A49" s="6" t="s">
        <v>75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107.5</v>
      </c>
      <c r="Q49" s="15">
        <v>11.944000000000001</v>
      </c>
      <c r="R49" s="19">
        <v>0</v>
      </c>
      <c r="S49" s="15">
        <v>11.944000000000001</v>
      </c>
      <c r="T49" s="15">
        <v>11.944000000000001</v>
      </c>
      <c r="U49" s="15">
        <v>11.944000000000001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</row>
    <row r="50" spans="1:32" ht="11.45" customHeight="1" x14ac:dyDescent="0.25">
      <c r="A50" s="6" t="s">
        <v>76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</row>
    <row r="51" spans="1:32" ht="11.45" customHeight="1" x14ac:dyDescent="0.25">
      <c r="A51" s="6" t="s">
        <v>77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</row>
    <row r="52" spans="1:32" ht="11.45" customHeight="1" x14ac:dyDescent="0.25">
      <c r="A52" s="6" t="s">
        <v>78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</row>
    <row r="53" spans="1:32" ht="11.45" customHeight="1" x14ac:dyDescent="0.25">
      <c r="A53" s="6" t="s">
        <v>79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</row>
    <row r="54" spans="1:32" ht="11.45" customHeight="1" x14ac:dyDescent="0.25">
      <c r="A54" s="6" t="s">
        <v>80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</row>
    <row r="55" spans="1:32" ht="11.45" customHeight="1" x14ac:dyDescent="0.25">
      <c r="A55" s="6" t="s">
        <v>81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</row>
    <row r="56" spans="1:32" ht="11.45" customHeight="1" x14ac:dyDescent="0.25">
      <c r="A56" s="6" t="s">
        <v>82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</row>
    <row r="57" spans="1:32" ht="11.45" customHeight="1" x14ac:dyDescent="0.25">
      <c r="A57" s="6" t="s">
        <v>83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</row>
    <row r="58" spans="1:32" ht="11.45" customHeight="1" x14ac:dyDescent="0.25">
      <c r="A58" s="6" t="s">
        <v>84</v>
      </c>
      <c r="B58" s="9" t="s">
        <v>148</v>
      </c>
      <c r="C58" s="9" t="s">
        <v>148</v>
      </c>
      <c r="D58" s="9" t="s">
        <v>148</v>
      </c>
      <c r="E58" s="9" t="s">
        <v>148</v>
      </c>
      <c r="F58" s="9" t="s">
        <v>148</v>
      </c>
      <c r="G58" s="9" t="s">
        <v>148</v>
      </c>
      <c r="H58" s="9" t="s">
        <v>148</v>
      </c>
      <c r="I58" s="9" t="s">
        <v>148</v>
      </c>
      <c r="J58" s="9" t="s">
        <v>148</v>
      </c>
      <c r="K58" s="9" t="s">
        <v>148</v>
      </c>
      <c r="L58" s="9" t="s">
        <v>148</v>
      </c>
      <c r="M58" s="9" t="s">
        <v>148</v>
      </c>
      <c r="N58" s="9" t="s">
        <v>148</v>
      </c>
      <c r="O58" s="9" t="s">
        <v>148</v>
      </c>
      <c r="P58" s="9" t="s">
        <v>148</v>
      </c>
      <c r="Q58" s="9" t="s">
        <v>148</v>
      </c>
      <c r="R58" s="9" t="s">
        <v>148</v>
      </c>
      <c r="S58" s="9" t="s">
        <v>148</v>
      </c>
      <c r="T58" s="9" t="s">
        <v>148</v>
      </c>
      <c r="U58" s="9" t="s">
        <v>148</v>
      </c>
      <c r="V58" s="9" t="s">
        <v>148</v>
      </c>
      <c r="W58" s="9" t="s">
        <v>148</v>
      </c>
      <c r="X58" s="9" t="s">
        <v>148</v>
      </c>
      <c r="Y58" s="9" t="s">
        <v>148</v>
      </c>
      <c r="Z58" s="9" t="s">
        <v>148</v>
      </c>
      <c r="AA58" s="9" t="s">
        <v>148</v>
      </c>
      <c r="AB58" s="9" t="s">
        <v>148</v>
      </c>
      <c r="AC58" s="9" t="s">
        <v>148</v>
      </c>
      <c r="AD58" s="9" t="s">
        <v>148</v>
      </c>
      <c r="AE58" s="9" t="s">
        <v>148</v>
      </c>
      <c r="AF58" s="9" t="s">
        <v>148</v>
      </c>
    </row>
    <row r="59" spans="1:32" ht="11.45" customHeight="1" x14ac:dyDescent="0.25">
      <c r="A59" s="6" t="s">
        <v>85</v>
      </c>
      <c r="B59" s="8" t="s">
        <v>148</v>
      </c>
      <c r="C59" s="8" t="s">
        <v>148</v>
      </c>
      <c r="D59" s="8" t="s">
        <v>148</v>
      </c>
      <c r="E59" s="8" t="s">
        <v>148</v>
      </c>
      <c r="F59" s="8" t="s">
        <v>148</v>
      </c>
      <c r="G59" s="8" t="s">
        <v>148</v>
      </c>
      <c r="H59" s="8" t="s">
        <v>148</v>
      </c>
      <c r="I59" s="8" t="s">
        <v>148</v>
      </c>
      <c r="J59" s="8" t="s">
        <v>148</v>
      </c>
      <c r="K59" s="8" t="s">
        <v>148</v>
      </c>
      <c r="L59" s="8" t="s">
        <v>148</v>
      </c>
      <c r="M59" s="8" t="s">
        <v>148</v>
      </c>
      <c r="N59" s="8" t="s">
        <v>148</v>
      </c>
      <c r="O59" s="8" t="s">
        <v>148</v>
      </c>
      <c r="P59" s="8" t="s">
        <v>148</v>
      </c>
      <c r="Q59" s="8" t="s">
        <v>148</v>
      </c>
      <c r="R59" s="8" t="s">
        <v>148</v>
      </c>
      <c r="S59" s="8" t="s">
        <v>148</v>
      </c>
      <c r="T59" s="8" t="s">
        <v>148</v>
      </c>
      <c r="U59" s="8" t="s">
        <v>148</v>
      </c>
      <c r="V59" s="8" t="s">
        <v>148</v>
      </c>
      <c r="W59" s="8" t="s">
        <v>148</v>
      </c>
      <c r="X59" s="8" t="s">
        <v>148</v>
      </c>
      <c r="Y59" s="8" t="s">
        <v>148</v>
      </c>
      <c r="Z59" s="8" t="s">
        <v>148</v>
      </c>
      <c r="AA59" s="8" t="s">
        <v>148</v>
      </c>
      <c r="AB59" s="8" t="s">
        <v>148</v>
      </c>
      <c r="AC59" s="8" t="s">
        <v>148</v>
      </c>
      <c r="AD59" s="8" t="s">
        <v>148</v>
      </c>
      <c r="AE59" s="8" t="s">
        <v>148</v>
      </c>
      <c r="AF59" s="8" t="s">
        <v>148</v>
      </c>
    </row>
    <row r="60" spans="1:32" ht="11.45" customHeight="1" x14ac:dyDescent="0.25">
      <c r="A60" s="6" t="s">
        <v>86</v>
      </c>
      <c r="B60" s="9" t="s">
        <v>148</v>
      </c>
      <c r="C60" s="9" t="s">
        <v>148</v>
      </c>
      <c r="D60" s="9" t="s">
        <v>148</v>
      </c>
      <c r="E60" s="9" t="s">
        <v>148</v>
      </c>
      <c r="F60" s="9" t="s">
        <v>148</v>
      </c>
      <c r="G60" s="9" t="s">
        <v>148</v>
      </c>
      <c r="H60" s="9" t="s">
        <v>148</v>
      </c>
      <c r="I60" s="9" t="s">
        <v>148</v>
      </c>
      <c r="J60" s="9" t="s">
        <v>148</v>
      </c>
      <c r="K60" s="9" t="s">
        <v>148</v>
      </c>
      <c r="L60" s="9" t="s">
        <v>148</v>
      </c>
      <c r="M60" s="9" t="s">
        <v>148</v>
      </c>
      <c r="N60" s="9" t="s">
        <v>148</v>
      </c>
      <c r="O60" s="9" t="s">
        <v>148</v>
      </c>
      <c r="P60" s="9" t="s">
        <v>148</v>
      </c>
      <c r="Q60" s="9" t="s">
        <v>148</v>
      </c>
      <c r="R60" s="9" t="s">
        <v>148</v>
      </c>
      <c r="S60" s="9" t="s">
        <v>148</v>
      </c>
      <c r="T60" s="9" t="s">
        <v>148</v>
      </c>
      <c r="U60" s="9" t="s">
        <v>148</v>
      </c>
      <c r="V60" s="9" t="s">
        <v>148</v>
      </c>
      <c r="W60" s="9" t="s">
        <v>148</v>
      </c>
      <c r="X60" s="9" t="s">
        <v>148</v>
      </c>
      <c r="Y60" s="9" t="s">
        <v>148</v>
      </c>
      <c r="Z60" s="9" t="s">
        <v>148</v>
      </c>
      <c r="AA60" s="9" t="s">
        <v>148</v>
      </c>
      <c r="AB60" s="9" t="s">
        <v>148</v>
      </c>
      <c r="AC60" s="9" t="s">
        <v>148</v>
      </c>
      <c r="AD60" s="9" t="s">
        <v>148</v>
      </c>
      <c r="AE60" s="9" t="s">
        <v>148</v>
      </c>
      <c r="AF60" s="9" t="s">
        <v>148</v>
      </c>
    </row>
    <row r="61" spans="1:32" ht="11.45" customHeight="1" x14ac:dyDescent="0.25">
      <c r="A61" s="6" t="s">
        <v>87</v>
      </c>
      <c r="B61" s="8" t="s">
        <v>148</v>
      </c>
      <c r="C61" s="8" t="s">
        <v>148</v>
      </c>
      <c r="D61" s="8" t="s">
        <v>148</v>
      </c>
      <c r="E61" s="8" t="s">
        <v>148</v>
      </c>
      <c r="F61" s="8" t="s">
        <v>148</v>
      </c>
      <c r="G61" s="8" t="s">
        <v>148</v>
      </c>
      <c r="H61" s="8" t="s">
        <v>148</v>
      </c>
      <c r="I61" s="8" t="s">
        <v>148</v>
      </c>
      <c r="J61" s="8" t="s">
        <v>148</v>
      </c>
      <c r="K61" s="8" t="s">
        <v>148</v>
      </c>
      <c r="L61" s="8" t="s">
        <v>148</v>
      </c>
      <c r="M61" s="8" t="s">
        <v>148</v>
      </c>
      <c r="N61" s="8" t="s">
        <v>148</v>
      </c>
      <c r="O61" s="8" t="s">
        <v>148</v>
      </c>
      <c r="P61" s="8" t="s">
        <v>148</v>
      </c>
      <c r="Q61" s="8" t="s">
        <v>148</v>
      </c>
      <c r="R61" s="8" t="s">
        <v>148</v>
      </c>
      <c r="S61" s="8" t="s">
        <v>148</v>
      </c>
      <c r="T61" s="8" t="s">
        <v>148</v>
      </c>
      <c r="U61" s="8" t="s">
        <v>148</v>
      </c>
      <c r="V61" s="8" t="s">
        <v>148</v>
      </c>
      <c r="W61" s="8" t="s">
        <v>148</v>
      </c>
      <c r="X61" s="8" t="s">
        <v>148</v>
      </c>
      <c r="Y61" s="8" t="s">
        <v>148</v>
      </c>
      <c r="Z61" s="8" t="s">
        <v>148</v>
      </c>
      <c r="AA61" s="8" t="s">
        <v>148</v>
      </c>
      <c r="AB61" s="8" t="s">
        <v>148</v>
      </c>
      <c r="AC61" s="8" t="s">
        <v>148</v>
      </c>
      <c r="AD61" s="8" t="s">
        <v>148</v>
      </c>
      <c r="AE61" s="8" t="s">
        <v>148</v>
      </c>
      <c r="AF61" s="8" t="s">
        <v>148</v>
      </c>
    </row>
    <row r="62" spans="1:32" ht="11.45" customHeight="1" x14ac:dyDescent="0.25">
      <c r="A62" s="6" t="s">
        <v>88</v>
      </c>
      <c r="B62" s="9" t="s">
        <v>148</v>
      </c>
      <c r="C62" s="9" t="s">
        <v>148</v>
      </c>
      <c r="D62" s="9" t="s">
        <v>148</v>
      </c>
      <c r="E62" s="9" t="s">
        <v>148</v>
      </c>
      <c r="F62" s="9" t="s">
        <v>148</v>
      </c>
      <c r="G62" s="9" t="s">
        <v>148</v>
      </c>
      <c r="H62" s="9" t="s">
        <v>148</v>
      </c>
      <c r="I62" s="9" t="s">
        <v>148</v>
      </c>
      <c r="J62" s="9" t="s">
        <v>148</v>
      </c>
      <c r="K62" s="9" t="s">
        <v>148</v>
      </c>
      <c r="L62" s="9" t="s">
        <v>148</v>
      </c>
      <c r="M62" s="9" t="s">
        <v>148</v>
      </c>
      <c r="N62" s="9" t="s">
        <v>148</v>
      </c>
      <c r="O62" s="9" t="s">
        <v>148</v>
      </c>
      <c r="P62" s="9" t="s">
        <v>148</v>
      </c>
      <c r="Q62" s="9" t="s">
        <v>148</v>
      </c>
      <c r="R62" s="9" t="s">
        <v>148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148</v>
      </c>
      <c r="X62" s="9" t="s">
        <v>148</v>
      </c>
      <c r="Y62" s="9" t="s">
        <v>148</v>
      </c>
      <c r="Z62" s="9" t="s">
        <v>148</v>
      </c>
      <c r="AA62" s="9" t="s">
        <v>148</v>
      </c>
      <c r="AB62" s="9" t="s">
        <v>148</v>
      </c>
      <c r="AC62" s="9" t="s">
        <v>148</v>
      </c>
      <c r="AD62" s="9" t="s">
        <v>148</v>
      </c>
      <c r="AE62" s="9" t="s">
        <v>148</v>
      </c>
      <c r="AF62" s="9" t="s">
        <v>148</v>
      </c>
    </row>
    <row r="63" spans="1:32" ht="11.45" customHeight="1" x14ac:dyDescent="0.25">
      <c r="A63" s="6" t="s">
        <v>89</v>
      </c>
      <c r="B63" s="8" t="s">
        <v>148</v>
      </c>
      <c r="C63" s="8" t="s">
        <v>148</v>
      </c>
      <c r="D63" s="8" t="s">
        <v>148</v>
      </c>
      <c r="E63" s="8" t="s">
        <v>148</v>
      </c>
      <c r="F63" s="8" t="s">
        <v>148</v>
      </c>
      <c r="G63" s="8" t="s">
        <v>148</v>
      </c>
      <c r="H63" s="8" t="s">
        <v>148</v>
      </c>
      <c r="I63" s="8" t="s">
        <v>148</v>
      </c>
      <c r="J63" s="8" t="s">
        <v>148</v>
      </c>
      <c r="K63" s="8" t="s">
        <v>148</v>
      </c>
      <c r="L63" s="8" t="s">
        <v>148</v>
      </c>
      <c r="M63" s="8" t="s">
        <v>148</v>
      </c>
      <c r="N63" s="8" t="s">
        <v>148</v>
      </c>
      <c r="O63" s="8" t="s">
        <v>148</v>
      </c>
      <c r="P63" s="8" t="s">
        <v>148</v>
      </c>
      <c r="Q63" s="8" t="s">
        <v>148</v>
      </c>
      <c r="R63" s="8" t="s">
        <v>148</v>
      </c>
      <c r="S63" s="8" t="s">
        <v>148</v>
      </c>
      <c r="T63" s="8" t="s">
        <v>148</v>
      </c>
      <c r="U63" s="8" t="s">
        <v>148</v>
      </c>
      <c r="V63" s="8" t="s">
        <v>148</v>
      </c>
      <c r="W63" s="8" t="s">
        <v>148</v>
      </c>
      <c r="X63" s="8" t="s">
        <v>148</v>
      </c>
      <c r="Y63" s="8" t="s">
        <v>148</v>
      </c>
      <c r="Z63" s="8" t="s">
        <v>148</v>
      </c>
      <c r="AA63" s="8" t="s">
        <v>148</v>
      </c>
      <c r="AB63" s="8" t="s">
        <v>148</v>
      </c>
      <c r="AC63" s="8" t="s">
        <v>148</v>
      </c>
      <c r="AD63" s="8" t="s">
        <v>148</v>
      </c>
      <c r="AE63" s="8" t="s">
        <v>148</v>
      </c>
      <c r="AF63" s="8" t="s">
        <v>148</v>
      </c>
    </row>
    <row r="64" spans="1:32" ht="11.45" customHeight="1" x14ac:dyDescent="0.25">
      <c r="A64" s="6" t="s">
        <v>90</v>
      </c>
      <c r="B64" s="9" t="s">
        <v>148</v>
      </c>
      <c r="C64" s="9" t="s">
        <v>148</v>
      </c>
      <c r="D64" s="9" t="s">
        <v>148</v>
      </c>
      <c r="E64" s="9" t="s">
        <v>148</v>
      </c>
      <c r="F64" s="9" t="s">
        <v>148</v>
      </c>
      <c r="G64" s="9" t="s">
        <v>148</v>
      </c>
      <c r="H64" s="9" t="s">
        <v>148</v>
      </c>
      <c r="I64" s="9" t="s">
        <v>148</v>
      </c>
      <c r="J64" s="9" t="s">
        <v>148</v>
      </c>
      <c r="K64" s="9" t="s">
        <v>148</v>
      </c>
      <c r="L64" s="9" t="s">
        <v>148</v>
      </c>
      <c r="M64" s="9" t="s">
        <v>148</v>
      </c>
      <c r="N64" s="9" t="s">
        <v>148</v>
      </c>
      <c r="O64" s="9" t="s">
        <v>148</v>
      </c>
      <c r="P64" s="9" t="s">
        <v>148</v>
      </c>
      <c r="Q64" s="9" t="s">
        <v>148</v>
      </c>
      <c r="R64" s="9" t="s">
        <v>148</v>
      </c>
      <c r="S64" s="9" t="s">
        <v>148</v>
      </c>
      <c r="T64" s="9" t="s">
        <v>148</v>
      </c>
      <c r="U64" s="9" t="s">
        <v>148</v>
      </c>
      <c r="V64" s="9" t="s">
        <v>148</v>
      </c>
      <c r="W64" s="9" t="s">
        <v>148</v>
      </c>
      <c r="X64" s="9" t="s">
        <v>148</v>
      </c>
      <c r="Y64" s="9" t="s">
        <v>148</v>
      </c>
      <c r="Z64" s="9" t="s">
        <v>148</v>
      </c>
      <c r="AA64" s="9" t="s">
        <v>148</v>
      </c>
      <c r="AB64" s="9" t="s">
        <v>148</v>
      </c>
      <c r="AC64" s="9" t="s">
        <v>148</v>
      </c>
      <c r="AD64" s="9" t="s">
        <v>148</v>
      </c>
      <c r="AE64" s="9" t="s">
        <v>148</v>
      </c>
      <c r="AF64" s="9" t="s">
        <v>148</v>
      </c>
    </row>
    <row r="65" spans="1:32" ht="11.45" customHeight="1" x14ac:dyDescent="0.25">
      <c r="A65" s="6" t="s">
        <v>91</v>
      </c>
      <c r="B65" s="8" t="s">
        <v>148</v>
      </c>
      <c r="C65" s="8" t="s">
        <v>148</v>
      </c>
      <c r="D65" s="8" t="s">
        <v>148</v>
      </c>
      <c r="E65" s="8" t="s">
        <v>148</v>
      </c>
      <c r="F65" s="8" t="s">
        <v>148</v>
      </c>
      <c r="G65" s="8" t="s">
        <v>148</v>
      </c>
      <c r="H65" s="8" t="s">
        <v>148</v>
      </c>
      <c r="I65" s="8" t="s">
        <v>148</v>
      </c>
      <c r="J65" s="8" t="s">
        <v>148</v>
      </c>
      <c r="K65" s="8" t="s">
        <v>148</v>
      </c>
      <c r="L65" s="8" t="s">
        <v>148</v>
      </c>
      <c r="M65" s="8" t="s">
        <v>148</v>
      </c>
      <c r="N65" s="8" t="s">
        <v>148</v>
      </c>
      <c r="O65" s="8" t="s">
        <v>148</v>
      </c>
      <c r="P65" s="8" t="s">
        <v>148</v>
      </c>
      <c r="Q65" s="8" t="s">
        <v>148</v>
      </c>
      <c r="R65" s="8" t="s">
        <v>148</v>
      </c>
      <c r="S65" s="8" t="s">
        <v>148</v>
      </c>
      <c r="T65" s="8" t="s">
        <v>148</v>
      </c>
      <c r="U65" s="8" t="s">
        <v>148</v>
      </c>
      <c r="V65" s="8" t="s">
        <v>148</v>
      </c>
      <c r="W65" s="8" t="s">
        <v>148</v>
      </c>
      <c r="X65" s="8" t="s">
        <v>148</v>
      </c>
      <c r="Y65" s="8" t="s">
        <v>148</v>
      </c>
      <c r="Z65" s="8" t="s">
        <v>148</v>
      </c>
      <c r="AA65" s="8" t="s">
        <v>148</v>
      </c>
      <c r="AB65" s="8" t="s">
        <v>148</v>
      </c>
      <c r="AC65" s="8" t="s">
        <v>148</v>
      </c>
      <c r="AD65" s="8" t="s">
        <v>148</v>
      </c>
      <c r="AE65" s="8" t="s">
        <v>148</v>
      </c>
      <c r="AF65" s="8" t="s">
        <v>148</v>
      </c>
    </row>
    <row r="66" spans="1:32" ht="11.45" customHeight="1" x14ac:dyDescent="0.25">
      <c r="A66" s="6" t="s">
        <v>92</v>
      </c>
      <c r="B66" s="9" t="s">
        <v>148</v>
      </c>
      <c r="C66" s="9" t="s">
        <v>148</v>
      </c>
      <c r="D66" s="9" t="s">
        <v>148</v>
      </c>
      <c r="E66" s="9" t="s">
        <v>148</v>
      </c>
      <c r="F66" s="9" t="s">
        <v>148</v>
      </c>
      <c r="G66" s="9" t="s">
        <v>148</v>
      </c>
      <c r="H66" s="9" t="s">
        <v>148</v>
      </c>
      <c r="I66" s="9" t="s">
        <v>148</v>
      </c>
      <c r="J66" s="9" t="s">
        <v>148</v>
      </c>
      <c r="K66" s="9" t="s">
        <v>148</v>
      </c>
      <c r="L66" s="9" t="s">
        <v>148</v>
      </c>
      <c r="M66" s="9" t="s">
        <v>148</v>
      </c>
      <c r="N66" s="9" t="s">
        <v>148</v>
      </c>
      <c r="O66" s="9" t="s">
        <v>148</v>
      </c>
      <c r="P66" s="9" t="s">
        <v>148</v>
      </c>
      <c r="Q66" s="9" t="s">
        <v>148</v>
      </c>
      <c r="R66" s="9" t="s">
        <v>148</v>
      </c>
      <c r="S66" s="9" t="s">
        <v>148</v>
      </c>
      <c r="T66" s="9" t="s">
        <v>148</v>
      </c>
      <c r="U66" s="9" t="s">
        <v>148</v>
      </c>
      <c r="V66" s="9" t="s">
        <v>148</v>
      </c>
      <c r="W66" s="9" t="s">
        <v>148</v>
      </c>
      <c r="X66" s="9" t="s">
        <v>148</v>
      </c>
      <c r="Y66" s="9" t="s">
        <v>148</v>
      </c>
      <c r="Z66" s="9" t="s">
        <v>148</v>
      </c>
      <c r="AA66" s="9" t="s">
        <v>148</v>
      </c>
      <c r="AB66" s="9" t="s">
        <v>148</v>
      </c>
      <c r="AC66" s="9" t="s">
        <v>148</v>
      </c>
      <c r="AD66" s="9" t="s">
        <v>148</v>
      </c>
      <c r="AE66" s="9" t="s">
        <v>148</v>
      </c>
      <c r="AF66" s="9" t="s">
        <v>148</v>
      </c>
    </row>
    <row r="67" spans="1:32" ht="11.45" customHeight="1" x14ac:dyDescent="0.25">
      <c r="A67" s="6" t="s">
        <v>93</v>
      </c>
      <c r="B67" s="8" t="s">
        <v>148</v>
      </c>
      <c r="C67" s="8" t="s">
        <v>148</v>
      </c>
      <c r="D67" s="8" t="s">
        <v>148</v>
      </c>
      <c r="E67" s="8" t="s">
        <v>148</v>
      </c>
      <c r="F67" s="8" t="s">
        <v>148</v>
      </c>
      <c r="G67" s="8" t="s">
        <v>148</v>
      </c>
      <c r="H67" s="8" t="s">
        <v>148</v>
      </c>
      <c r="I67" s="8" t="s">
        <v>148</v>
      </c>
      <c r="J67" s="8" t="s">
        <v>148</v>
      </c>
      <c r="K67" s="8" t="s">
        <v>148</v>
      </c>
      <c r="L67" s="8" t="s">
        <v>148</v>
      </c>
      <c r="M67" s="8" t="s">
        <v>148</v>
      </c>
      <c r="N67" s="8" t="s">
        <v>148</v>
      </c>
      <c r="O67" s="8" t="s">
        <v>148</v>
      </c>
      <c r="P67" s="8" t="s">
        <v>148</v>
      </c>
      <c r="Q67" s="8" t="s">
        <v>148</v>
      </c>
      <c r="R67" s="8" t="s">
        <v>148</v>
      </c>
      <c r="S67" s="8" t="s">
        <v>148</v>
      </c>
      <c r="T67" s="8" t="s">
        <v>148</v>
      </c>
      <c r="U67" s="8" t="s">
        <v>148</v>
      </c>
      <c r="V67" s="8" t="s">
        <v>148</v>
      </c>
      <c r="W67" s="8" t="s">
        <v>148</v>
      </c>
      <c r="X67" s="8" t="s">
        <v>148</v>
      </c>
      <c r="Y67" s="8" t="s">
        <v>148</v>
      </c>
      <c r="Z67" s="8" t="s">
        <v>148</v>
      </c>
      <c r="AA67" s="8" t="s">
        <v>148</v>
      </c>
      <c r="AB67" s="8" t="s">
        <v>148</v>
      </c>
      <c r="AC67" s="8" t="s">
        <v>148</v>
      </c>
      <c r="AD67" s="8" t="s">
        <v>148</v>
      </c>
      <c r="AE67" s="8" t="s">
        <v>148</v>
      </c>
      <c r="AF67" s="8" t="s">
        <v>148</v>
      </c>
    </row>
    <row r="68" spans="1:32" ht="11.45" customHeight="1" x14ac:dyDescent="0.25">
      <c r="A68" s="6" t="s">
        <v>94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</row>
    <row r="69" spans="1:32" ht="15" x14ac:dyDescent="0.25">
      <c r="A69" s="6" t="s">
        <v>95</v>
      </c>
      <c r="B69" s="8" t="s">
        <v>148</v>
      </c>
      <c r="C69" s="8" t="s">
        <v>148</v>
      </c>
      <c r="D69" s="8" t="s">
        <v>148</v>
      </c>
      <c r="E69" s="8" t="s">
        <v>148</v>
      </c>
      <c r="F69" s="8" t="s">
        <v>148</v>
      </c>
      <c r="G69" s="8" t="s">
        <v>148</v>
      </c>
      <c r="H69" s="8" t="s">
        <v>148</v>
      </c>
      <c r="I69" s="8" t="s">
        <v>148</v>
      </c>
      <c r="J69" s="8" t="s">
        <v>148</v>
      </c>
      <c r="K69" s="8" t="s">
        <v>148</v>
      </c>
      <c r="L69" s="8" t="s">
        <v>148</v>
      </c>
      <c r="M69" s="8" t="s">
        <v>148</v>
      </c>
      <c r="N69" s="8" t="s">
        <v>148</v>
      </c>
      <c r="O69" s="8" t="s">
        <v>148</v>
      </c>
      <c r="P69" s="8" t="s">
        <v>148</v>
      </c>
      <c r="Q69" s="8" t="s">
        <v>148</v>
      </c>
      <c r="R69" s="8" t="s">
        <v>148</v>
      </c>
      <c r="S69" s="8" t="s">
        <v>148</v>
      </c>
      <c r="T69" s="8" t="s">
        <v>148</v>
      </c>
      <c r="U69" s="8" t="s">
        <v>148</v>
      </c>
      <c r="V69" s="8" t="s">
        <v>148</v>
      </c>
      <c r="W69" s="8" t="s">
        <v>148</v>
      </c>
      <c r="X69" s="8" t="s">
        <v>148</v>
      </c>
      <c r="Y69" s="8" t="s">
        <v>148</v>
      </c>
      <c r="Z69" s="8" t="s">
        <v>148</v>
      </c>
      <c r="AA69" s="8" t="s">
        <v>148</v>
      </c>
      <c r="AB69" s="8" t="s">
        <v>148</v>
      </c>
      <c r="AC69" s="8" t="s">
        <v>148</v>
      </c>
      <c r="AD69" s="8" t="s">
        <v>148</v>
      </c>
      <c r="AE69" s="8" t="s">
        <v>148</v>
      </c>
      <c r="AF69" s="8" t="s">
        <v>148</v>
      </c>
    </row>
    <row r="70" spans="1:32" ht="15" x14ac:dyDescent="0.25">
      <c r="A70" s="6" t="s">
        <v>96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</row>
    <row r="71" spans="1:32" ht="15" x14ac:dyDescent="0.25">
      <c r="A71" s="6" t="s">
        <v>97</v>
      </c>
      <c r="B71" s="8" t="s">
        <v>148</v>
      </c>
      <c r="C71" s="8" t="s">
        <v>148</v>
      </c>
      <c r="D71" s="8" t="s">
        <v>148</v>
      </c>
      <c r="E71" s="8" t="s">
        <v>148</v>
      </c>
      <c r="F71" s="8" t="s">
        <v>148</v>
      </c>
      <c r="G71" s="8" t="s">
        <v>148</v>
      </c>
      <c r="H71" s="8" t="s">
        <v>148</v>
      </c>
      <c r="I71" s="8" t="s">
        <v>148</v>
      </c>
      <c r="J71" s="8" t="s">
        <v>148</v>
      </c>
      <c r="K71" s="8" t="s">
        <v>148</v>
      </c>
      <c r="L71" s="8" t="s">
        <v>148</v>
      </c>
      <c r="M71" s="8" t="s">
        <v>148</v>
      </c>
      <c r="N71" s="8" t="s">
        <v>148</v>
      </c>
      <c r="O71" s="8" t="s">
        <v>148</v>
      </c>
      <c r="P71" s="8" t="s">
        <v>148</v>
      </c>
      <c r="Q71" s="8" t="s">
        <v>148</v>
      </c>
      <c r="R71" s="8" t="s">
        <v>148</v>
      </c>
      <c r="S71" s="8" t="s">
        <v>148</v>
      </c>
      <c r="T71" s="8" t="s">
        <v>148</v>
      </c>
      <c r="U71" s="8" t="s">
        <v>148</v>
      </c>
      <c r="V71" s="8" t="s">
        <v>148</v>
      </c>
      <c r="W71" s="8" t="s">
        <v>148</v>
      </c>
      <c r="X71" s="8" t="s">
        <v>148</v>
      </c>
      <c r="Y71" s="8" t="s">
        <v>148</v>
      </c>
      <c r="Z71" s="8" t="s">
        <v>148</v>
      </c>
      <c r="AA71" s="8" t="s">
        <v>148</v>
      </c>
      <c r="AB71" s="8" t="s">
        <v>148</v>
      </c>
      <c r="AC71" s="8" t="s">
        <v>148</v>
      </c>
      <c r="AD71" s="8" t="s">
        <v>148</v>
      </c>
      <c r="AE71" s="8" t="s">
        <v>148</v>
      </c>
      <c r="AF71" s="8" t="s">
        <v>148</v>
      </c>
    </row>
    <row r="72" spans="1:32" ht="15" x14ac:dyDescent="0.25">
      <c r="A72" s="6" t="s">
        <v>98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</row>
    <row r="73" spans="1:32" ht="15" x14ac:dyDescent="0.25">
      <c r="A73" s="6" t="s">
        <v>99</v>
      </c>
      <c r="B73" s="8" t="s">
        <v>148</v>
      </c>
      <c r="C73" s="8" t="s">
        <v>148</v>
      </c>
      <c r="D73" s="8" t="s">
        <v>148</v>
      </c>
      <c r="E73" s="8" t="s">
        <v>148</v>
      </c>
      <c r="F73" s="8" t="s">
        <v>148</v>
      </c>
      <c r="G73" s="8" t="s">
        <v>148</v>
      </c>
      <c r="H73" s="8" t="s">
        <v>148</v>
      </c>
      <c r="I73" s="8" t="s">
        <v>148</v>
      </c>
      <c r="J73" s="8" t="s">
        <v>148</v>
      </c>
      <c r="K73" s="8" t="s">
        <v>148</v>
      </c>
      <c r="L73" s="8" t="s">
        <v>148</v>
      </c>
      <c r="M73" s="8" t="s">
        <v>148</v>
      </c>
      <c r="N73" s="8" t="s">
        <v>148</v>
      </c>
      <c r="O73" s="8" t="s">
        <v>148</v>
      </c>
      <c r="P73" s="8" t="s">
        <v>148</v>
      </c>
      <c r="Q73" s="8" t="s">
        <v>148</v>
      </c>
      <c r="R73" s="8" t="s">
        <v>148</v>
      </c>
      <c r="S73" s="8" t="s">
        <v>148</v>
      </c>
      <c r="T73" s="8" t="s">
        <v>148</v>
      </c>
      <c r="U73" s="8" t="s">
        <v>148</v>
      </c>
      <c r="V73" s="8" t="s">
        <v>148</v>
      </c>
      <c r="W73" s="8" t="s">
        <v>148</v>
      </c>
      <c r="X73" s="8" t="s">
        <v>148</v>
      </c>
      <c r="Y73" s="8" t="s">
        <v>148</v>
      </c>
      <c r="Z73" s="8" t="s">
        <v>148</v>
      </c>
      <c r="AA73" s="8" t="s">
        <v>148</v>
      </c>
      <c r="AB73" s="8" t="s">
        <v>148</v>
      </c>
      <c r="AC73" s="8" t="s">
        <v>148</v>
      </c>
      <c r="AD73" s="8" t="s">
        <v>148</v>
      </c>
      <c r="AE73" s="8" t="s">
        <v>148</v>
      </c>
      <c r="AF73" s="8" t="s">
        <v>148</v>
      </c>
    </row>
    <row r="74" spans="1:32" ht="15" x14ac:dyDescent="0.25">
      <c r="A74" s="6" t="s">
        <v>100</v>
      </c>
      <c r="B74" s="9" t="s">
        <v>148</v>
      </c>
      <c r="C74" s="9" t="s">
        <v>148</v>
      </c>
      <c r="D74" s="9" t="s">
        <v>148</v>
      </c>
      <c r="E74" s="9" t="s">
        <v>148</v>
      </c>
      <c r="F74" s="9" t="s">
        <v>148</v>
      </c>
      <c r="G74" s="9" t="s">
        <v>148</v>
      </c>
      <c r="H74" s="9" t="s">
        <v>148</v>
      </c>
      <c r="I74" s="9" t="s">
        <v>148</v>
      </c>
      <c r="J74" s="9" t="s">
        <v>148</v>
      </c>
      <c r="K74" s="9" t="s">
        <v>148</v>
      </c>
      <c r="L74" s="9" t="s">
        <v>148</v>
      </c>
      <c r="M74" s="9" t="s">
        <v>148</v>
      </c>
      <c r="N74" s="9" t="s">
        <v>148</v>
      </c>
      <c r="O74" s="9" t="s">
        <v>148</v>
      </c>
      <c r="P74" s="9" t="s">
        <v>148</v>
      </c>
      <c r="Q74" s="9" t="s">
        <v>148</v>
      </c>
      <c r="R74" s="9" t="s">
        <v>148</v>
      </c>
      <c r="S74" s="9" t="s">
        <v>148</v>
      </c>
      <c r="T74" s="9" t="s">
        <v>148</v>
      </c>
      <c r="U74" s="9" t="s">
        <v>148</v>
      </c>
      <c r="V74" s="9" t="s">
        <v>148</v>
      </c>
      <c r="W74" s="9" t="s">
        <v>148</v>
      </c>
      <c r="X74" s="9" t="s">
        <v>148</v>
      </c>
      <c r="Y74" s="9" t="s">
        <v>148</v>
      </c>
      <c r="Z74" s="9" t="s">
        <v>148</v>
      </c>
      <c r="AA74" s="9" t="s">
        <v>148</v>
      </c>
      <c r="AB74" s="9" t="s">
        <v>148</v>
      </c>
      <c r="AC74" s="9" t="s">
        <v>148</v>
      </c>
      <c r="AD74" s="9" t="s">
        <v>148</v>
      </c>
      <c r="AE74" s="9" t="s">
        <v>148</v>
      </c>
      <c r="AF74" s="9" t="s">
        <v>148</v>
      </c>
    </row>
    <row r="75" spans="1:32" ht="15" x14ac:dyDescent="0.25">
      <c r="A75" s="6" t="s">
        <v>101</v>
      </c>
      <c r="B75" s="8" t="s">
        <v>148</v>
      </c>
      <c r="C75" s="8" t="s">
        <v>148</v>
      </c>
      <c r="D75" s="8" t="s">
        <v>148</v>
      </c>
      <c r="E75" s="8" t="s">
        <v>148</v>
      </c>
      <c r="F75" s="8" t="s">
        <v>148</v>
      </c>
      <c r="G75" s="8" t="s">
        <v>148</v>
      </c>
      <c r="H75" s="8" t="s">
        <v>148</v>
      </c>
      <c r="I75" s="8" t="s">
        <v>148</v>
      </c>
      <c r="J75" s="8" t="s">
        <v>148</v>
      </c>
      <c r="K75" s="8" t="s">
        <v>148</v>
      </c>
      <c r="L75" s="8" t="s">
        <v>148</v>
      </c>
      <c r="M75" s="8" t="s">
        <v>148</v>
      </c>
      <c r="N75" s="8" t="s">
        <v>148</v>
      </c>
      <c r="O75" s="8" t="s">
        <v>148</v>
      </c>
      <c r="P75" s="8" t="s">
        <v>148</v>
      </c>
      <c r="Q75" s="8" t="s">
        <v>148</v>
      </c>
      <c r="R75" s="8" t="s">
        <v>148</v>
      </c>
      <c r="S75" s="8" t="s">
        <v>148</v>
      </c>
      <c r="T75" s="8" t="s">
        <v>148</v>
      </c>
      <c r="U75" s="8" t="s">
        <v>148</v>
      </c>
      <c r="V75" s="8" t="s">
        <v>148</v>
      </c>
      <c r="W75" s="8" t="s">
        <v>148</v>
      </c>
      <c r="X75" s="8" t="s">
        <v>148</v>
      </c>
      <c r="Y75" s="8" t="s">
        <v>148</v>
      </c>
      <c r="Z75" s="8" t="s">
        <v>148</v>
      </c>
      <c r="AA75" s="8" t="s">
        <v>148</v>
      </c>
      <c r="AB75" s="8" t="s">
        <v>148</v>
      </c>
      <c r="AC75" s="8" t="s">
        <v>148</v>
      </c>
      <c r="AD75" s="8" t="s">
        <v>148</v>
      </c>
      <c r="AE75" s="8" t="s">
        <v>148</v>
      </c>
      <c r="AF75" s="8" t="s">
        <v>148</v>
      </c>
    </row>
    <row r="76" spans="1:32" ht="15" x14ac:dyDescent="0.25">
      <c r="A76" s="6" t="s">
        <v>102</v>
      </c>
      <c r="B76" s="9" t="s">
        <v>148</v>
      </c>
      <c r="C76" s="9" t="s">
        <v>148</v>
      </c>
      <c r="D76" s="9" t="s">
        <v>148</v>
      </c>
      <c r="E76" s="9" t="s">
        <v>148</v>
      </c>
      <c r="F76" s="9" t="s">
        <v>148</v>
      </c>
      <c r="G76" s="9" t="s">
        <v>148</v>
      </c>
      <c r="H76" s="9" t="s">
        <v>148</v>
      </c>
      <c r="I76" s="9" t="s">
        <v>148</v>
      </c>
      <c r="J76" s="9" t="s">
        <v>148</v>
      </c>
      <c r="K76" s="9" t="s">
        <v>148</v>
      </c>
      <c r="L76" s="9" t="s">
        <v>148</v>
      </c>
      <c r="M76" s="9" t="s">
        <v>148</v>
      </c>
      <c r="N76" s="9" t="s">
        <v>148</v>
      </c>
      <c r="O76" s="9" t="s">
        <v>148</v>
      </c>
      <c r="P76" s="9" t="s">
        <v>148</v>
      </c>
      <c r="Q76" s="9" t="s">
        <v>148</v>
      </c>
      <c r="R76" s="9" t="s">
        <v>148</v>
      </c>
      <c r="S76" s="9" t="s">
        <v>148</v>
      </c>
      <c r="T76" s="9" t="s">
        <v>148</v>
      </c>
      <c r="U76" s="9" t="s">
        <v>148</v>
      </c>
      <c r="V76" s="9" t="s">
        <v>148</v>
      </c>
      <c r="W76" s="9" t="s">
        <v>148</v>
      </c>
      <c r="X76" s="9" t="s">
        <v>148</v>
      </c>
      <c r="Y76" s="9" t="s">
        <v>148</v>
      </c>
      <c r="Z76" s="9" t="s">
        <v>148</v>
      </c>
      <c r="AA76" s="9" t="s">
        <v>148</v>
      </c>
      <c r="AB76" s="9" t="s">
        <v>148</v>
      </c>
      <c r="AC76" s="9" t="s">
        <v>148</v>
      </c>
      <c r="AD76" s="9" t="s">
        <v>148</v>
      </c>
      <c r="AE76" s="9" t="s">
        <v>148</v>
      </c>
      <c r="AF76" s="9" t="s">
        <v>148</v>
      </c>
    </row>
    <row r="77" spans="1:32" ht="15" x14ac:dyDescent="0.25">
      <c r="A77" s="6" t="s">
        <v>103</v>
      </c>
      <c r="B77" s="8" t="s">
        <v>148</v>
      </c>
      <c r="C77" s="8" t="s">
        <v>148</v>
      </c>
      <c r="D77" s="8" t="s">
        <v>148</v>
      </c>
      <c r="E77" s="8" t="s">
        <v>148</v>
      </c>
      <c r="F77" s="8" t="s">
        <v>148</v>
      </c>
      <c r="G77" s="8" t="s">
        <v>148</v>
      </c>
      <c r="H77" s="8" t="s">
        <v>148</v>
      </c>
      <c r="I77" s="8" t="s">
        <v>148</v>
      </c>
      <c r="J77" s="8" t="s">
        <v>148</v>
      </c>
      <c r="K77" s="8" t="s">
        <v>148</v>
      </c>
      <c r="L77" s="8" t="s">
        <v>148</v>
      </c>
      <c r="M77" s="8" t="s">
        <v>148</v>
      </c>
      <c r="N77" s="8" t="s">
        <v>148</v>
      </c>
      <c r="O77" s="8" t="s">
        <v>148</v>
      </c>
      <c r="P77" s="8" t="s">
        <v>148</v>
      </c>
      <c r="Q77" s="8" t="s">
        <v>148</v>
      </c>
      <c r="R77" s="8" t="s">
        <v>148</v>
      </c>
      <c r="S77" s="8" t="s">
        <v>148</v>
      </c>
      <c r="T77" s="8" t="s">
        <v>148</v>
      </c>
      <c r="U77" s="8" t="s">
        <v>148</v>
      </c>
      <c r="V77" s="8" t="s">
        <v>148</v>
      </c>
      <c r="W77" s="8" t="s">
        <v>148</v>
      </c>
      <c r="X77" s="8" t="s">
        <v>148</v>
      </c>
      <c r="Y77" s="8" t="s">
        <v>148</v>
      </c>
      <c r="Z77" s="8" t="s">
        <v>148</v>
      </c>
      <c r="AA77" s="8" t="s">
        <v>148</v>
      </c>
      <c r="AB77" s="8" t="s">
        <v>148</v>
      </c>
      <c r="AC77" s="8" t="s">
        <v>148</v>
      </c>
      <c r="AD77" s="8" t="s">
        <v>148</v>
      </c>
      <c r="AE77" s="8" t="s">
        <v>148</v>
      </c>
      <c r="AF77" s="8" t="s">
        <v>148</v>
      </c>
    </row>
    <row r="78" spans="1:32" ht="15" x14ac:dyDescent="0.25">
      <c r="A78" s="6" t="s">
        <v>104</v>
      </c>
      <c r="B78" s="9" t="s">
        <v>148</v>
      </c>
      <c r="C78" s="9" t="s">
        <v>148</v>
      </c>
      <c r="D78" s="9" t="s">
        <v>148</v>
      </c>
      <c r="E78" s="9" t="s">
        <v>148</v>
      </c>
      <c r="F78" s="9" t="s">
        <v>148</v>
      </c>
      <c r="G78" s="9" t="s">
        <v>148</v>
      </c>
      <c r="H78" s="9" t="s">
        <v>148</v>
      </c>
      <c r="I78" s="9" t="s">
        <v>148</v>
      </c>
      <c r="J78" s="9" t="s">
        <v>148</v>
      </c>
      <c r="K78" s="9" t="s">
        <v>148</v>
      </c>
      <c r="L78" s="9" t="s">
        <v>148</v>
      </c>
      <c r="M78" s="9" t="s">
        <v>148</v>
      </c>
      <c r="N78" s="9" t="s">
        <v>148</v>
      </c>
      <c r="O78" s="9" t="s">
        <v>148</v>
      </c>
      <c r="P78" s="9" t="s">
        <v>148</v>
      </c>
      <c r="Q78" s="9" t="s">
        <v>148</v>
      </c>
      <c r="R78" s="9" t="s">
        <v>148</v>
      </c>
      <c r="S78" s="9" t="s">
        <v>148</v>
      </c>
      <c r="T78" s="9" t="s">
        <v>148</v>
      </c>
      <c r="U78" s="9" t="s">
        <v>148</v>
      </c>
      <c r="V78" s="9" t="s">
        <v>148</v>
      </c>
      <c r="W78" s="9" t="s">
        <v>148</v>
      </c>
      <c r="X78" s="9" t="s">
        <v>148</v>
      </c>
      <c r="Y78" s="9" t="s">
        <v>148</v>
      </c>
      <c r="Z78" s="9" t="s">
        <v>148</v>
      </c>
      <c r="AA78" s="9" t="s">
        <v>148</v>
      </c>
      <c r="AB78" s="9" t="s">
        <v>148</v>
      </c>
      <c r="AC78" s="9" t="s">
        <v>148</v>
      </c>
      <c r="AD78" s="9" t="s">
        <v>148</v>
      </c>
      <c r="AE78" s="9" t="s">
        <v>148</v>
      </c>
      <c r="AF78" s="9" t="s">
        <v>148</v>
      </c>
    </row>
    <row r="79" spans="1:32" ht="15" x14ac:dyDescent="0.25">
      <c r="A79" s="6" t="s">
        <v>105</v>
      </c>
      <c r="B79" s="8" t="s">
        <v>148</v>
      </c>
      <c r="C79" s="8" t="s">
        <v>148</v>
      </c>
      <c r="D79" s="8" t="s">
        <v>148</v>
      </c>
      <c r="E79" s="8" t="s">
        <v>148</v>
      </c>
      <c r="F79" s="8" t="s">
        <v>148</v>
      </c>
      <c r="G79" s="8" t="s">
        <v>148</v>
      </c>
      <c r="H79" s="8" t="s">
        <v>148</v>
      </c>
      <c r="I79" s="8" t="s">
        <v>148</v>
      </c>
      <c r="J79" s="8" t="s">
        <v>148</v>
      </c>
      <c r="K79" s="8" t="s">
        <v>148</v>
      </c>
      <c r="L79" s="8" t="s">
        <v>148</v>
      </c>
      <c r="M79" s="8" t="s">
        <v>148</v>
      </c>
      <c r="N79" s="8" t="s">
        <v>148</v>
      </c>
      <c r="O79" s="8" t="s">
        <v>148</v>
      </c>
      <c r="P79" s="8" t="s">
        <v>148</v>
      </c>
      <c r="Q79" s="8" t="s">
        <v>148</v>
      </c>
      <c r="R79" s="8" t="s">
        <v>148</v>
      </c>
      <c r="S79" s="8" t="s">
        <v>148</v>
      </c>
      <c r="T79" s="8" t="s">
        <v>148</v>
      </c>
      <c r="U79" s="8" t="s">
        <v>148</v>
      </c>
      <c r="V79" s="8" t="s">
        <v>148</v>
      </c>
      <c r="W79" s="8" t="s">
        <v>148</v>
      </c>
      <c r="X79" s="8" t="s">
        <v>148</v>
      </c>
      <c r="Y79" s="8" t="s">
        <v>148</v>
      </c>
      <c r="Z79" s="8" t="s">
        <v>148</v>
      </c>
      <c r="AA79" s="8" t="s">
        <v>148</v>
      </c>
      <c r="AB79" s="8" t="s">
        <v>148</v>
      </c>
      <c r="AC79" s="8" t="s">
        <v>148</v>
      </c>
      <c r="AD79" s="8" t="s">
        <v>148</v>
      </c>
      <c r="AE79" s="8" t="s">
        <v>148</v>
      </c>
      <c r="AF79" s="8" t="s">
        <v>148</v>
      </c>
    </row>
    <row r="80" spans="1:32" ht="15" x14ac:dyDescent="0.25">
      <c r="A80" s="6" t="s">
        <v>106</v>
      </c>
      <c r="B80" s="9" t="s">
        <v>148</v>
      </c>
      <c r="C80" s="9" t="s">
        <v>148</v>
      </c>
      <c r="D80" s="9" t="s">
        <v>148</v>
      </c>
      <c r="E80" s="9" t="s">
        <v>148</v>
      </c>
      <c r="F80" s="9" t="s">
        <v>148</v>
      </c>
      <c r="G80" s="9" t="s">
        <v>148</v>
      </c>
      <c r="H80" s="9" t="s">
        <v>148</v>
      </c>
      <c r="I80" s="9" t="s">
        <v>148</v>
      </c>
      <c r="J80" s="9" t="s">
        <v>148</v>
      </c>
      <c r="K80" s="9" t="s">
        <v>148</v>
      </c>
      <c r="L80" s="9" t="s">
        <v>148</v>
      </c>
      <c r="M80" s="9" t="s">
        <v>148</v>
      </c>
      <c r="N80" s="9" t="s">
        <v>148</v>
      </c>
      <c r="O80" s="9" t="s">
        <v>148</v>
      </c>
      <c r="P80" s="9" t="s">
        <v>148</v>
      </c>
      <c r="Q80" s="9" t="s">
        <v>148</v>
      </c>
      <c r="R80" s="9" t="s">
        <v>148</v>
      </c>
      <c r="S80" s="9" t="s">
        <v>148</v>
      </c>
      <c r="T80" s="9" t="s">
        <v>148</v>
      </c>
      <c r="U80" s="9" t="s">
        <v>148</v>
      </c>
      <c r="V80" s="9" t="s">
        <v>148</v>
      </c>
      <c r="W80" s="9" t="s">
        <v>148</v>
      </c>
      <c r="X80" s="9" t="s">
        <v>148</v>
      </c>
      <c r="Y80" s="9" t="s">
        <v>148</v>
      </c>
      <c r="Z80" s="9" t="s">
        <v>148</v>
      </c>
      <c r="AA80" s="9" t="s">
        <v>148</v>
      </c>
      <c r="AB80" s="9" t="s">
        <v>148</v>
      </c>
      <c r="AC80" s="9" t="s">
        <v>148</v>
      </c>
      <c r="AD80" s="9" t="s">
        <v>148</v>
      </c>
      <c r="AE80" s="9" t="s">
        <v>148</v>
      </c>
      <c r="AF80" s="9" t="s">
        <v>148</v>
      </c>
    </row>
    <row r="81" spans="1:32" ht="15" x14ac:dyDescent="0.25">
      <c r="A81" s="6" t="s">
        <v>107</v>
      </c>
      <c r="B81" s="8" t="s">
        <v>148</v>
      </c>
      <c r="C81" s="8" t="s">
        <v>148</v>
      </c>
      <c r="D81" s="8" t="s">
        <v>148</v>
      </c>
      <c r="E81" s="8" t="s">
        <v>148</v>
      </c>
      <c r="F81" s="8" t="s">
        <v>148</v>
      </c>
      <c r="G81" s="8" t="s">
        <v>148</v>
      </c>
      <c r="H81" s="8" t="s">
        <v>148</v>
      </c>
      <c r="I81" s="8" t="s">
        <v>148</v>
      </c>
      <c r="J81" s="8" t="s">
        <v>148</v>
      </c>
      <c r="K81" s="8" t="s">
        <v>148</v>
      </c>
      <c r="L81" s="8" t="s">
        <v>148</v>
      </c>
      <c r="M81" s="8" t="s">
        <v>148</v>
      </c>
      <c r="N81" s="8" t="s">
        <v>148</v>
      </c>
      <c r="O81" s="8" t="s">
        <v>148</v>
      </c>
      <c r="P81" s="8" t="s">
        <v>148</v>
      </c>
      <c r="Q81" s="8" t="s">
        <v>148</v>
      </c>
      <c r="R81" s="8" t="s">
        <v>148</v>
      </c>
      <c r="S81" s="8" t="s">
        <v>148</v>
      </c>
      <c r="T81" s="8" t="s">
        <v>148</v>
      </c>
      <c r="U81" s="8" t="s">
        <v>148</v>
      </c>
      <c r="V81" s="8" t="s">
        <v>148</v>
      </c>
      <c r="W81" s="8" t="s">
        <v>148</v>
      </c>
      <c r="X81" s="8" t="s">
        <v>148</v>
      </c>
      <c r="Y81" s="8" t="s">
        <v>148</v>
      </c>
      <c r="Z81" s="8" t="s">
        <v>148</v>
      </c>
      <c r="AA81" s="8" t="s">
        <v>148</v>
      </c>
      <c r="AB81" s="8" t="s">
        <v>148</v>
      </c>
      <c r="AC81" s="8" t="s">
        <v>148</v>
      </c>
      <c r="AD81" s="8" t="s">
        <v>148</v>
      </c>
      <c r="AE81" s="8" t="s">
        <v>148</v>
      </c>
      <c r="AF81" s="8" t="s">
        <v>148</v>
      </c>
    </row>
    <row r="82" spans="1:32" ht="15" x14ac:dyDescent="0.25">
      <c r="A82" s="6" t="s">
        <v>108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>
        <v>0</v>
      </c>
    </row>
    <row r="83" spans="1:32" ht="15" x14ac:dyDescent="0.25">
      <c r="A83" s="6" t="s">
        <v>109</v>
      </c>
      <c r="B83" s="15">
        <v>58115.527000000002</v>
      </c>
      <c r="C83" s="19">
        <v>54477.2</v>
      </c>
      <c r="D83" s="15">
        <v>54200.887000000002</v>
      </c>
      <c r="E83" s="15">
        <v>52131.642</v>
      </c>
      <c r="F83" s="15">
        <v>49079.171999999999</v>
      </c>
      <c r="G83" s="15">
        <v>49590.364000000001</v>
      </c>
      <c r="H83" s="15">
        <v>53128.146000000001</v>
      </c>
      <c r="I83" s="15">
        <v>56473.383999999998</v>
      </c>
      <c r="J83" s="15">
        <v>60182.303999999996</v>
      </c>
      <c r="K83" s="15">
        <v>62822.169000000002</v>
      </c>
      <c r="L83" s="15">
        <v>66463.807000000001</v>
      </c>
      <c r="M83" s="15">
        <v>64831.038</v>
      </c>
      <c r="N83" s="19">
        <v>60795.59</v>
      </c>
      <c r="O83" s="15">
        <v>61277.019</v>
      </c>
      <c r="P83" s="15">
        <v>63482.224000000002</v>
      </c>
      <c r="Q83" s="15">
        <v>67963.736999999994</v>
      </c>
      <c r="R83" s="15">
        <v>69401.543000000005</v>
      </c>
      <c r="S83" s="15">
        <v>72660.063999999998</v>
      </c>
      <c r="T83" s="15">
        <v>70405.834000000003</v>
      </c>
      <c r="U83" s="15">
        <v>63809.434000000001</v>
      </c>
      <c r="V83" s="15">
        <v>65650.032999999996</v>
      </c>
      <c r="W83" s="15">
        <v>69769.361999999994</v>
      </c>
      <c r="X83" s="15">
        <v>64624.678</v>
      </c>
      <c r="Y83" s="15">
        <v>60383.309000000001</v>
      </c>
      <c r="Z83" s="15">
        <v>60636.555999999997</v>
      </c>
      <c r="AA83" s="15">
        <v>62963.175999999999</v>
      </c>
      <c r="AB83" s="15">
        <v>66706.294999999998</v>
      </c>
      <c r="AC83" s="15">
        <v>69758.254000000001</v>
      </c>
      <c r="AD83" s="15">
        <v>72829.315000000002</v>
      </c>
      <c r="AE83" s="15">
        <v>75721.702000000005</v>
      </c>
      <c r="AF83" s="19">
        <v>35835.68</v>
      </c>
    </row>
    <row r="85" spans="1:32" ht="15" x14ac:dyDescent="0.25">
      <c r="A85" s="1" t="s">
        <v>149</v>
      </c>
    </row>
    <row r="86" spans="1:32" ht="15" x14ac:dyDescent="0.25">
      <c r="A86" s="1" t="s">
        <v>148</v>
      </c>
      <c r="B86" s="2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86"/>
  <sheetViews>
    <sheetView workbookViewId="0">
      <pane xSplit="1" ySplit="11" topLeftCell="B27" activePane="bottomRight" state="frozen"/>
      <selection pane="topRight"/>
      <selection pane="bottomLeft"/>
      <selection pane="bottomRight" activeCell="A17" sqref="A17"/>
    </sheetView>
  </sheetViews>
  <sheetFormatPr defaultColWidth="8.7109375" defaultRowHeight="11.45" customHeight="1" x14ac:dyDescent="0.25"/>
  <cols>
    <col min="1" max="1" width="29.85546875" customWidth="1"/>
    <col min="2" max="32" width="10" customWidth="1"/>
  </cols>
  <sheetData>
    <row r="1" spans="1:32" ht="11.45" customHeight="1" x14ac:dyDescent="0.25">
      <c r="A1" s="2" t="s">
        <v>154</v>
      </c>
    </row>
    <row r="2" spans="1:32" ht="11.45" customHeight="1" x14ac:dyDescent="0.25">
      <c r="A2" s="2" t="s">
        <v>143</v>
      </c>
      <c r="B2" s="1" t="s">
        <v>0</v>
      </c>
    </row>
    <row r="3" spans="1:32" ht="11.45" customHeight="1" x14ac:dyDescent="0.25">
      <c r="A3" s="2" t="s">
        <v>144</v>
      </c>
      <c r="B3" s="2" t="s">
        <v>6</v>
      </c>
    </row>
    <row r="5" spans="1:32" ht="11.45" customHeight="1" x14ac:dyDescent="0.25">
      <c r="A5" s="1" t="s">
        <v>12</v>
      </c>
      <c r="C5" s="2" t="s">
        <v>17</v>
      </c>
    </row>
    <row r="6" spans="1:32" ht="11.45" customHeight="1" x14ac:dyDescent="0.25">
      <c r="A6" s="1" t="s">
        <v>13</v>
      </c>
      <c r="C6" s="2" t="s">
        <v>28</v>
      </c>
    </row>
    <row r="7" spans="1:32" ht="11.45" customHeight="1" x14ac:dyDescent="0.25">
      <c r="A7" s="1" t="s">
        <v>14</v>
      </c>
      <c r="C7" s="2" t="s">
        <v>19</v>
      </c>
    </row>
    <row r="8" spans="1:32" ht="11.45" customHeight="1" x14ac:dyDescent="0.25">
      <c r="A8" s="1" t="s">
        <v>15</v>
      </c>
      <c r="C8" s="2" t="s">
        <v>20</v>
      </c>
    </row>
    <row r="10" spans="1:32" ht="11.45" customHeight="1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ht="11.45" customHeight="1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ht="11.45" customHeight="1" x14ac:dyDescent="0.25">
      <c r="A12" s="6" t="s">
        <v>38</v>
      </c>
      <c r="B12" s="16">
        <v>60436.228000000003</v>
      </c>
      <c r="C12" s="16">
        <v>62362.398000000001</v>
      </c>
      <c r="D12" s="16">
        <v>62674.684999999998</v>
      </c>
      <c r="E12" s="20">
        <v>60013.89</v>
      </c>
      <c r="F12" s="16">
        <v>61439.495000000003</v>
      </c>
      <c r="G12" s="16">
        <v>59146.887999999999</v>
      </c>
      <c r="H12" s="16">
        <v>64463.815999999999</v>
      </c>
      <c r="I12" s="16">
        <v>62425.201999999997</v>
      </c>
      <c r="J12" s="16">
        <v>62926.656000000003</v>
      </c>
      <c r="K12" s="16">
        <v>68100.523000000001</v>
      </c>
      <c r="L12" s="16">
        <v>60641.046999999999</v>
      </c>
      <c r="M12" s="16">
        <v>62491.057999999997</v>
      </c>
      <c r="N12" s="16">
        <v>61982.519</v>
      </c>
      <c r="O12" s="16">
        <v>65261.332000000002</v>
      </c>
      <c r="P12" s="16">
        <v>66336.467000000004</v>
      </c>
      <c r="Q12" s="20">
        <v>65025.36</v>
      </c>
      <c r="R12" s="16">
        <v>66660.607000000004</v>
      </c>
      <c r="S12" s="16">
        <v>64991.856</v>
      </c>
      <c r="T12" s="16">
        <v>63826.557000000001</v>
      </c>
      <c r="U12" s="16">
        <v>61745.940999999999</v>
      </c>
      <c r="V12" s="16">
        <v>58550.879000000001</v>
      </c>
      <c r="W12" s="16">
        <v>52302.663</v>
      </c>
      <c r="X12" s="20">
        <v>50655.15</v>
      </c>
      <c r="Y12" s="16">
        <v>45951.839</v>
      </c>
      <c r="Z12" s="16">
        <v>42547.953000000001</v>
      </c>
      <c r="AA12" s="16">
        <v>45234.107000000004</v>
      </c>
      <c r="AB12" s="16">
        <v>47278.326000000001</v>
      </c>
      <c r="AC12" s="20">
        <v>49691.82</v>
      </c>
      <c r="AD12" s="16">
        <v>48160.737999999998</v>
      </c>
      <c r="AE12" s="20">
        <v>49177.59</v>
      </c>
      <c r="AF12" s="16">
        <v>42393.811999999998</v>
      </c>
    </row>
    <row r="13" spans="1:32" ht="11.45" customHeight="1" x14ac:dyDescent="0.25">
      <c r="A13" s="6" t="s">
        <v>39</v>
      </c>
      <c r="B13" s="19">
        <v>60.67</v>
      </c>
      <c r="C13" s="15">
        <v>20.332000000000001</v>
      </c>
      <c r="D13" s="15">
        <v>12.954000000000001</v>
      </c>
      <c r="E13" s="15">
        <v>6.2590000000000003</v>
      </c>
      <c r="F13" s="19">
        <v>0</v>
      </c>
      <c r="G13" s="15">
        <v>6.1020000000000003</v>
      </c>
      <c r="H13" s="15">
        <v>6.6529999999999996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</row>
    <row r="14" spans="1:32" ht="11.45" customHeight="1" x14ac:dyDescent="0.25">
      <c r="A14" s="6" t="s">
        <v>40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</row>
    <row r="15" spans="1:32" ht="11.45" customHeight="1" x14ac:dyDescent="0.25">
      <c r="A15" s="6" t="s">
        <v>41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</row>
    <row r="16" spans="1:32" ht="11.45" customHeight="1" x14ac:dyDescent="0.25">
      <c r="A16" s="6" t="s">
        <v>42</v>
      </c>
      <c r="B16" s="16">
        <v>37.457999999999998</v>
      </c>
      <c r="C16" s="16">
        <v>12.486000000000001</v>
      </c>
      <c r="D16" s="16">
        <v>12.954000000000001</v>
      </c>
      <c r="E16" s="16">
        <v>6.2590000000000003</v>
      </c>
      <c r="F16" s="20">
        <v>0</v>
      </c>
      <c r="G16" s="16">
        <v>6.1020000000000003</v>
      </c>
      <c r="H16" s="16">
        <v>6.6529999999999996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</row>
    <row r="17" spans="1:32" ht="11.45" customHeight="1" x14ac:dyDescent="0.25">
      <c r="A17" s="6" t="s">
        <v>43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</row>
    <row r="18" spans="1:32" ht="11.45" customHeight="1" x14ac:dyDescent="0.25">
      <c r="A18" s="6" t="s">
        <v>44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</row>
    <row r="19" spans="1:32" ht="11.45" customHeight="1" x14ac:dyDescent="0.25">
      <c r="A19" s="6" t="s">
        <v>45</v>
      </c>
      <c r="B19" s="15">
        <v>23.212</v>
      </c>
      <c r="C19" s="15">
        <v>7.8460000000000001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</row>
    <row r="20" spans="1:32" ht="11.45" customHeight="1" x14ac:dyDescent="0.25">
      <c r="A20" s="6" t="s">
        <v>46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ht="11.45" customHeight="1" x14ac:dyDescent="0.25">
      <c r="A21" s="6" t="s">
        <v>47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</row>
    <row r="22" spans="1:32" ht="11.45" customHeight="1" x14ac:dyDescent="0.25">
      <c r="A22" s="6" t="s">
        <v>48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</row>
    <row r="23" spans="1:32" ht="11.45" customHeight="1" x14ac:dyDescent="0.25">
      <c r="A23" s="6" t="s">
        <v>49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</row>
    <row r="24" spans="1:32" ht="11.45" customHeight="1" x14ac:dyDescent="0.25">
      <c r="A24" s="6" t="s">
        <v>50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</row>
    <row r="25" spans="1:32" ht="11.45" customHeight="1" x14ac:dyDescent="0.25">
      <c r="A25" s="6" t="s">
        <v>51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</row>
    <row r="26" spans="1:32" ht="11.45" customHeight="1" x14ac:dyDescent="0.25">
      <c r="A26" s="6" t="s">
        <v>52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</row>
    <row r="27" spans="1:32" ht="11.45" customHeight="1" x14ac:dyDescent="0.25">
      <c r="A27" s="6" t="s">
        <v>53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</row>
    <row r="28" spans="1:32" ht="11.45" customHeight="1" x14ac:dyDescent="0.25">
      <c r="A28" s="6" t="s">
        <v>54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</row>
    <row r="29" spans="1:32" ht="11.45" customHeight="1" x14ac:dyDescent="0.25">
      <c r="A29" s="6" t="s">
        <v>55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</row>
    <row r="30" spans="1:32" ht="11.45" customHeight="1" x14ac:dyDescent="0.25">
      <c r="A30" s="6" t="s">
        <v>56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</row>
    <row r="31" spans="1:32" ht="11.45" customHeight="1" x14ac:dyDescent="0.25">
      <c r="A31" s="6" t="s">
        <v>57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</row>
    <row r="32" spans="1:32" ht="11.45" customHeight="1" x14ac:dyDescent="0.25">
      <c r="A32" s="6" t="s">
        <v>58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</row>
    <row r="33" spans="1:32" ht="11.45" customHeight="1" x14ac:dyDescent="0.25">
      <c r="A33" s="6" t="s">
        <v>59</v>
      </c>
      <c r="B33" s="8" t="s">
        <v>148</v>
      </c>
      <c r="C33" s="8" t="s">
        <v>148</v>
      </c>
      <c r="D33" s="8" t="s">
        <v>148</v>
      </c>
      <c r="E33" s="8" t="s">
        <v>148</v>
      </c>
      <c r="F33" s="8" t="s">
        <v>148</v>
      </c>
      <c r="G33" s="8" t="s">
        <v>148</v>
      </c>
      <c r="H33" s="8" t="s">
        <v>148</v>
      </c>
      <c r="I33" s="8" t="s">
        <v>148</v>
      </c>
      <c r="J33" s="8" t="s">
        <v>148</v>
      </c>
      <c r="K33" s="8" t="s">
        <v>148</v>
      </c>
      <c r="L33" s="8" t="s">
        <v>148</v>
      </c>
      <c r="M33" s="8" t="s">
        <v>148</v>
      </c>
      <c r="N33" s="8" t="s">
        <v>148</v>
      </c>
      <c r="O33" s="8" t="s">
        <v>148</v>
      </c>
      <c r="P33" s="8" t="s">
        <v>148</v>
      </c>
      <c r="Q33" s="8" t="s">
        <v>148</v>
      </c>
      <c r="R33" s="8" t="s">
        <v>148</v>
      </c>
      <c r="S33" s="8" t="s">
        <v>148</v>
      </c>
      <c r="T33" s="8" t="s">
        <v>148</v>
      </c>
      <c r="U33" s="8" t="s">
        <v>148</v>
      </c>
      <c r="V33" s="8" t="s">
        <v>148</v>
      </c>
      <c r="W33" s="8" t="s">
        <v>148</v>
      </c>
      <c r="X33" s="8" t="s">
        <v>148</v>
      </c>
      <c r="Y33" s="8" t="s">
        <v>148</v>
      </c>
      <c r="Z33" s="8" t="s">
        <v>148</v>
      </c>
      <c r="AA33" s="8" t="s">
        <v>148</v>
      </c>
      <c r="AB33" s="8" t="s">
        <v>148</v>
      </c>
      <c r="AC33" s="8" t="s">
        <v>148</v>
      </c>
      <c r="AD33" s="8" t="s">
        <v>148</v>
      </c>
      <c r="AE33" s="8" t="s">
        <v>148</v>
      </c>
      <c r="AF33" s="8" t="s">
        <v>148</v>
      </c>
    </row>
    <row r="34" spans="1:32" ht="11.45" customHeight="1" x14ac:dyDescent="0.25">
      <c r="A34" s="6" t="s">
        <v>60</v>
      </c>
      <c r="B34" s="16">
        <v>60375.557999999997</v>
      </c>
      <c r="C34" s="16">
        <v>62342.067000000003</v>
      </c>
      <c r="D34" s="20">
        <v>62661.73</v>
      </c>
      <c r="E34" s="16">
        <v>60007.631000000001</v>
      </c>
      <c r="F34" s="16">
        <v>61439.495000000003</v>
      </c>
      <c r="G34" s="16">
        <v>59140.786</v>
      </c>
      <c r="H34" s="16">
        <v>64457.163</v>
      </c>
      <c r="I34" s="16">
        <v>62425.201999999997</v>
      </c>
      <c r="J34" s="16">
        <v>62926.656000000003</v>
      </c>
      <c r="K34" s="16">
        <v>68100.523000000001</v>
      </c>
      <c r="L34" s="16">
        <v>60641.046999999999</v>
      </c>
      <c r="M34" s="16">
        <v>62491.057999999997</v>
      </c>
      <c r="N34" s="16">
        <v>61982.241000000002</v>
      </c>
      <c r="O34" s="16">
        <v>65261.332000000002</v>
      </c>
      <c r="P34" s="16">
        <v>66336.467000000004</v>
      </c>
      <c r="Q34" s="20">
        <v>65025.36</v>
      </c>
      <c r="R34" s="16">
        <v>66660.607000000004</v>
      </c>
      <c r="S34" s="16">
        <v>64991.856</v>
      </c>
      <c r="T34" s="16">
        <v>63811.601999999999</v>
      </c>
      <c r="U34" s="16">
        <v>61712.773000000001</v>
      </c>
      <c r="V34" s="20">
        <v>58525.33</v>
      </c>
      <c r="W34" s="16">
        <v>52259.281000000003</v>
      </c>
      <c r="X34" s="16">
        <v>50611.322</v>
      </c>
      <c r="Y34" s="16">
        <v>45915.665000000001</v>
      </c>
      <c r="Z34" s="16">
        <v>42493.873</v>
      </c>
      <c r="AA34" s="16">
        <v>45187.286</v>
      </c>
      <c r="AB34" s="16">
        <v>47187.644</v>
      </c>
      <c r="AC34" s="16">
        <v>49592.777000000002</v>
      </c>
      <c r="AD34" s="16">
        <v>48035.245000000003</v>
      </c>
      <c r="AE34" s="16">
        <v>48991.074999999997</v>
      </c>
      <c r="AF34" s="16">
        <v>42178.364000000001</v>
      </c>
    </row>
    <row r="35" spans="1:32" ht="11.45" customHeight="1" x14ac:dyDescent="0.25">
      <c r="A35" s="6" t="s">
        <v>61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</row>
    <row r="36" spans="1:32" ht="11.45" customHeight="1" x14ac:dyDescent="0.25">
      <c r="A36" s="6" t="s">
        <v>62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</row>
    <row r="37" spans="1:32" ht="11.45" customHeight="1" x14ac:dyDescent="0.25">
      <c r="A37" s="6" t="s">
        <v>63</v>
      </c>
      <c r="B37" s="8" t="s">
        <v>148</v>
      </c>
      <c r="C37" s="8" t="s">
        <v>148</v>
      </c>
      <c r="D37" s="8" t="s">
        <v>148</v>
      </c>
      <c r="E37" s="8" t="s">
        <v>148</v>
      </c>
      <c r="F37" s="8" t="s">
        <v>148</v>
      </c>
      <c r="G37" s="8" t="s">
        <v>148</v>
      </c>
      <c r="H37" s="8" t="s">
        <v>148</v>
      </c>
      <c r="I37" s="8" t="s">
        <v>148</v>
      </c>
      <c r="J37" s="8" t="s">
        <v>148</v>
      </c>
      <c r="K37" s="8" t="s">
        <v>148</v>
      </c>
      <c r="L37" s="8" t="s">
        <v>148</v>
      </c>
      <c r="M37" s="8" t="s">
        <v>148</v>
      </c>
      <c r="N37" s="8" t="s">
        <v>148</v>
      </c>
      <c r="O37" s="8" t="s">
        <v>148</v>
      </c>
      <c r="P37" s="8" t="s">
        <v>148</v>
      </c>
      <c r="Q37" s="8" t="s">
        <v>148</v>
      </c>
      <c r="R37" s="8" t="s">
        <v>148</v>
      </c>
      <c r="S37" s="8" t="s">
        <v>148</v>
      </c>
      <c r="T37" s="8" t="s">
        <v>148</v>
      </c>
      <c r="U37" s="8" t="s">
        <v>148</v>
      </c>
      <c r="V37" s="8" t="s">
        <v>148</v>
      </c>
      <c r="W37" s="8" t="s">
        <v>148</v>
      </c>
      <c r="X37" s="8" t="s">
        <v>148</v>
      </c>
      <c r="Y37" s="8" t="s">
        <v>148</v>
      </c>
      <c r="Z37" s="8" t="s">
        <v>148</v>
      </c>
      <c r="AA37" s="8" t="s">
        <v>148</v>
      </c>
      <c r="AB37" s="8" t="s">
        <v>148</v>
      </c>
      <c r="AC37" s="8" t="s">
        <v>148</v>
      </c>
      <c r="AD37" s="8" t="s">
        <v>148</v>
      </c>
      <c r="AE37" s="8" t="s">
        <v>148</v>
      </c>
      <c r="AF37" s="8" t="s">
        <v>148</v>
      </c>
    </row>
    <row r="38" spans="1:32" ht="11.45" customHeight="1" x14ac:dyDescent="0.25">
      <c r="A38" s="6" t="s">
        <v>64</v>
      </c>
      <c r="B38" s="9" t="s">
        <v>148</v>
      </c>
      <c r="C38" s="9" t="s">
        <v>148</v>
      </c>
      <c r="D38" s="9" t="s">
        <v>148</v>
      </c>
      <c r="E38" s="9" t="s">
        <v>148</v>
      </c>
      <c r="F38" s="9" t="s">
        <v>148</v>
      </c>
      <c r="G38" s="9" t="s">
        <v>148</v>
      </c>
      <c r="H38" s="9" t="s">
        <v>148</v>
      </c>
      <c r="I38" s="9" t="s">
        <v>148</v>
      </c>
      <c r="J38" s="9" t="s">
        <v>148</v>
      </c>
      <c r="K38" s="9" t="s">
        <v>148</v>
      </c>
      <c r="L38" s="9" t="s">
        <v>148</v>
      </c>
      <c r="M38" s="9" t="s">
        <v>148</v>
      </c>
      <c r="N38" s="9" t="s">
        <v>148</v>
      </c>
      <c r="O38" s="9" t="s">
        <v>148</v>
      </c>
      <c r="P38" s="9" t="s">
        <v>148</v>
      </c>
      <c r="Q38" s="9" t="s">
        <v>148</v>
      </c>
      <c r="R38" s="9" t="s">
        <v>148</v>
      </c>
      <c r="S38" s="9" t="s">
        <v>148</v>
      </c>
      <c r="T38" s="9" t="s">
        <v>148</v>
      </c>
      <c r="U38" s="9" t="s">
        <v>148</v>
      </c>
      <c r="V38" s="9" t="s">
        <v>148</v>
      </c>
      <c r="W38" s="9" t="s">
        <v>148</v>
      </c>
      <c r="X38" s="9" t="s">
        <v>148</v>
      </c>
      <c r="Y38" s="9" t="s">
        <v>148</v>
      </c>
      <c r="Z38" s="9" t="s">
        <v>148</v>
      </c>
      <c r="AA38" s="9" t="s">
        <v>148</v>
      </c>
      <c r="AB38" s="9" t="s">
        <v>148</v>
      </c>
      <c r="AC38" s="9" t="s">
        <v>148</v>
      </c>
      <c r="AD38" s="9" t="s">
        <v>148</v>
      </c>
      <c r="AE38" s="9" t="s">
        <v>148</v>
      </c>
      <c r="AF38" s="9" t="s">
        <v>148</v>
      </c>
    </row>
    <row r="39" spans="1:32" ht="11.45" customHeight="1" x14ac:dyDescent="0.25">
      <c r="A39" s="6" t="s">
        <v>65</v>
      </c>
      <c r="B39" s="8" t="s">
        <v>148</v>
      </c>
      <c r="C39" s="8" t="s">
        <v>148</v>
      </c>
      <c r="D39" s="8" t="s">
        <v>148</v>
      </c>
      <c r="E39" s="8" t="s">
        <v>148</v>
      </c>
      <c r="F39" s="8" t="s">
        <v>148</v>
      </c>
      <c r="G39" s="8" t="s">
        <v>148</v>
      </c>
      <c r="H39" s="8" t="s">
        <v>148</v>
      </c>
      <c r="I39" s="8" t="s">
        <v>148</v>
      </c>
      <c r="J39" s="8" t="s">
        <v>148</v>
      </c>
      <c r="K39" s="8" t="s">
        <v>148</v>
      </c>
      <c r="L39" s="8" t="s">
        <v>148</v>
      </c>
      <c r="M39" s="8" t="s">
        <v>148</v>
      </c>
      <c r="N39" s="8" t="s">
        <v>148</v>
      </c>
      <c r="O39" s="8" t="s">
        <v>148</v>
      </c>
      <c r="P39" s="8" t="s">
        <v>148</v>
      </c>
      <c r="Q39" s="8" t="s">
        <v>148</v>
      </c>
      <c r="R39" s="8" t="s">
        <v>148</v>
      </c>
      <c r="S39" s="8" t="s">
        <v>148</v>
      </c>
      <c r="T39" s="8" t="s">
        <v>148</v>
      </c>
      <c r="U39" s="8" t="s">
        <v>148</v>
      </c>
      <c r="V39" s="8" t="s">
        <v>148</v>
      </c>
      <c r="W39" s="8" t="s">
        <v>148</v>
      </c>
      <c r="X39" s="8" t="s">
        <v>148</v>
      </c>
      <c r="Y39" s="8" t="s">
        <v>148</v>
      </c>
      <c r="Z39" s="8" t="s">
        <v>148</v>
      </c>
      <c r="AA39" s="8" t="s">
        <v>148</v>
      </c>
      <c r="AB39" s="8" t="s">
        <v>148</v>
      </c>
      <c r="AC39" s="8" t="s">
        <v>148</v>
      </c>
      <c r="AD39" s="8" t="s">
        <v>148</v>
      </c>
      <c r="AE39" s="8" t="s">
        <v>148</v>
      </c>
      <c r="AF39" s="8" t="s">
        <v>148</v>
      </c>
    </row>
    <row r="40" spans="1:32" ht="11.45" customHeight="1" x14ac:dyDescent="0.25">
      <c r="A40" s="6" t="s">
        <v>66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</row>
    <row r="41" spans="1:32" ht="11.45" customHeight="1" x14ac:dyDescent="0.25">
      <c r="A41" s="6" t="s">
        <v>67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</row>
    <row r="42" spans="1:32" ht="11.45" customHeight="1" x14ac:dyDescent="0.25">
      <c r="A42" s="6" t="s">
        <v>68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16">
        <v>13.138999999999999</v>
      </c>
      <c r="O42" s="20">
        <v>0</v>
      </c>
      <c r="P42" s="20">
        <v>0</v>
      </c>
      <c r="Q42" s="20">
        <v>0</v>
      </c>
      <c r="R42" s="20">
        <v>0</v>
      </c>
      <c r="S42" s="16">
        <v>13.371</v>
      </c>
      <c r="T42" s="16">
        <v>80.227000000000004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</row>
    <row r="43" spans="1:32" ht="11.45" customHeight="1" x14ac:dyDescent="0.25">
      <c r="A43" s="6" t="s">
        <v>69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</row>
    <row r="44" spans="1:32" ht="11.45" customHeight="1" x14ac:dyDescent="0.25">
      <c r="A44" s="6" t="s">
        <v>70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</row>
    <row r="45" spans="1:32" ht="11.45" customHeight="1" x14ac:dyDescent="0.25">
      <c r="A45" s="6" t="s">
        <v>71</v>
      </c>
      <c r="B45" s="15">
        <v>6061.6080000000002</v>
      </c>
      <c r="C45" s="15">
        <v>5716.8860000000004</v>
      </c>
      <c r="D45" s="15">
        <v>5496.0339999999997</v>
      </c>
      <c r="E45" s="15">
        <v>5582.1109999999999</v>
      </c>
      <c r="F45" s="15">
        <v>5630.9160000000002</v>
      </c>
      <c r="G45" s="15">
        <v>5912.3590000000004</v>
      </c>
      <c r="H45" s="15">
        <v>6096.5259999999998</v>
      </c>
      <c r="I45" s="15">
        <v>6047.6390000000001</v>
      </c>
      <c r="J45" s="15">
        <v>3616.3330000000001</v>
      </c>
      <c r="K45" s="15">
        <v>3616.4969999999998</v>
      </c>
      <c r="L45" s="19">
        <v>3563.33</v>
      </c>
      <c r="M45" s="15">
        <v>3280.2220000000002</v>
      </c>
      <c r="N45" s="15">
        <v>3366.3609999999999</v>
      </c>
      <c r="O45" s="15">
        <v>3432.9349999999999</v>
      </c>
      <c r="P45" s="15">
        <v>3934.7350000000001</v>
      </c>
      <c r="Q45" s="19">
        <v>3514.8</v>
      </c>
      <c r="R45" s="19">
        <v>3600.25</v>
      </c>
      <c r="S45" s="15">
        <v>3611.8330000000001</v>
      </c>
      <c r="T45" s="15">
        <v>3626.0709999999999</v>
      </c>
      <c r="U45" s="15">
        <v>3674.0219999999999</v>
      </c>
      <c r="V45" s="15">
        <v>3758.721</v>
      </c>
      <c r="W45" s="15">
        <v>3797.4459999999999</v>
      </c>
      <c r="X45" s="19">
        <v>3747.91</v>
      </c>
      <c r="Y45" s="15">
        <v>3823.4459999999999</v>
      </c>
      <c r="Z45" s="15">
        <v>3847.8969999999999</v>
      </c>
      <c r="AA45" s="15">
        <v>3957.4760000000001</v>
      </c>
      <c r="AB45" s="15">
        <v>3969.143</v>
      </c>
      <c r="AC45" s="15">
        <v>3999.143</v>
      </c>
      <c r="AD45" s="15">
        <v>3957.9830000000002</v>
      </c>
      <c r="AE45" s="19">
        <v>4048.44</v>
      </c>
      <c r="AF45" s="15">
        <v>3579.5970000000002</v>
      </c>
    </row>
    <row r="46" spans="1:32" ht="11.45" customHeight="1" x14ac:dyDescent="0.25">
      <c r="A46" s="6" t="s">
        <v>72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</row>
    <row r="47" spans="1:32" ht="11.45" customHeight="1" x14ac:dyDescent="0.25">
      <c r="A47" s="6" t="s">
        <v>73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</row>
    <row r="48" spans="1:32" ht="11.45" customHeight="1" x14ac:dyDescent="0.25">
      <c r="A48" s="6" t="s">
        <v>74</v>
      </c>
      <c r="B48" s="20">
        <v>36.5</v>
      </c>
      <c r="C48" s="20">
        <v>36.5</v>
      </c>
      <c r="D48" s="20">
        <v>36.5</v>
      </c>
      <c r="E48" s="16">
        <v>24.332999999999998</v>
      </c>
      <c r="F48" s="16">
        <v>24.332999999999998</v>
      </c>
      <c r="G48" s="16">
        <v>24.332999999999998</v>
      </c>
      <c r="H48" s="16">
        <v>24.332999999999998</v>
      </c>
      <c r="I48" s="16">
        <v>36.277000000000001</v>
      </c>
      <c r="J48" s="16">
        <v>24.332999999999998</v>
      </c>
      <c r="K48" s="20">
        <v>0</v>
      </c>
      <c r="L48" s="20">
        <v>107.5</v>
      </c>
      <c r="M48" s="16">
        <v>95.555999999999997</v>
      </c>
      <c r="N48" s="20">
        <v>0</v>
      </c>
      <c r="O48" s="20">
        <v>0</v>
      </c>
      <c r="P48" s="20">
        <v>0</v>
      </c>
      <c r="Q48" s="20">
        <v>0</v>
      </c>
      <c r="R48" s="16">
        <v>59.722000000000001</v>
      </c>
      <c r="S48" s="16">
        <v>71.667000000000002</v>
      </c>
      <c r="T48" s="16">
        <v>47.777999999999999</v>
      </c>
      <c r="U48" s="16">
        <v>59.722000000000001</v>
      </c>
      <c r="V48" s="16">
        <v>83.611000000000004</v>
      </c>
      <c r="W48" s="16">
        <v>71.667000000000002</v>
      </c>
      <c r="X48" s="16">
        <v>59.722000000000001</v>
      </c>
      <c r="Y48" s="16">
        <v>47.777999999999999</v>
      </c>
      <c r="Z48" s="16">
        <v>23.888999999999999</v>
      </c>
      <c r="AA48" s="16">
        <v>23.888999999999999</v>
      </c>
      <c r="AB48" s="16">
        <v>23.888999999999999</v>
      </c>
      <c r="AC48" s="16">
        <v>13.138999999999999</v>
      </c>
      <c r="AD48" s="16">
        <v>13.138999999999999</v>
      </c>
      <c r="AE48" s="16">
        <v>11.944000000000001</v>
      </c>
      <c r="AF48" s="16">
        <v>12.167</v>
      </c>
    </row>
    <row r="49" spans="1:32" ht="11.45" customHeight="1" x14ac:dyDescent="0.25">
      <c r="A49" s="6" t="s">
        <v>75</v>
      </c>
      <c r="B49" s="15">
        <v>39017.822</v>
      </c>
      <c r="C49" s="15">
        <v>40096.444000000003</v>
      </c>
      <c r="D49" s="15">
        <v>42458.678</v>
      </c>
      <c r="E49" s="19">
        <v>42111.45</v>
      </c>
      <c r="F49" s="19">
        <v>42093.8</v>
      </c>
      <c r="G49" s="19">
        <v>40548.949999999997</v>
      </c>
      <c r="H49" s="15">
        <v>41482.557999999997</v>
      </c>
      <c r="I49" s="15">
        <v>38491.553</v>
      </c>
      <c r="J49" s="15">
        <v>39195.207000000002</v>
      </c>
      <c r="K49" s="19">
        <v>44495.81</v>
      </c>
      <c r="L49" s="19">
        <v>41799.120000000003</v>
      </c>
      <c r="M49" s="19">
        <v>42603.76</v>
      </c>
      <c r="N49" s="15">
        <v>41980.101999999999</v>
      </c>
      <c r="O49" s="19">
        <v>43517.86</v>
      </c>
      <c r="P49" s="15">
        <v>45260.567999999999</v>
      </c>
      <c r="Q49" s="15">
        <v>45653.711000000003</v>
      </c>
      <c r="R49" s="15">
        <v>45045.913</v>
      </c>
      <c r="S49" s="15">
        <v>42313.228000000003</v>
      </c>
      <c r="T49" s="15">
        <v>42076.726999999999</v>
      </c>
      <c r="U49" s="15">
        <v>37271.241999999998</v>
      </c>
      <c r="V49" s="15">
        <v>38237.555</v>
      </c>
      <c r="W49" s="15">
        <v>35094.588000000003</v>
      </c>
      <c r="X49" s="15">
        <v>34856.851999999999</v>
      </c>
      <c r="Y49" s="15">
        <v>31157.641</v>
      </c>
      <c r="Z49" s="15">
        <v>28224.335999999999</v>
      </c>
      <c r="AA49" s="15">
        <v>30227.008999999998</v>
      </c>
      <c r="AB49" s="15">
        <v>29946.188999999998</v>
      </c>
      <c r="AC49" s="15">
        <v>30042.254000000001</v>
      </c>
      <c r="AD49" s="15">
        <v>28227.867999999999</v>
      </c>
      <c r="AE49" s="15">
        <v>28215.307000000001</v>
      </c>
      <c r="AF49" s="15">
        <v>25389.741000000002</v>
      </c>
    </row>
    <row r="50" spans="1:32" ht="11.45" customHeight="1" x14ac:dyDescent="0.25">
      <c r="A50" s="6" t="s">
        <v>76</v>
      </c>
      <c r="B50" s="16">
        <v>15259.626</v>
      </c>
      <c r="C50" s="16">
        <v>16492.238000000001</v>
      </c>
      <c r="D50" s="16">
        <v>14670.519</v>
      </c>
      <c r="E50" s="16">
        <v>12289.735000000001</v>
      </c>
      <c r="F50" s="16">
        <v>13690.442999999999</v>
      </c>
      <c r="G50" s="16">
        <v>12655.145</v>
      </c>
      <c r="H50" s="16">
        <v>16853.748</v>
      </c>
      <c r="I50" s="16">
        <v>17849.731</v>
      </c>
      <c r="J50" s="16">
        <v>20090.780999999999</v>
      </c>
      <c r="K50" s="16">
        <v>19988.216</v>
      </c>
      <c r="L50" s="16">
        <v>15171.097</v>
      </c>
      <c r="M50" s="16">
        <v>16511.519</v>
      </c>
      <c r="N50" s="16">
        <v>16622.638999999999</v>
      </c>
      <c r="O50" s="16">
        <v>18310.543000000001</v>
      </c>
      <c r="P50" s="16">
        <v>17141.163</v>
      </c>
      <c r="Q50" s="16">
        <v>15856.848</v>
      </c>
      <c r="R50" s="20">
        <v>17954.72</v>
      </c>
      <c r="S50" s="16">
        <v>18981.755000000001</v>
      </c>
      <c r="T50" s="16">
        <v>17980.798999999999</v>
      </c>
      <c r="U50" s="16">
        <v>20707.786</v>
      </c>
      <c r="V50" s="20">
        <v>16445.439999999999</v>
      </c>
      <c r="W50" s="16">
        <v>13295.581</v>
      </c>
      <c r="X50" s="16">
        <v>11946.834000000001</v>
      </c>
      <c r="Y50" s="16">
        <v>10886.798000000001</v>
      </c>
      <c r="Z50" s="20">
        <v>10397.75</v>
      </c>
      <c r="AA50" s="16">
        <v>10978.911</v>
      </c>
      <c r="AB50" s="16">
        <v>13248.424000000001</v>
      </c>
      <c r="AC50" s="16">
        <v>15538.239</v>
      </c>
      <c r="AD50" s="16">
        <v>15836.210999999999</v>
      </c>
      <c r="AE50" s="16">
        <v>16715.350999999999</v>
      </c>
      <c r="AF50" s="16">
        <v>13196.834999999999</v>
      </c>
    </row>
    <row r="51" spans="1:32" ht="11.45" customHeight="1" x14ac:dyDescent="0.25">
      <c r="A51" s="6" t="s">
        <v>77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</row>
    <row r="52" spans="1:32" ht="11.45" customHeight="1" x14ac:dyDescent="0.25">
      <c r="A52" s="6" t="s">
        <v>78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</row>
    <row r="53" spans="1:32" ht="11.45" customHeight="1" x14ac:dyDescent="0.25">
      <c r="A53" s="6" t="s">
        <v>79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</row>
    <row r="54" spans="1:32" ht="11.45" customHeight="1" x14ac:dyDescent="0.25">
      <c r="A54" s="6" t="s">
        <v>80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</row>
    <row r="55" spans="1:32" ht="11.45" customHeight="1" x14ac:dyDescent="0.25">
      <c r="A55" s="6" t="s">
        <v>81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</row>
    <row r="56" spans="1:32" ht="11.45" customHeight="1" x14ac:dyDescent="0.25">
      <c r="A56" s="6" t="s">
        <v>82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16">
        <v>4.3999999999999997E-2</v>
      </c>
      <c r="AE56" s="16">
        <v>3.3000000000000002E-2</v>
      </c>
      <c r="AF56" s="16">
        <v>2.1999999999999999E-2</v>
      </c>
    </row>
    <row r="57" spans="1:32" ht="11.45" customHeight="1" x14ac:dyDescent="0.25">
      <c r="A57" s="6" t="s">
        <v>83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5">
        <v>0.27800000000000002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5">
        <v>14.955</v>
      </c>
      <c r="U57" s="15">
        <v>33.167999999999999</v>
      </c>
      <c r="V57" s="15">
        <v>25.547999999999998</v>
      </c>
      <c r="W57" s="15">
        <v>43.381999999999998</v>
      </c>
      <c r="X57" s="19">
        <v>43.83</v>
      </c>
      <c r="Y57" s="15">
        <v>36.174999999999997</v>
      </c>
      <c r="Z57" s="19">
        <v>54.08</v>
      </c>
      <c r="AA57" s="15">
        <v>46.820999999999998</v>
      </c>
      <c r="AB57" s="15">
        <v>90.680999999999997</v>
      </c>
      <c r="AC57" s="15">
        <v>99.045000000000002</v>
      </c>
      <c r="AD57" s="15">
        <v>125.49299999999999</v>
      </c>
      <c r="AE57" s="15">
        <v>186.512</v>
      </c>
      <c r="AF57" s="15">
        <v>215.447</v>
      </c>
    </row>
    <row r="58" spans="1:32" ht="11.45" customHeight="1" x14ac:dyDescent="0.25">
      <c r="A58" s="6" t="s">
        <v>84</v>
      </c>
      <c r="B58" s="9" t="s">
        <v>148</v>
      </c>
      <c r="C58" s="9" t="s">
        <v>148</v>
      </c>
      <c r="D58" s="9" t="s">
        <v>148</v>
      </c>
      <c r="E58" s="9" t="s">
        <v>148</v>
      </c>
      <c r="F58" s="9" t="s">
        <v>148</v>
      </c>
      <c r="G58" s="9" t="s">
        <v>148</v>
      </c>
      <c r="H58" s="9" t="s">
        <v>148</v>
      </c>
      <c r="I58" s="9" t="s">
        <v>148</v>
      </c>
      <c r="J58" s="9" t="s">
        <v>148</v>
      </c>
      <c r="K58" s="9" t="s">
        <v>148</v>
      </c>
      <c r="L58" s="9" t="s">
        <v>148</v>
      </c>
      <c r="M58" s="9" t="s">
        <v>148</v>
      </c>
      <c r="N58" s="9" t="s">
        <v>148</v>
      </c>
      <c r="O58" s="9" t="s">
        <v>148</v>
      </c>
      <c r="P58" s="9" t="s">
        <v>148</v>
      </c>
      <c r="Q58" s="9" t="s">
        <v>148</v>
      </c>
      <c r="R58" s="9" t="s">
        <v>148</v>
      </c>
      <c r="S58" s="9" t="s">
        <v>148</v>
      </c>
      <c r="T58" s="9" t="s">
        <v>148</v>
      </c>
      <c r="U58" s="9" t="s">
        <v>148</v>
      </c>
      <c r="V58" s="9" t="s">
        <v>148</v>
      </c>
      <c r="W58" s="9" t="s">
        <v>148</v>
      </c>
      <c r="X58" s="9" t="s">
        <v>148</v>
      </c>
      <c r="Y58" s="9" t="s">
        <v>148</v>
      </c>
      <c r="Z58" s="9" t="s">
        <v>148</v>
      </c>
      <c r="AA58" s="9" t="s">
        <v>148</v>
      </c>
      <c r="AB58" s="9" t="s">
        <v>148</v>
      </c>
      <c r="AC58" s="9" t="s">
        <v>148</v>
      </c>
      <c r="AD58" s="9" t="s">
        <v>148</v>
      </c>
      <c r="AE58" s="9" t="s">
        <v>148</v>
      </c>
      <c r="AF58" s="9" t="s">
        <v>148</v>
      </c>
    </row>
    <row r="59" spans="1:32" ht="11.45" customHeight="1" x14ac:dyDescent="0.25">
      <c r="A59" s="6" t="s">
        <v>85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</row>
    <row r="60" spans="1:32" ht="11.45" customHeight="1" x14ac:dyDescent="0.25">
      <c r="A60" s="6" t="s">
        <v>86</v>
      </c>
      <c r="B60" s="9" t="s">
        <v>148</v>
      </c>
      <c r="C60" s="9" t="s">
        <v>148</v>
      </c>
      <c r="D60" s="9" t="s">
        <v>148</v>
      </c>
      <c r="E60" s="9" t="s">
        <v>148</v>
      </c>
      <c r="F60" s="9" t="s">
        <v>148</v>
      </c>
      <c r="G60" s="9" t="s">
        <v>148</v>
      </c>
      <c r="H60" s="9" t="s">
        <v>148</v>
      </c>
      <c r="I60" s="9" t="s">
        <v>148</v>
      </c>
      <c r="J60" s="9" t="s">
        <v>148</v>
      </c>
      <c r="K60" s="9" t="s">
        <v>148</v>
      </c>
      <c r="L60" s="9" t="s">
        <v>148</v>
      </c>
      <c r="M60" s="9" t="s">
        <v>148</v>
      </c>
      <c r="N60" s="9" t="s">
        <v>148</v>
      </c>
      <c r="O60" s="9" t="s">
        <v>148</v>
      </c>
      <c r="P60" s="9" t="s">
        <v>148</v>
      </c>
      <c r="Q60" s="9" t="s">
        <v>148</v>
      </c>
      <c r="R60" s="9" t="s">
        <v>148</v>
      </c>
      <c r="S60" s="9" t="s">
        <v>148</v>
      </c>
      <c r="T60" s="9" t="s">
        <v>148</v>
      </c>
      <c r="U60" s="9" t="s">
        <v>148</v>
      </c>
      <c r="V60" s="9" t="s">
        <v>148</v>
      </c>
      <c r="W60" s="9" t="s">
        <v>148</v>
      </c>
      <c r="X60" s="9" t="s">
        <v>148</v>
      </c>
      <c r="Y60" s="9" t="s">
        <v>148</v>
      </c>
      <c r="Z60" s="9" t="s">
        <v>148</v>
      </c>
      <c r="AA60" s="9" t="s">
        <v>148</v>
      </c>
      <c r="AB60" s="9" t="s">
        <v>148</v>
      </c>
      <c r="AC60" s="9" t="s">
        <v>148</v>
      </c>
      <c r="AD60" s="9" t="s">
        <v>148</v>
      </c>
      <c r="AE60" s="9" t="s">
        <v>148</v>
      </c>
      <c r="AF60" s="9" t="s">
        <v>148</v>
      </c>
    </row>
    <row r="61" spans="1:32" ht="11.45" customHeight="1" x14ac:dyDescent="0.25">
      <c r="A61" s="6" t="s">
        <v>87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</row>
    <row r="62" spans="1:32" ht="11.45" customHeight="1" x14ac:dyDescent="0.25">
      <c r="A62" s="6" t="s">
        <v>88</v>
      </c>
      <c r="B62" s="9" t="s">
        <v>148</v>
      </c>
      <c r="C62" s="9" t="s">
        <v>148</v>
      </c>
      <c r="D62" s="9" t="s">
        <v>148</v>
      </c>
      <c r="E62" s="9" t="s">
        <v>148</v>
      </c>
      <c r="F62" s="9" t="s">
        <v>148</v>
      </c>
      <c r="G62" s="9" t="s">
        <v>148</v>
      </c>
      <c r="H62" s="9" t="s">
        <v>148</v>
      </c>
      <c r="I62" s="9" t="s">
        <v>148</v>
      </c>
      <c r="J62" s="9" t="s">
        <v>148</v>
      </c>
      <c r="K62" s="9" t="s">
        <v>148</v>
      </c>
      <c r="L62" s="9" t="s">
        <v>148</v>
      </c>
      <c r="M62" s="9" t="s">
        <v>148</v>
      </c>
      <c r="N62" s="9" t="s">
        <v>148</v>
      </c>
      <c r="O62" s="9" t="s">
        <v>148</v>
      </c>
      <c r="P62" s="9" t="s">
        <v>148</v>
      </c>
      <c r="Q62" s="9" t="s">
        <v>148</v>
      </c>
      <c r="R62" s="9" t="s">
        <v>148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148</v>
      </c>
      <c r="X62" s="9" t="s">
        <v>148</v>
      </c>
      <c r="Y62" s="9" t="s">
        <v>148</v>
      </c>
      <c r="Z62" s="9" t="s">
        <v>148</v>
      </c>
      <c r="AA62" s="9" t="s">
        <v>148</v>
      </c>
      <c r="AB62" s="9" t="s">
        <v>148</v>
      </c>
      <c r="AC62" s="9" t="s">
        <v>148</v>
      </c>
      <c r="AD62" s="9" t="s">
        <v>148</v>
      </c>
      <c r="AE62" s="9" t="s">
        <v>148</v>
      </c>
      <c r="AF62" s="9" t="s">
        <v>148</v>
      </c>
    </row>
    <row r="63" spans="1:32" ht="11.45" customHeight="1" x14ac:dyDescent="0.25">
      <c r="A63" s="6" t="s">
        <v>89</v>
      </c>
      <c r="B63" s="8" t="s">
        <v>148</v>
      </c>
      <c r="C63" s="8" t="s">
        <v>148</v>
      </c>
      <c r="D63" s="8" t="s">
        <v>148</v>
      </c>
      <c r="E63" s="8" t="s">
        <v>148</v>
      </c>
      <c r="F63" s="8" t="s">
        <v>148</v>
      </c>
      <c r="G63" s="8" t="s">
        <v>148</v>
      </c>
      <c r="H63" s="8" t="s">
        <v>148</v>
      </c>
      <c r="I63" s="8" t="s">
        <v>148</v>
      </c>
      <c r="J63" s="8" t="s">
        <v>148</v>
      </c>
      <c r="K63" s="8" t="s">
        <v>148</v>
      </c>
      <c r="L63" s="8" t="s">
        <v>148</v>
      </c>
      <c r="M63" s="8" t="s">
        <v>148</v>
      </c>
      <c r="N63" s="8" t="s">
        <v>148</v>
      </c>
      <c r="O63" s="8" t="s">
        <v>148</v>
      </c>
      <c r="P63" s="8" t="s">
        <v>148</v>
      </c>
      <c r="Q63" s="8" t="s">
        <v>148</v>
      </c>
      <c r="R63" s="8" t="s">
        <v>148</v>
      </c>
      <c r="S63" s="8" t="s">
        <v>148</v>
      </c>
      <c r="T63" s="8" t="s">
        <v>148</v>
      </c>
      <c r="U63" s="8" t="s">
        <v>148</v>
      </c>
      <c r="V63" s="8" t="s">
        <v>148</v>
      </c>
      <c r="W63" s="8" t="s">
        <v>148</v>
      </c>
      <c r="X63" s="8" t="s">
        <v>148</v>
      </c>
      <c r="Y63" s="8" t="s">
        <v>148</v>
      </c>
      <c r="Z63" s="8" t="s">
        <v>148</v>
      </c>
      <c r="AA63" s="8" t="s">
        <v>148</v>
      </c>
      <c r="AB63" s="8" t="s">
        <v>148</v>
      </c>
      <c r="AC63" s="8" t="s">
        <v>148</v>
      </c>
      <c r="AD63" s="8" t="s">
        <v>148</v>
      </c>
      <c r="AE63" s="8" t="s">
        <v>148</v>
      </c>
      <c r="AF63" s="8" t="s">
        <v>148</v>
      </c>
    </row>
    <row r="64" spans="1:32" ht="11.45" customHeight="1" x14ac:dyDescent="0.25">
      <c r="A64" s="6" t="s">
        <v>90</v>
      </c>
      <c r="B64" s="9" t="s">
        <v>148</v>
      </c>
      <c r="C64" s="9" t="s">
        <v>148</v>
      </c>
      <c r="D64" s="9" t="s">
        <v>148</v>
      </c>
      <c r="E64" s="9" t="s">
        <v>148</v>
      </c>
      <c r="F64" s="9" t="s">
        <v>148</v>
      </c>
      <c r="G64" s="9" t="s">
        <v>148</v>
      </c>
      <c r="H64" s="9" t="s">
        <v>148</v>
      </c>
      <c r="I64" s="9" t="s">
        <v>148</v>
      </c>
      <c r="J64" s="9" t="s">
        <v>148</v>
      </c>
      <c r="K64" s="9" t="s">
        <v>148</v>
      </c>
      <c r="L64" s="9" t="s">
        <v>148</v>
      </c>
      <c r="M64" s="9" t="s">
        <v>148</v>
      </c>
      <c r="N64" s="9" t="s">
        <v>148</v>
      </c>
      <c r="O64" s="9" t="s">
        <v>148</v>
      </c>
      <c r="P64" s="9" t="s">
        <v>148</v>
      </c>
      <c r="Q64" s="9" t="s">
        <v>148</v>
      </c>
      <c r="R64" s="9" t="s">
        <v>148</v>
      </c>
      <c r="S64" s="9" t="s">
        <v>148</v>
      </c>
      <c r="T64" s="9" t="s">
        <v>148</v>
      </c>
      <c r="U64" s="9" t="s">
        <v>148</v>
      </c>
      <c r="V64" s="9" t="s">
        <v>148</v>
      </c>
      <c r="W64" s="9" t="s">
        <v>148</v>
      </c>
      <c r="X64" s="9" t="s">
        <v>148</v>
      </c>
      <c r="Y64" s="9" t="s">
        <v>148</v>
      </c>
      <c r="Z64" s="9" t="s">
        <v>148</v>
      </c>
      <c r="AA64" s="9" t="s">
        <v>148</v>
      </c>
      <c r="AB64" s="9" t="s">
        <v>148</v>
      </c>
      <c r="AC64" s="9" t="s">
        <v>148</v>
      </c>
      <c r="AD64" s="9" t="s">
        <v>148</v>
      </c>
      <c r="AE64" s="9" t="s">
        <v>148</v>
      </c>
      <c r="AF64" s="9" t="s">
        <v>148</v>
      </c>
    </row>
    <row r="65" spans="1:32" ht="11.45" customHeight="1" x14ac:dyDescent="0.25">
      <c r="A65" s="6" t="s">
        <v>91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5">
        <v>0.27800000000000002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</row>
    <row r="66" spans="1:32" ht="11.45" customHeight="1" x14ac:dyDescent="0.25">
      <c r="A66" s="6" t="s">
        <v>92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</row>
    <row r="67" spans="1:32" ht="11.45" customHeight="1" x14ac:dyDescent="0.25">
      <c r="A67" s="6" t="s">
        <v>93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</row>
    <row r="68" spans="1:32" ht="11.45" customHeight="1" x14ac:dyDescent="0.25">
      <c r="A68" s="6" t="s">
        <v>94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16">
        <v>14.955</v>
      </c>
      <c r="U68" s="20">
        <v>22.89</v>
      </c>
      <c r="V68" s="16">
        <v>25.547999999999998</v>
      </c>
      <c r="W68" s="16">
        <v>22.744</v>
      </c>
      <c r="X68" s="16">
        <v>22.943000000000001</v>
      </c>
      <c r="Y68" s="16">
        <v>15.260999999999999</v>
      </c>
      <c r="Z68" s="16">
        <v>23.033000000000001</v>
      </c>
      <c r="AA68" s="16">
        <v>15.741</v>
      </c>
      <c r="AB68" s="16">
        <v>16.573</v>
      </c>
      <c r="AC68" s="16">
        <v>23.292000000000002</v>
      </c>
      <c r="AD68" s="16">
        <v>23.018000000000001</v>
      </c>
      <c r="AE68" s="16">
        <v>23.244</v>
      </c>
      <c r="AF68" s="16">
        <v>32.003</v>
      </c>
    </row>
    <row r="69" spans="1:32" ht="11.45" customHeight="1" x14ac:dyDescent="0.25">
      <c r="A69" s="6" t="s">
        <v>95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5">
        <v>8.2000000000000003E-2</v>
      </c>
      <c r="X69" s="15">
        <v>0.23599999999999999</v>
      </c>
      <c r="Y69" s="15">
        <v>0.252</v>
      </c>
      <c r="Z69" s="15">
        <v>0.13100000000000001</v>
      </c>
      <c r="AA69" s="15">
        <v>9.9000000000000005E-2</v>
      </c>
      <c r="AB69" s="19">
        <v>0</v>
      </c>
      <c r="AC69" s="19">
        <v>0</v>
      </c>
      <c r="AD69" s="19">
        <v>0</v>
      </c>
      <c r="AE69" s="15">
        <v>46.722999999999999</v>
      </c>
      <c r="AF69" s="15">
        <v>81.766000000000005</v>
      </c>
    </row>
    <row r="70" spans="1:32" ht="11.45" customHeight="1" x14ac:dyDescent="0.25">
      <c r="A70" s="6" t="s">
        <v>96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16">
        <v>10.278</v>
      </c>
      <c r="V70" s="20">
        <v>0</v>
      </c>
      <c r="W70" s="16">
        <v>20.556000000000001</v>
      </c>
      <c r="X70" s="16">
        <v>20.651</v>
      </c>
      <c r="Y70" s="16">
        <v>20.661999999999999</v>
      </c>
      <c r="Z70" s="16">
        <v>30.916</v>
      </c>
      <c r="AA70" s="16">
        <v>30.981000000000002</v>
      </c>
      <c r="AB70" s="16">
        <v>74.108000000000004</v>
      </c>
      <c r="AC70" s="16">
        <v>75.753</v>
      </c>
      <c r="AD70" s="16">
        <v>102.47499999999999</v>
      </c>
      <c r="AE70" s="16">
        <v>116.545</v>
      </c>
      <c r="AF70" s="16">
        <v>101.678</v>
      </c>
    </row>
    <row r="71" spans="1:32" ht="11.45" customHeight="1" x14ac:dyDescent="0.25">
      <c r="A71" s="6" t="s">
        <v>97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</row>
    <row r="72" spans="1:32" ht="11.45" customHeight="1" x14ac:dyDescent="0.25">
      <c r="A72" s="6" t="s">
        <v>98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</row>
    <row r="73" spans="1:32" ht="11.45" customHeight="1" x14ac:dyDescent="0.25">
      <c r="A73" s="6" t="s">
        <v>99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</row>
    <row r="74" spans="1:32" ht="11.45" customHeight="1" x14ac:dyDescent="0.25">
      <c r="A74" s="6" t="s">
        <v>100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</row>
    <row r="75" spans="1:32" ht="11.45" customHeight="1" x14ac:dyDescent="0.25">
      <c r="A75" s="6" t="s">
        <v>101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</row>
    <row r="76" spans="1:32" ht="11.45" customHeight="1" x14ac:dyDescent="0.25">
      <c r="A76" s="6" t="s">
        <v>102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</row>
    <row r="77" spans="1:32" ht="11.45" customHeight="1" x14ac:dyDescent="0.25">
      <c r="A77" s="6" t="s">
        <v>103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</row>
    <row r="78" spans="1:32" ht="15" x14ac:dyDescent="0.25">
      <c r="A78" s="6" t="s">
        <v>104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</row>
    <row r="79" spans="1:32" ht="15" x14ac:dyDescent="0.25">
      <c r="A79" s="6" t="s">
        <v>105</v>
      </c>
      <c r="B79" s="8" t="s">
        <v>148</v>
      </c>
      <c r="C79" s="8" t="s">
        <v>148</v>
      </c>
      <c r="D79" s="8" t="s">
        <v>148</v>
      </c>
      <c r="E79" s="8" t="s">
        <v>148</v>
      </c>
      <c r="F79" s="8" t="s">
        <v>148</v>
      </c>
      <c r="G79" s="8" t="s">
        <v>148</v>
      </c>
      <c r="H79" s="8" t="s">
        <v>148</v>
      </c>
      <c r="I79" s="8" t="s">
        <v>148</v>
      </c>
      <c r="J79" s="8" t="s">
        <v>148</v>
      </c>
      <c r="K79" s="8" t="s">
        <v>148</v>
      </c>
      <c r="L79" s="8" t="s">
        <v>148</v>
      </c>
      <c r="M79" s="8" t="s">
        <v>148</v>
      </c>
      <c r="N79" s="8" t="s">
        <v>148</v>
      </c>
      <c r="O79" s="8" t="s">
        <v>148</v>
      </c>
      <c r="P79" s="8" t="s">
        <v>148</v>
      </c>
      <c r="Q79" s="8" t="s">
        <v>148</v>
      </c>
      <c r="R79" s="8" t="s">
        <v>148</v>
      </c>
      <c r="S79" s="8" t="s">
        <v>148</v>
      </c>
      <c r="T79" s="8" t="s">
        <v>148</v>
      </c>
      <c r="U79" s="8" t="s">
        <v>148</v>
      </c>
      <c r="V79" s="8" t="s">
        <v>148</v>
      </c>
      <c r="W79" s="8" t="s">
        <v>148</v>
      </c>
      <c r="X79" s="8" t="s">
        <v>148</v>
      </c>
      <c r="Y79" s="8" t="s">
        <v>148</v>
      </c>
      <c r="Z79" s="8" t="s">
        <v>148</v>
      </c>
      <c r="AA79" s="8" t="s">
        <v>148</v>
      </c>
      <c r="AB79" s="8" t="s">
        <v>148</v>
      </c>
      <c r="AC79" s="8" t="s">
        <v>148</v>
      </c>
      <c r="AD79" s="8" t="s">
        <v>148</v>
      </c>
      <c r="AE79" s="8" t="s">
        <v>148</v>
      </c>
      <c r="AF79" s="8" t="s">
        <v>148</v>
      </c>
    </row>
    <row r="80" spans="1:32" ht="15" x14ac:dyDescent="0.25">
      <c r="A80" s="6" t="s">
        <v>106</v>
      </c>
      <c r="B80" s="9" t="s">
        <v>148</v>
      </c>
      <c r="C80" s="9" t="s">
        <v>148</v>
      </c>
      <c r="D80" s="9" t="s">
        <v>148</v>
      </c>
      <c r="E80" s="9" t="s">
        <v>148</v>
      </c>
      <c r="F80" s="9" t="s">
        <v>148</v>
      </c>
      <c r="G80" s="9" t="s">
        <v>148</v>
      </c>
      <c r="H80" s="9" t="s">
        <v>148</v>
      </c>
      <c r="I80" s="9" t="s">
        <v>148</v>
      </c>
      <c r="J80" s="9" t="s">
        <v>148</v>
      </c>
      <c r="K80" s="9" t="s">
        <v>148</v>
      </c>
      <c r="L80" s="9" t="s">
        <v>148</v>
      </c>
      <c r="M80" s="9" t="s">
        <v>148</v>
      </c>
      <c r="N80" s="9" t="s">
        <v>148</v>
      </c>
      <c r="O80" s="9" t="s">
        <v>148</v>
      </c>
      <c r="P80" s="9" t="s">
        <v>148</v>
      </c>
      <c r="Q80" s="9" t="s">
        <v>148</v>
      </c>
      <c r="R80" s="9" t="s">
        <v>148</v>
      </c>
      <c r="S80" s="9" t="s">
        <v>148</v>
      </c>
      <c r="T80" s="9" t="s">
        <v>148</v>
      </c>
      <c r="U80" s="9" t="s">
        <v>148</v>
      </c>
      <c r="V80" s="9" t="s">
        <v>148</v>
      </c>
      <c r="W80" s="9" t="s">
        <v>148</v>
      </c>
      <c r="X80" s="9" t="s">
        <v>148</v>
      </c>
      <c r="Y80" s="9" t="s">
        <v>148</v>
      </c>
      <c r="Z80" s="9" t="s">
        <v>148</v>
      </c>
      <c r="AA80" s="9" t="s">
        <v>148</v>
      </c>
      <c r="AB80" s="9" t="s">
        <v>148</v>
      </c>
      <c r="AC80" s="9" t="s">
        <v>148</v>
      </c>
      <c r="AD80" s="9" t="s">
        <v>148</v>
      </c>
      <c r="AE80" s="9" t="s">
        <v>148</v>
      </c>
      <c r="AF80" s="9" t="s">
        <v>148</v>
      </c>
    </row>
    <row r="81" spans="1:32" ht="15" x14ac:dyDescent="0.25">
      <c r="A81" s="6" t="s">
        <v>107</v>
      </c>
      <c r="B81" s="8" t="s">
        <v>148</v>
      </c>
      <c r="C81" s="8" t="s">
        <v>148</v>
      </c>
      <c r="D81" s="8" t="s">
        <v>148</v>
      </c>
      <c r="E81" s="8" t="s">
        <v>148</v>
      </c>
      <c r="F81" s="8" t="s">
        <v>148</v>
      </c>
      <c r="G81" s="8" t="s">
        <v>148</v>
      </c>
      <c r="H81" s="8" t="s">
        <v>148</v>
      </c>
      <c r="I81" s="8" t="s">
        <v>148</v>
      </c>
      <c r="J81" s="8" t="s">
        <v>148</v>
      </c>
      <c r="K81" s="8" t="s">
        <v>148</v>
      </c>
      <c r="L81" s="8" t="s">
        <v>148</v>
      </c>
      <c r="M81" s="8" t="s">
        <v>148</v>
      </c>
      <c r="N81" s="8" t="s">
        <v>148</v>
      </c>
      <c r="O81" s="8" t="s">
        <v>148</v>
      </c>
      <c r="P81" s="8" t="s">
        <v>148</v>
      </c>
      <c r="Q81" s="8" t="s">
        <v>148</v>
      </c>
      <c r="R81" s="8" t="s">
        <v>148</v>
      </c>
      <c r="S81" s="8" t="s">
        <v>148</v>
      </c>
      <c r="T81" s="8" t="s">
        <v>148</v>
      </c>
      <c r="U81" s="8" t="s">
        <v>148</v>
      </c>
      <c r="V81" s="8" t="s">
        <v>148</v>
      </c>
      <c r="W81" s="8" t="s">
        <v>148</v>
      </c>
      <c r="X81" s="8" t="s">
        <v>148</v>
      </c>
      <c r="Y81" s="8" t="s">
        <v>148</v>
      </c>
      <c r="Z81" s="8" t="s">
        <v>148</v>
      </c>
      <c r="AA81" s="8" t="s">
        <v>148</v>
      </c>
      <c r="AB81" s="8" t="s">
        <v>148</v>
      </c>
      <c r="AC81" s="8" t="s">
        <v>148</v>
      </c>
      <c r="AD81" s="8" t="s">
        <v>148</v>
      </c>
      <c r="AE81" s="8" t="s">
        <v>148</v>
      </c>
      <c r="AF81" s="8" t="s">
        <v>148</v>
      </c>
    </row>
    <row r="82" spans="1:32" ht="15" x14ac:dyDescent="0.25">
      <c r="A82" s="6" t="s">
        <v>108</v>
      </c>
      <c r="B82" s="20">
        <v>0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16">
        <v>0.27800000000000002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16">
        <v>14.955</v>
      </c>
      <c r="U82" s="16">
        <v>33.167999999999999</v>
      </c>
      <c r="V82" s="16">
        <v>25.547999999999998</v>
      </c>
      <c r="W82" s="16">
        <v>43.381999999999998</v>
      </c>
      <c r="X82" s="20">
        <v>43.83</v>
      </c>
      <c r="Y82" s="16">
        <v>36.174999999999997</v>
      </c>
      <c r="Z82" s="20">
        <v>54.08</v>
      </c>
      <c r="AA82" s="16">
        <v>46.820999999999998</v>
      </c>
      <c r="AB82" s="16">
        <v>90.680999999999997</v>
      </c>
      <c r="AC82" s="16">
        <v>99.045000000000002</v>
      </c>
      <c r="AD82" s="16">
        <v>125.49299999999999</v>
      </c>
      <c r="AE82" s="16">
        <v>186.512</v>
      </c>
      <c r="AF82" s="16">
        <v>215.447</v>
      </c>
    </row>
    <row r="83" spans="1:32" ht="15" x14ac:dyDescent="0.25">
      <c r="A83" s="6" t="s">
        <v>109</v>
      </c>
      <c r="B83" s="15">
        <v>60436.228000000003</v>
      </c>
      <c r="C83" s="15">
        <v>62362.398000000001</v>
      </c>
      <c r="D83" s="15">
        <v>62674.684999999998</v>
      </c>
      <c r="E83" s="19">
        <v>60013.89</v>
      </c>
      <c r="F83" s="15">
        <v>61439.495000000003</v>
      </c>
      <c r="G83" s="15">
        <v>59146.887999999999</v>
      </c>
      <c r="H83" s="15">
        <v>64463.815999999999</v>
      </c>
      <c r="I83" s="15">
        <v>62425.201999999997</v>
      </c>
      <c r="J83" s="15">
        <v>62926.656000000003</v>
      </c>
      <c r="K83" s="15">
        <v>68100.523000000001</v>
      </c>
      <c r="L83" s="15">
        <v>60641.046999999999</v>
      </c>
      <c r="M83" s="15">
        <v>62491.057999999997</v>
      </c>
      <c r="N83" s="15">
        <v>61982.241000000002</v>
      </c>
      <c r="O83" s="15">
        <v>65261.332000000002</v>
      </c>
      <c r="P83" s="15">
        <v>66336.467000000004</v>
      </c>
      <c r="Q83" s="19">
        <v>65025.36</v>
      </c>
      <c r="R83" s="15">
        <v>66660.607000000004</v>
      </c>
      <c r="S83" s="15">
        <v>64991.856</v>
      </c>
      <c r="T83" s="15">
        <v>63811.601999999999</v>
      </c>
      <c r="U83" s="15">
        <v>61712.773000000001</v>
      </c>
      <c r="V83" s="19">
        <v>58525.33</v>
      </c>
      <c r="W83" s="15">
        <v>52259.281000000003</v>
      </c>
      <c r="X83" s="15">
        <v>50611.322</v>
      </c>
      <c r="Y83" s="15">
        <v>45915.665000000001</v>
      </c>
      <c r="Z83" s="15">
        <v>42493.873</v>
      </c>
      <c r="AA83" s="15">
        <v>45187.286</v>
      </c>
      <c r="AB83" s="15">
        <v>47187.644</v>
      </c>
      <c r="AC83" s="15">
        <v>49592.777000000002</v>
      </c>
      <c r="AD83" s="15">
        <v>48035.245000000003</v>
      </c>
      <c r="AE83" s="15">
        <v>48991.074999999997</v>
      </c>
      <c r="AF83" s="15">
        <v>42178.364000000001</v>
      </c>
    </row>
    <row r="85" spans="1:32" ht="15" x14ac:dyDescent="0.25">
      <c r="A85" s="1" t="s">
        <v>149</v>
      </c>
    </row>
    <row r="86" spans="1:32" ht="15" x14ac:dyDescent="0.25">
      <c r="A86" s="1" t="s">
        <v>148</v>
      </c>
      <c r="B86" s="2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86"/>
  <sheetViews>
    <sheetView tabSelected="1" workbookViewId="0">
      <pane xSplit="1" ySplit="11" topLeftCell="B24" activePane="bottomRight" state="frozen"/>
      <selection pane="topRight"/>
      <selection pane="bottomLeft"/>
      <selection pane="bottomRight"/>
    </sheetView>
  </sheetViews>
  <sheetFormatPr defaultColWidth="8.7109375" defaultRowHeight="11.45" customHeight="1" x14ac:dyDescent="0.25"/>
  <cols>
    <col min="1" max="1" width="29.85546875" customWidth="1"/>
    <col min="2" max="32" width="10" customWidth="1"/>
  </cols>
  <sheetData>
    <row r="1" spans="1:32" ht="11.45" customHeight="1" x14ac:dyDescent="0.25">
      <c r="A1" s="2" t="s">
        <v>155</v>
      </c>
    </row>
    <row r="2" spans="1:32" ht="11.45" customHeight="1" x14ac:dyDescent="0.25">
      <c r="A2" s="2" t="s">
        <v>143</v>
      </c>
      <c r="B2" s="1" t="s">
        <v>0</v>
      </c>
    </row>
    <row r="3" spans="1:32" ht="11.45" customHeight="1" x14ac:dyDescent="0.25">
      <c r="A3" s="2" t="s">
        <v>144</v>
      </c>
      <c r="B3" s="2" t="s">
        <v>6</v>
      </c>
    </row>
    <row r="5" spans="1:32" ht="11.45" customHeight="1" x14ac:dyDescent="0.25">
      <c r="A5" s="1" t="s">
        <v>12</v>
      </c>
      <c r="C5" s="2" t="s">
        <v>17</v>
      </c>
    </row>
    <row r="6" spans="1:32" ht="11.45" customHeight="1" x14ac:dyDescent="0.25">
      <c r="A6" s="1" t="s">
        <v>13</v>
      </c>
      <c r="C6" s="2" t="s">
        <v>30</v>
      </c>
    </row>
    <row r="7" spans="1:32" ht="11.45" customHeight="1" x14ac:dyDescent="0.25">
      <c r="A7" s="1" t="s">
        <v>14</v>
      </c>
      <c r="C7" s="2" t="s">
        <v>19</v>
      </c>
    </row>
    <row r="8" spans="1:32" ht="11.45" customHeight="1" x14ac:dyDescent="0.25">
      <c r="A8" s="1" t="s">
        <v>15</v>
      </c>
      <c r="C8" s="2" t="s">
        <v>20</v>
      </c>
    </row>
    <row r="10" spans="1:32" ht="11.45" customHeight="1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ht="11.45" customHeight="1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ht="11.45" customHeight="1" x14ac:dyDescent="0.25">
      <c r="A12" s="6" t="s">
        <v>38</v>
      </c>
      <c r="B12" s="16">
        <v>2348.7489999999998</v>
      </c>
      <c r="C12" s="16">
        <v>2340.4989999999998</v>
      </c>
      <c r="D12" s="20">
        <v>3133</v>
      </c>
      <c r="E12" s="16">
        <v>3011.9450000000002</v>
      </c>
      <c r="F12" s="16">
        <v>2473.4459999999999</v>
      </c>
      <c r="G12" s="16">
        <v>2575.4430000000002</v>
      </c>
      <c r="H12" s="16">
        <v>3299.9690000000001</v>
      </c>
      <c r="I12" s="16">
        <v>3463.4380000000001</v>
      </c>
      <c r="J12" s="16">
        <v>4968.942</v>
      </c>
      <c r="K12" s="16">
        <v>5211.8909999999996</v>
      </c>
      <c r="L12" s="16">
        <v>6757.1390000000001</v>
      </c>
      <c r="M12" s="20">
        <v>14474.46</v>
      </c>
      <c r="N12" s="16">
        <v>12614.751</v>
      </c>
      <c r="O12" s="16">
        <v>23550.955999999998</v>
      </c>
      <c r="P12" s="16">
        <v>27011.562000000002</v>
      </c>
      <c r="Q12" s="16">
        <v>26984.754000000001</v>
      </c>
      <c r="R12" s="16">
        <v>24439.662</v>
      </c>
      <c r="S12" s="20">
        <v>24423.42</v>
      </c>
      <c r="T12" s="16">
        <v>25213.207999999999</v>
      </c>
      <c r="U12" s="16">
        <v>19449.483</v>
      </c>
      <c r="V12" s="16">
        <v>19275.364000000001</v>
      </c>
      <c r="W12" s="20">
        <v>23202.84</v>
      </c>
      <c r="X12" s="16">
        <v>20057.075000000001</v>
      </c>
      <c r="Y12" s="16">
        <v>22365.348999999998</v>
      </c>
      <c r="Z12" s="16">
        <v>19733.377</v>
      </c>
      <c r="AA12" s="16">
        <v>18908.175999999999</v>
      </c>
      <c r="AB12" s="16">
        <v>20399.583999999999</v>
      </c>
      <c r="AC12" s="16">
        <v>22115.956999999999</v>
      </c>
      <c r="AD12" s="16">
        <v>24186.126</v>
      </c>
      <c r="AE12" s="16">
        <v>23824.589</v>
      </c>
      <c r="AF12" s="16">
        <v>17477.076000000001</v>
      </c>
    </row>
    <row r="13" spans="1:32" ht="11.45" customHeight="1" x14ac:dyDescent="0.25">
      <c r="A13" s="6" t="s">
        <v>39</v>
      </c>
      <c r="B13" s="8" t="s">
        <v>148</v>
      </c>
      <c r="C13" s="8" t="s">
        <v>148</v>
      </c>
      <c r="D13" s="8" t="s">
        <v>148</v>
      </c>
      <c r="E13" s="8" t="s">
        <v>148</v>
      </c>
      <c r="F13" s="8" t="s">
        <v>148</v>
      </c>
      <c r="G13" s="8" t="s">
        <v>148</v>
      </c>
      <c r="H13" s="8" t="s">
        <v>148</v>
      </c>
      <c r="I13" s="8" t="s">
        <v>148</v>
      </c>
      <c r="J13" s="8" t="s">
        <v>148</v>
      </c>
      <c r="K13" s="8" t="s">
        <v>148</v>
      </c>
      <c r="L13" s="8" t="s">
        <v>148</v>
      </c>
      <c r="M13" s="8" t="s">
        <v>148</v>
      </c>
      <c r="N13" s="8" t="s">
        <v>148</v>
      </c>
      <c r="O13" s="8" t="s">
        <v>148</v>
      </c>
      <c r="P13" s="8" t="s">
        <v>148</v>
      </c>
      <c r="Q13" s="8" t="s">
        <v>148</v>
      </c>
      <c r="R13" s="8" t="s">
        <v>148</v>
      </c>
      <c r="S13" s="8" t="s">
        <v>148</v>
      </c>
      <c r="T13" s="8" t="s">
        <v>148</v>
      </c>
      <c r="U13" s="8" t="s">
        <v>148</v>
      </c>
      <c r="V13" s="8" t="s">
        <v>148</v>
      </c>
      <c r="W13" s="8" t="s">
        <v>148</v>
      </c>
      <c r="X13" s="8" t="s">
        <v>148</v>
      </c>
      <c r="Y13" s="8" t="s">
        <v>148</v>
      </c>
      <c r="Z13" s="8" t="s">
        <v>148</v>
      </c>
      <c r="AA13" s="8" t="s">
        <v>148</v>
      </c>
      <c r="AB13" s="8" t="s">
        <v>148</v>
      </c>
      <c r="AC13" s="8" t="s">
        <v>148</v>
      </c>
      <c r="AD13" s="8" t="s">
        <v>148</v>
      </c>
      <c r="AE13" s="8" t="s">
        <v>148</v>
      </c>
      <c r="AF13" s="8" t="s">
        <v>148</v>
      </c>
    </row>
    <row r="14" spans="1:32" ht="11.45" customHeight="1" x14ac:dyDescent="0.25">
      <c r="A14" s="6" t="s">
        <v>40</v>
      </c>
      <c r="B14" s="9" t="s">
        <v>148</v>
      </c>
      <c r="C14" s="9" t="s">
        <v>148</v>
      </c>
      <c r="D14" s="9" t="s">
        <v>148</v>
      </c>
      <c r="E14" s="9" t="s">
        <v>148</v>
      </c>
      <c r="F14" s="9" t="s">
        <v>148</v>
      </c>
      <c r="G14" s="9" t="s">
        <v>148</v>
      </c>
      <c r="H14" s="9" t="s">
        <v>148</v>
      </c>
      <c r="I14" s="9" t="s">
        <v>148</v>
      </c>
      <c r="J14" s="9" t="s">
        <v>148</v>
      </c>
      <c r="K14" s="9" t="s">
        <v>148</v>
      </c>
      <c r="L14" s="9" t="s">
        <v>148</v>
      </c>
      <c r="M14" s="9" t="s">
        <v>148</v>
      </c>
      <c r="N14" s="9" t="s">
        <v>148</v>
      </c>
      <c r="O14" s="9" t="s">
        <v>148</v>
      </c>
      <c r="P14" s="9" t="s">
        <v>148</v>
      </c>
      <c r="Q14" s="9" t="s">
        <v>148</v>
      </c>
      <c r="R14" s="9" t="s">
        <v>148</v>
      </c>
      <c r="S14" s="9" t="s">
        <v>148</v>
      </c>
      <c r="T14" s="9" t="s">
        <v>148</v>
      </c>
      <c r="U14" s="9" t="s">
        <v>148</v>
      </c>
      <c r="V14" s="9" t="s">
        <v>148</v>
      </c>
      <c r="W14" s="9" t="s">
        <v>148</v>
      </c>
      <c r="X14" s="9" t="s">
        <v>148</v>
      </c>
      <c r="Y14" s="9" t="s">
        <v>148</v>
      </c>
      <c r="Z14" s="9" t="s">
        <v>148</v>
      </c>
      <c r="AA14" s="9" t="s">
        <v>148</v>
      </c>
      <c r="AB14" s="9" t="s">
        <v>148</v>
      </c>
      <c r="AC14" s="9" t="s">
        <v>148</v>
      </c>
      <c r="AD14" s="9" t="s">
        <v>148</v>
      </c>
      <c r="AE14" s="9" t="s">
        <v>148</v>
      </c>
      <c r="AF14" s="9" t="s">
        <v>148</v>
      </c>
    </row>
    <row r="15" spans="1:32" ht="11.45" customHeight="1" x14ac:dyDescent="0.25">
      <c r="A15" s="6" t="s">
        <v>41</v>
      </c>
      <c r="B15" s="8" t="s">
        <v>148</v>
      </c>
      <c r="C15" s="8" t="s">
        <v>148</v>
      </c>
      <c r="D15" s="8" t="s">
        <v>148</v>
      </c>
      <c r="E15" s="8" t="s">
        <v>148</v>
      </c>
      <c r="F15" s="8" t="s">
        <v>148</v>
      </c>
      <c r="G15" s="8" t="s">
        <v>148</v>
      </c>
      <c r="H15" s="8" t="s">
        <v>148</v>
      </c>
      <c r="I15" s="8" t="s">
        <v>148</v>
      </c>
      <c r="J15" s="8" t="s">
        <v>148</v>
      </c>
      <c r="K15" s="8" t="s">
        <v>148</v>
      </c>
      <c r="L15" s="8" t="s">
        <v>148</v>
      </c>
      <c r="M15" s="8" t="s">
        <v>148</v>
      </c>
      <c r="N15" s="8" t="s">
        <v>148</v>
      </c>
      <c r="O15" s="8" t="s">
        <v>148</v>
      </c>
      <c r="P15" s="8" t="s">
        <v>148</v>
      </c>
      <c r="Q15" s="8" t="s">
        <v>148</v>
      </c>
      <c r="R15" s="8" t="s">
        <v>148</v>
      </c>
      <c r="S15" s="8" t="s">
        <v>148</v>
      </c>
      <c r="T15" s="8" t="s">
        <v>148</v>
      </c>
      <c r="U15" s="8" t="s">
        <v>148</v>
      </c>
      <c r="V15" s="8" t="s">
        <v>148</v>
      </c>
      <c r="W15" s="8" t="s">
        <v>148</v>
      </c>
      <c r="X15" s="8" t="s">
        <v>148</v>
      </c>
      <c r="Y15" s="8" t="s">
        <v>148</v>
      </c>
      <c r="Z15" s="8" t="s">
        <v>148</v>
      </c>
      <c r="AA15" s="8" t="s">
        <v>148</v>
      </c>
      <c r="AB15" s="8" t="s">
        <v>148</v>
      </c>
      <c r="AC15" s="8" t="s">
        <v>148</v>
      </c>
      <c r="AD15" s="8" t="s">
        <v>148</v>
      </c>
      <c r="AE15" s="8" t="s">
        <v>148</v>
      </c>
      <c r="AF15" s="8" t="s">
        <v>148</v>
      </c>
    </row>
    <row r="16" spans="1:32" ht="11.45" customHeight="1" x14ac:dyDescent="0.25">
      <c r="A16" s="6" t="s">
        <v>42</v>
      </c>
      <c r="B16" s="9" t="s">
        <v>148</v>
      </c>
      <c r="C16" s="9" t="s">
        <v>148</v>
      </c>
      <c r="D16" s="9" t="s">
        <v>148</v>
      </c>
      <c r="E16" s="9" t="s">
        <v>148</v>
      </c>
      <c r="F16" s="9" t="s">
        <v>148</v>
      </c>
      <c r="G16" s="9" t="s">
        <v>148</v>
      </c>
      <c r="H16" s="9" t="s">
        <v>148</v>
      </c>
      <c r="I16" s="9" t="s">
        <v>148</v>
      </c>
      <c r="J16" s="9" t="s">
        <v>148</v>
      </c>
      <c r="K16" s="9" t="s">
        <v>148</v>
      </c>
      <c r="L16" s="9" t="s">
        <v>148</v>
      </c>
      <c r="M16" s="9" t="s">
        <v>148</v>
      </c>
      <c r="N16" s="9" t="s">
        <v>148</v>
      </c>
      <c r="O16" s="9" t="s">
        <v>148</v>
      </c>
      <c r="P16" s="9" t="s">
        <v>148</v>
      </c>
      <c r="Q16" s="9" t="s">
        <v>148</v>
      </c>
      <c r="R16" s="9" t="s">
        <v>148</v>
      </c>
      <c r="S16" s="9" t="s">
        <v>148</v>
      </c>
      <c r="T16" s="9" t="s">
        <v>148</v>
      </c>
      <c r="U16" s="9" t="s">
        <v>148</v>
      </c>
      <c r="V16" s="9" t="s">
        <v>148</v>
      </c>
      <c r="W16" s="9" t="s">
        <v>148</v>
      </c>
      <c r="X16" s="9" t="s">
        <v>148</v>
      </c>
      <c r="Y16" s="9" t="s">
        <v>148</v>
      </c>
      <c r="Z16" s="9" t="s">
        <v>148</v>
      </c>
      <c r="AA16" s="9" t="s">
        <v>148</v>
      </c>
      <c r="AB16" s="9" t="s">
        <v>148</v>
      </c>
      <c r="AC16" s="9" t="s">
        <v>148</v>
      </c>
      <c r="AD16" s="9" t="s">
        <v>148</v>
      </c>
      <c r="AE16" s="9" t="s">
        <v>148</v>
      </c>
      <c r="AF16" s="9" t="s">
        <v>148</v>
      </c>
    </row>
    <row r="17" spans="1:32" ht="11.45" customHeight="1" x14ac:dyDescent="0.25">
      <c r="A17" s="6" t="s">
        <v>43</v>
      </c>
      <c r="B17" s="8" t="s">
        <v>148</v>
      </c>
      <c r="C17" s="8" t="s">
        <v>148</v>
      </c>
      <c r="D17" s="8" t="s">
        <v>148</v>
      </c>
      <c r="E17" s="8" t="s">
        <v>148</v>
      </c>
      <c r="F17" s="8" t="s">
        <v>148</v>
      </c>
      <c r="G17" s="8" t="s">
        <v>148</v>
      </c>
      <c r="H17" s="8" t="s">
        <v>148</v>
      </c>
      <c r="I17" s="8" t="s">
        <v>148</v>
      </c>
      <c r="J17" s="8" t="s">
        <v>148</v>
      </c>
      <c r="K17" s="8" t="s">
        <v>148</v>
      </c>
      <c r="L17" s="8" t="s">
        <v>148</v>
      </c>
      <c r="M17" s="8" t="s">
        <v>148</v>
      </c>
      <c r="N17" s="8" t="s">
        <v>148</v>
      </c>
      <c r="O17" s="8" t="s">
        <v>148</v>
      </c>
      <c r="P17" s="8" t="s">
        <v>148</v>
      </c>
      <c r="Q17" s="8" t="s">
        <v>148</v>
      </c>
      <c r="R17" s="8" t="s">
        <v>148</v>
      </c>
      <c r="S17" s="8" t="s">
        <v>148</v>
      </c>
      <c r="T17" s="8" t="s">
        <v>148</v>
      </c>
      <c r="U17" s="8" t="s">
        <v>148</v>
      </c>
      <c r="V17" s="8" t="s">
        <v>148</v>
      </c>
      <c r="W17" s="8" t="s">
        <v>148</v>
      </c>
      <c r="X17" s="8" t="s">
        <v>148</v>
      </c>
      <c r="Y17" s="8" t="s">
        <v>148</v>
      </c>
      <c r="Z17" s="8" t="s">
        <v>148</v>
      </c>
      <c r="AA17" s="8" t="s">
        <v>148</v>
      </c>
      <c r="AB17" s="8" t="s">
        <v>148</v>
      </c>
      <c r="AC17" s="8" t="s">
        <v>148</v>
      </c>
      <c r="AD17" s="8" t="s">
        <v>148</v>
      </c>
      <c r="AE17" s="8" t="s">
        <v>148</v>
      </c>
      <c r="AF17" s="8" t="s">
        <v>148</v>
      </c>
    </row>
    <row r="18" spans="1:32" ht="11.45" customHeight="1" x14ac:dyDescent="0.25">
      <c r="A18" s="6" t="s">
        <v>44</v>
      </c>
      <c r="B18" s="9" t="s">
        <v>148</v>
      </c>
      <c r="C18" s="9" t="s">
        <v>148</v>
      </c>
      <c r="D18" s="9" t="s">
        <v>148</v>
      </c>
      <c r="E18" s="9" t="s">
        <v>148</v>
      </c>
      <c r="F18" s="9" t="s">
        <v>148</v>
      </c>
      <c r="G18" s="9" t="s">
        <v>148</v>
      </c>
      <c r="H18" s="9" t="s">
        <v>148</v>
      </c>
      <c r="I18" s="9" t="s">
        <v>148</v>
      </c>
      <c r="J18" s="9" t="s">
        <v>148</v>
      </c>
      <c r="K18" s="9" t="s">
        <v>148</v>
      </c>
      <c r="L18" s="9" t="s">
        <v>148</v>
      </c>
      <c r="M18" s="9" t="s">
        <v>148</v>
      </c>
      <c r="N18" s="9" t="s">
        <v>148</v>
      </c>
      <c r="O18" s="9" t="s">
        <v>148</v>
      </c>
      <c r="P18" s="9" t="s">
        <v>148</v>
      </c>
      <c r="Q18" s="9" t="s">
        <v>148</v>
      </c>
      <c r="R18" s="9" t="s">
        <v>148</v>
      </c>
      <c r="S18" s="9" t="s">
        <v>148</v>
      </c>
      <c r="T18" s="9" t="s">
        <v>148</v>
      </c>
      <c r="U18" s="9" t="s">
        <v>148</v>
      </c>
      <c r="V18" s="9" t="s">
        <v>148</v>
      </c>
      <c r="W18" s="9" t="s">
        <v>148</v>
      </c>
      <c r="X18" s="9" t="s">
        <v>148</v>
      </c>
      <c r="Y18" s="9" t="s">
        <v>148</v>
      </c>
      <c r="Z18" s="9" t="s">
        <v>148</v>
      </c>
      <c r="AA18" s="9" t="s">
        <v>148</v>
      </c>
      <c r="AB18" s="9" t="s">
        <v>148</v>
      </c>
      <c r="AC18" s="9" t="s">
        <v>148</v>
      </c>
      <c r="AD18" s="9" t="s">
        <v>148</v>
      </c>
      <c r="AE18" s="9" t="s">
        <v>148</v>
      </c>
      <c r="AF18" s="9" t="s">
        <v>148</v>
      </c>
    </row>
    <row r="19" spans="1:32" ht="11.45" customHeight="1" x14ac:dyDescent="0.25">
      <c r="A19" s="6" t="s">
        <v>45</v>
      </c>
      <c r="B19" s="8" t="s">
        <v>148</v>
      </c>
      <c r="C19" s="8" t="s">
        <v>148</v>
      </c>
      <c r="D19" s="8" t="s">
        <v>148</v>
      </c>
      <c r="E19" s="8" t="s">
        <v>148</v>
      </c>
      <c r="F19" s="8" t="s">
        <v>148</v>
      </c>
      <c r="G19" s="8" t="s">
        <v>148</v>
      </c>
      <c r="H19" s="8" t="s">
        <v>148</v>
      </c>
      <c r="I19" s="8" t="s">
        <v>148</v>
      </c>
      <c r="J19" s="8" t="s">
        <v>148</v>
      </c>
      <c r="K19" s="8" t="s">
        <v>148</v>
      </c>
      <c r="L19" s="8" t="s">
        <v>148</v>
      </c>
      <c r="M19" s="8" t="s">
        <v>148</v>
      </c>
      <c r="N19" s="8" t="s">
        <v>148</v>
      </c>
      <c r="O19" s="8" t="s">
        <v>148</v>
      </c>
      <c r="P19" s="8" t="s">
        <v>148</v>
      </c>
      <c r="Q19" s="8" t="s">
        <v>148</v>
      </c>
      <c r="R19" s="8" t="s">
        <v>148</v>
      </c>
      <c r="S19" s="8" t="s">
        <v>148</v>
      </c>
      <c r="T19" s="8" t="s">
        <v>148</v>
      </c>
      <c r="U19" s="8" t="s">
        <v>148</v>
      </c>
      <c r="V19" s="8" t="s">
        <v>148</v>
      </c>
      <c r="W19" s="8" t="s">
        <v>148</v>
      </c>
      <c r="X19" s="8" t="s">
        <v>148</v>
      </c>
      <c r="Y19" s="8" t="s">
        <v>148</v>
      </c>
      <c r="Z19" s="8" t="s">
        <v>148</v>
      </c>
      <c r="AA19" s="8" t="s">
        <v>148</v>
      </c>
      <c r="AB19" s="8" t="s">
        <v>148</v>
      </c>
      <c r="AC19" s="8" t="s">
        <v>148</v>
      </c>
      <c r="AD19" s="8" t="s">
        <v>148</v>
      </c>
      <c r="AE19" s="8" t="s">
        <v>148</v>
      </c>
      <c r="AF19" s="8" t="s">
        <v>148</v>
      </c>
    </row>
    <row r="20" spans="1:32" ht="11.45" customHeight="1" x14ac:dyDescent="0.25">
      <c r="A20" s="6" t="s">
        <v>46</v>
      </c>
      <c r="B20" s="9" t="s">
        <v>148</v>
      </c>
      <c r="C20" s="9" t="s">
        <v>148</v>
      </c>
      <c r="D20" s="9" t="s">
        <v>148</v>
      </c>
      <c r="E20" s="9" t="s">
        <v>148</v>
      </c>
      <c r="F20" s="9" t="s">
        <v>148</v>
      </c>
      <c r="G20" s="9" t="s">
        <v>148</v>
      </c>
      <c r="H20" s="9" t="s">
        <v>148</v>
      </c>
      <c r="I20" s="9" t="s">
        <v>148</v>
      </c>
      <c r="J20" s="9" t="s">
        <v>148</v>
      </c>
      <c r="K20" s="9" t="s">
        <v>148</v>
      </c>
      <c r="L20" s="9" t="s">
        <v>148</v>
      </c>
      <c r="M20" s="9" t="s">
        <v>148</v>
      </c>
      <c r="N20" s="9" t="s">
        <v>148</v>
      </c>
      <c r="O20" s="9" t="s">
        <v>148</v>
      </c>
      <c r="P20" s="9" t="s">
        <v>148</v>
      </c>
      <c r="Q20" s="9" t="s">
        <v>148</v>
      </c>
      <c r="R20" s="9" t="s">
        <v>148</v>
      </c>
      <c r="S20" s="9" t="s">
        <v>148</v>
      </c>
      <c r="T20" s="9" t="s">
        <v>148</v>
      </c>
      <c r="U20" s="9" t="s">
        <v>148</v>
      </c>
      <c r="V20" s="9" t="s">
        <v>148</v>
      </c>
      <c r="W20" s="9" t="s">
        <v>148</v>
      </c>
      <c r="X20" s="9" t="s">
        <v>148</v>
      </c>
      <c r="Y20" s="9" t="s">
        <v>148</v>
      </c>
      <c r="Z20" s="9" t="s">
        <v>148</v>
      </c>
      <c r="AA20" s="9" t="s">
        <v>148</v>
      </c>
      <c r="AB20" s="9" t="s">
        <v>148</v>
      </c>
      <c r="AC20" s="9" t="s">
        <v>148</v>
      </c>
      <c r="AD20" s="9" t="s">
        <v>148</v>
      </c>
      <c r="AE20" s="9" t="s">
        <v>148</v>
      </c>
      <c r="AF20" s="9" t="s">
        <v>148</v>
      </c>
    </row>
    <row r="21" spans="1:32" ht="11.45" customHeight="1" x14ac:dyDescent="0.25">
      <c r="A21" s="6" t="s">
        <v>47</v>
      </c>
      <c r="B21" s="8" t="s">
        <v>148</v>
      </c>
      <c r="C21" s="8" t="s">
        <v>148</v>
      </c>
      <c r="D21" s="8" t="s">
        <v>148</v>
      </c>
      <c r="E21" s="8" t="s">
        <v>148</v>
      </c>
      <c r="F21" s="8" t="s">
        <v>148</v>
      </c>
      <c r="G21" s="8" t="s">
        <v>148</v>
      </c>
      <c r="H21" s="8" t="s">
        <v>148</v>
      </c>
      <c r="I21" s="8" t="s">
        <v>148</v>
      </c>
      <c r="J21" s="8" t="s">
        <v>148</v>
      </c>
      <c r="K21" s="8" t="s">
        <v>148</v>
      </c>
      <c r="L21" s="8" t="s">
        <v>148</v>
      </c>
      <c r="M21" s="8" t="s">
        <v>148</v>
      </c>
      <c r="N21" s="8" t="s">
        <v>148</v>
      </c>
      <c r="O21" s="8" t="s">
        <v>148</v>
      </c>
      <c r="P21" s="8" t="s">
        <v>148</v>
      </c>
      <c r="Q21" s="8" t="s">
        <v>148</v>
      </c>
      <c r="R21" s="8" t="s">
        <v>148</v>
      </c>
      <c r="S21" s="8" t="s">
        <v>148</v>
      </c>
      <c r="T21" s="8" t="s">
        <v>148</v>
      </c>
      <c r="U21" s="8" t="s">
        <v>148</v>
      </c>
      <c r="V21" s="8" t="s">
        <v>148</v>
      </c>
      <c r="W21" s="8" t="s">
        <v>148</v>
      </c>
      <c r="X21" s="8" t="s">
        <v>148</v>
      </c>
      <c r="Y21" s="8" t="s">
        <v>148</v>
      </c>
      <c r="Z21" s="8" t="s">
        <v>148</v>
      </c>
      <c r="AA21" s="8" t="s">
        <v>148</v>
      </c>
      <c r="AB21" s="8" t="s">
        <v>148</v>
      </c>
      <c r="AC21" s="8" t="s">
        <v>148</v>
      </c>
      <c r="AD21" s="8" t="s">
        <v>148</v>
      </c>
      <c r="AE21" s="8" t="s">
        <v>148</v>
      </c>
      <c r="AF21" s="8" t="s">
        <v>148</v>
      </c>
    </row>
    <row r="22" spans="1:32" ht="11.45" customHeight="1" x14ac:dyDescent="0.25">
      <c r="A22" s="6" t="s">
        <v>48</v>
      </c>
      <c r="B22" s="9" t="s">
        <v>148</v>
      </c>
      <c r="C22" s="9" t="s">
        <v>148</v>
      </c>
      <c r="D22" s="9" t="s">
        <v>148</v>
      </c>
      <c r="E22" s="9" t="s">
        <v>148</v>
      </c>
      <c r="F22" s="9" t="s">
        <v>148</v>
      </c>
      <c r="G22" s="9" t="s">
        <v>148</v>
      </c>
      <c r="H22" s="9" t="s">
        <v>148</v>
      </c>
      <c r="I22" s="9" t="s">
        <v>148</v>
      </c>
      <c r="J22" s="9" t="s">
        <v>148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148</v>
      </c>
      <c r="P22" s="9" t="s">
        <v>148</v>
      </c>
      <c r="Q22" s="9" t="s">
        <v>148</v>
      </c>
      <c r="R22" s="9" t="s">
        <v>148</v>
      </c>
      <c r="S22" s="9" t="s">
        <v>148</v>
      </c>
      <c r="T22" s="9" t="s">
        <v>148</v>
      </c>
      <c r="U22" s="9" t="s">
        <v>148</v>
      </c>
      <c r="V22" s="9" t="s">
        <v>148</v>
      </c>
      <c r="W22" s="9" t="s">
        <v>148</v>
      </c>
      <c r="X22" s="9" t="s">
        <v>148</v>
      </c>
      <c r="Y22" s="9" t="s">
        <v>148</v>
      </c>
      <c r="Z22" s="9" t="s">
        <v>148</v>
      </c>
      <c r="AA22" s="9" t="s">
        <v>148</v>
      </c>
      <c r="AB22" s="9" t="s">
        <v>148</v>
      </c>
      <c r="AC22" s="9" t="s">
        <v>148</v>
      </c>
      <c r="AD22" s="9" t="s">
        <v>148</v>
      </c>
      <c r="AE22" s="9" t="s">
        <v>148</v>
      </c>
      <c r="AF22" s="9" t="s">
        <v>148</v>
      </c>
    </row>
    <row r="23" spans="1:32" ht="11.45" customHeight="1" x14ac:dyDescent="0.25">
      <c r="A23" s="6" t="s">
        <v>49</v>
      </c>
      <c r="B23" s="8" t="s">
        <v>148</v>
      </c>
      <c r="C23" s="8" t="s">
        <v>148</v>
      </c>
      <c r="D23" s="8" t="s">
        <v>148</v>
      </c>
      <c r="E23" s="8" t="s">
        <v>148</v>
      </c>
      <c r="F23" s="8" t="s">
        <v>148</v>
      </c>
      <c r="G23" s="8" t="s">
        <v>148</v>
      </c>
      <c r="H23" s="8" t="s">
        <v>148</v>
      </c>
      <c r="I23" s="8" t="s">
        <v>148</v>
      </c>
      <c r="J23" s="8" t="s">
        <v>148</v>
      </c>
      <c r="K23" s="8" t="s">
        <v>148</v>
      </c>
      <c r="L23" s="8" t="s">
        <v>148</v>
      </c>
      <c r="M23" s="8" t="s">
        <v>148</v>
      </c>
      <c r="N23" s="8" t="s">
        <v>148</v>
      </c>
      <c r="O23" s="8" t="s">
        <v>148</v>
      </c>
      <c r="P23" s="8" t="s">
        <v>148</v>
      </c>
      <c r="Q23" s="8" t="s">
        <v>148</v>
      </c>
      <c r="R23" s="8" t="s">
        <v>148</v>
      </c>
      <c r="S23" s="8" t="s">
        <v>148</v>
      </c>
      <c r="T23" s="8" t="s">
        <v>148</v>
      </c>
      <c r="U23" s="8" t="s">
        <v>148</v>
      </c>
      <c r="V23" s="8" t="s">
        <v>148</v>
      </c>
      <c r="W23" s="8" t="s">
        <v>148</v>
      </c>
      <c r="X23" s="8" t="s">
        <v>148</v>
      </c>
      <c r="Y23" s="8" t="s">
        <v>148</v>
      </c>
      <c r="Z23" s="8" t="s">
        <v>148</v>
      </c>
      <c r="AA23" s="8" t="s">
        <v>148</v>
      </c>
      <c r="AB23" s="8" t="s">
        <v>148</v>
      </c>
      <c r="AC23" s="8" t="s">
        <v>148</v>
      </c>
      <c r="AD23" s="8" t="s">
        <v>148</v>
      </c>
      <c r="AE23" s="8" t="s">
        <v>148</v>
      </c>
      <c r="AF23" s="8" t="s">
        <v>148</v>
      </c>
    </row>
    <row r="24" spans="1:32" ht="11.45" customHeight="1" x14ac:dyDescent="0.25">
      <c r="A24" s="6" t="s">
        <v>50</v>
      </c>
      <c r="B24" s="9" t="s">
        <v>148</v>
      </c>
      <c r="C24" s="9" t="s">
        <v>148</v>
      </c>
      <c r="D24" s="9" t="s">
        <v>148</v>
      </c>
      <c r="E24" s="9" t="s">
        <v>148</v>
      </c>
      <c r="F24" s="9" t="s">
        <v>148</v>
      </c>
      <c r="G24" s="9" t="s">
        <v>148</v>
      </c>
      <c r="H24" s="9" t="s">
        <v>148</v>
      </c>
      <c r="I24" s="9" t="s">
        <v>148</v>
      </c>
      <c r="J24" s="9" t="s">
        <v>148</v>
      </c>
      <c r="K24" s="9" t="s">
        <v>148</v>
      </c>
      <c r="L24" s="9" t="s">
        <v>148</v>
      </c>
      <c r="M24" s="9" t="s">
        <v>148</v>
      </c>
      <c r="N24" s="9" t="s">
        <v>148</v>
      </c>
      <c r="O24" s="9" t="s">
        <v>148</v>
      </c>
      <c r="P24" s="9" t="s">
        <v>148</v>
      </c>
      <c r="Q24" s="9" t="s">
        <v>148</v>
      </c>
      <c r="R24" s="9" t="s">
        <v>148</v>
      </c>
      <c r="S24" s="9" t="s">
        <v>148</v>
      </c>
      <c r="T24" s="9" t="s">
        <v>148</v>
      </c>
      <c r="U24" s="9" t="s">
        <v>148</v>
      </c>
      <c r="V24" s="9" t="s">
        <v>148</v>
      </c>
      <c r="W24" s="9" t="s">
        <v>148</v>
      </c>
      <c r="X24" s="9" t="s">
        <v>148</v>
      </c>
      <c r="Y24" s="9" t="s">
        <v>148</v>
      </c>
      <c r="Z24" s="9" t="s">
        <v>148</v>
      </c>
      <c r="AA24" s="9" t="s">
        <v>148</v>
      </c>
      <c r="AB24" s="9" t="s">
        <v>148</v>
      </c>
      <c r="AC24" s="9" t="s">
        <v>148</v>
      </c>
      <c r="AD24" s="9" t="s">
        <v>148</v>
      </c>
      <c r="AE24" s="9" t="s">
        <v>148</v>
      </c>
      <c r="AF24" s="9" t="s">
        <v>148</v>
      </c>
    </row>
    <row r="25" spans="1:32" ht="11.45" customHeight="1" x14ac:dyDescent="0.25">
      <c r="A25" s="6" t="s">
        <v>51</v>
      </c>
      <c r="B25" s="8" t="s">
        <v>148</v>
      </c>
      <c r="C25" s="8" t="s">
        <v>148</v>
      </c>
      <c r="D25" s="8" t="s">
        <v>148</v>
      </c>
      <c r="E25" s="8" t="s">
        <v>148</v>
      </c>
      <c r="F25" s="8" t="s">
        <v>148</v>
      </c>
      <c r="G25" s="8" t="s">
        <v>148</v>
      </c>
      <c r="H25" s="8" t="s">
        <v>148</v>
      </c>
      <c r="I25" s="8" t="s">
        <v>148</v>
      </c>
      <c r="J25" s="8" t="s">
        <v>148</v>
      </c>
      <c r="K25" s="8" t="s">
        <v>148</v>
      </c>
      <c r="L25" s="8" t="s">
        <v>148</v>
      </c>
      <c r="M25" s="8" t="s">
        <v>148</v>
      </c>
      <c r="N25" s="8" t="s">
        <v>148</v>
      </c>
      <c r="O25" s="8" t="s">
        <v>148</v>
      </c>
      <c r="P25" s="8" t="s">
        <v>148</v>
      </c>
      <c r="Q25" s="8" t="s">
        <v>148</v>
      </c>
      <c r="R25" s="8" t="s">
        <v>148</v>
      </c>
      <c r="S25" s="8" t="s">
        <v>148</v>
      </c>
      <c r="T25" s="8" t="s">
        <v>148</v>
      </c>
      <c r="U25" s="8" t="s">
        <v>148</v>
      </c>
      <c r="V25" s="8" t="s">
        <v>148</v>
      </c>
      <c r="W25" s="8" t="s">
        <v>148</v>
      </c>
      <c r="X25" s="8" t="s">
        <v>148</v>
      </c>
      <c r="Y25" s="8" t="s">
        <v>148</v>
      </c>
      <c r="Z25" s="8" t="s">
        <v>148</v>
      </c>
      <c r="AA25" s="8" t="s">
        <v>148</v>
      </c>
      <c r="AB25" s="8" t="s">
        <v>148</v>
      </c>
      <c r="AC25" s="8" t="s">
        <v>148</v>
      </c>
      <c r="AD25" s="8" t="s">
        <v>148</v>
      </c>
      <c r="AE25" s="8" t="s">
        <v>148</v>
      </c>
      <c r="AF25" s="8" t="s">
        <v>148</v>
      </c>
    </row>
    <row r="26" spans="1:32" ht="11.45" customHeight="1" x14ac:dyDescent="0.25">
      <c r="A26" s="6" t="s">
        <v>52</v>
      </c>
      <c r="B26" s="9" t="s">
        <v>148</v>
      </c>
      <c r="C26" s="9" t="s">
        <v>148</v>
      </c>
      <c r="D26" s="9" t="s">
        <v>148</v>
      </c>
      <c r="E26" s="9" t="s">
        <v>148</v>
      </c>
      <c r="F26" s="9" t="s">
        <v>148</v>
      </c>
      <c r="G26" s="9" t="s">
        <v>148</v>
      </c>
      <c r="H26" s="9" t="s">
        <v>148</v>
      </c>
      <c r="I26" s="9" t="s">
        <v>148</v>
      </c>
      <c r="J26" s="9" t="s">
        <v>148</v>
      </c>
      <c r="K26" s="9" t="s">
        <v>148</v>
      </c>
      <c r="L26" s="9" t="s">
        <v>148</v>
      </c>
      <c r="M26" s="9" t="s">
        <v>148</v>
      </c>
      <c r="N26" s="9" t="s">
        <v>148</v>
      </c>
      <c r="O26" s="9" t="s">
        <v>148</v>
      </c>
      <c r="P26" s="9" t="s">
        <v>148</v>
      </c>
      <c r="Q26" s="9" t="s">
        <v>148</v>
      </c>
      <c r="R26" s="9" t="s">
        <v>148</v>
      </c>
      <c r="S26" s="9" t="s">
        <v>148</v>
      </c>
      <c r="T26" s="9" t="s">
        <v>148</v>
      </c>
      <c r="U26" s="9" t="s">
        <v>148</v>
      </c>
      <c r="V26" s="9" t="s">
        <v>148</v>
      </c>
      <c r="W26" s="9" t="s">
        <v>148</v>
      </c>
      <c r="X26" s="9" t="s">
        <v>148</v>
      </c>
      <c r="Y26" s="9" t="s">
        <v>148</v>
      </c>
      <c r="Z26" s="9" t="s">
        <v>148</v>
      </c>
      <c r="AA26" s="9" t="s">
        <v>148</v>
      </c>
      <c r="AB26" s="9" t="s">
        <v>148</v>
      </c>
      <c r="AC26" s="9" t="s">
        <v>148</v>
      </c>
      <c r="AD26" s="9" t="s">
        <v>148</v>
      </c>
      <c r="AE26" s="9" t="s">
        <v>148</v>
      </c>
      <c r="AF26" s="9" t="s">
        <v>148</v>
      </c>
    </row>
    <row r="27" spans="1:32" ht="11.45" customHeight="1" x14ac:dyDescent="0.25">
      <c r="A27" s="6" t="s">
        <v>53</v>
      </c>
      <c r="B27" s="8" t="s">
        <v>148</v>
      </c>
      <c r="C27" s="8" t="s">
        <v>148</v>
      </c>
      <c r="D27" s="8" t="s">
        <v>148</v>
      </c>
      <c r="E27" s="8" t="s">
        <v>148</v>
      </c>
      <c r="F27" s="8" t="s">
        <v>148</v>
      </c>
      <c r="G27" s="8" t="s">
        <v>148</v>
      </c>
      <c r="H27" s="8" t="s">
        <v>148</v>
      </c>
      <c r="I27" s="8" t="s">
        <v>148</v>
      </c>
      <c r="J27" s="8" t="s">
        <v>148</v>
      </c>
      <c r="K27" s="8" t="s">
        <v>148</v>
      </c>
      <c r="L27" s="8" t="s">
        <v>148</v>
      </c>
      <c r="M27" s="8" t="s">
        <v>148</v>
      </c>
      <c r="N27" s="8" t="s">
        <v>148</v>
      </c>
      <c r="O27" s="8" t="s">
        <v>148</v>
      </c>
      <c r="P27" s="8" t="s">
        <v>148</v>
      </c>
      <c r="Q27" s="8" t="s">
        <v>148</v>
      </c>
      <c r="R27" s="8" t="s">
        <v>148</v>
      </c>
      <c r="S27" s="8" t="s">
        <v>148</v>
      </c>
      <c r="T27" s="8" t="s">
        <v>148</v>
      </c>
      <c r="U27" s="8" t="s">
        <v>148</v>
      </c>
      <c r="V27" s="8" t="s">
        <v>148</v>
      </c>
      <c r="W27" s="8" t="s">
        <v>148</v>
      </c>
      <c r="X27" s="8" t="s">
        <v>148</v>
      </c>
      <c r="Y27" s="8" t="s">
        <v>148</v>
      </c>
      <c r="Z27" s="8" t="s">
        <v>148</v>
      </c>
      <c r="AA27" s="8" t="s">
        <v>148</v>
      </c>
      <c r="AB27" s="8" t="s">
        <v>148</v>
      </c>
      <c r="AC27" s="8" t="s">
        <v>148</v>
      </c>
      <c r="AD27" s="8" t="s">
        <v>148</v>
      </c>
      <c r="AE27" s="8" t="s">
        <v>148</v>
      </c>
      <c r="AF27" s="8" t="s">
        <v>148</v>
      </c>
    </row>
    <row r="28" spans="1:32" ht="11.45" customHeight="1" x14ac:dyDescent="0.25">
      <c r="A28" s="6" t="s">
        <v>54</v>
      </c>
      <c r="B28" s="9" t="s">
        <v>148</v>
      </c>
      <c r="C28" s="9" t="s">
        <v>148</v>
      </c>
      <c r="D28" s="9" t="s">
        <v>148</v>
      </c>
      <c r="E28" s="9" t="s">
        <v>148</v>
      </c>
      <c r="F28" s="9" t="s">
        <v>148</v>
      </c>
      <c r="G28" s="9" t="s">
        <v>148</v>
      </c>
      <c r="H28" s="9" t="s">
        <v>148</v>
      </c>
      <c r="I28" s="9" t="s">
        <v>148</v>
      </c>
      <c r="J28" s="9" t="s">
        <v>148</v>
      </c>
      <c r="K28" s="9" t="s">
        <v>148</v>
      </c>
      <c r="L28" s="9" t="s">
        <v>148</v>
      </c>
      <c r="M28" s="9" t="s">
        <v>148</v>
      </c>
      <c r="N28" s="9" t="s">
        <v>148</v>
      </c>
      <c r="O28" s="9" t="s">
        <v>148</v>
      </c>
      <c r="P28" s="9" t="s">
        <v>148</v>
      </c>
      <c r="Q28" s="9" t="s">
        <v>148</v>
      </c>
      <c r="R28" s="9" t="s">
        <v>148</v>
      </c>
      <c r="S28" s="9" t="s">
        <v>148</v>
      </c>
      <c r="T28" s="9" t="s">
        <v>148</v>
      </c>
      <c r="U28" s="9" t="s">
        <v>148</v>
      </c>
      <c r="V28" s="9" t="s">
        <v>148</v>
      </c>
      <c r="W28" s="9" t="s">
        <v>148</v>
      </c>
      <c r="X28" s="9" t="s">
        <v>148</v>
      </c>
      <c r="Y28" s="9" t="s">
        <v>148</v>
      </c>
      <c r="Z28" s="9" t="s">
        <v>148</v>
      </c>
      <c r="AA28" s="9" t="s">
        <v>148</v>
      </c>
      <c r="AB28" s="9" t="s">
        <v>148</v>
      </c>
      <c r="AC28" s="9" t="s">
        <v>148</v>
      </c>
      <c r="AD28" s="9" t="s">
        <v>148</v>
      </c>
      <c r="AE28" s="9" t="s">
        <v>148</v>
      </c>
      <c r="AF28" s="9" t="s">
        <v>148</v>
      </c>
    </row>
    <row r="29" spans="1:32" ht="11.45" customHeight="1" x14ac:dyDescent="0.25">
      <c r="A29" s="6" t="s">
        <v>55</v>
      </c>
      <c r="B29" s="8" t="s">
        <v>148</v>
      </c>
      <c r="C29" s="8" t="s">
        <v>148</v>
      </c>
      <c r="D29" s="8" t="s">
        <v>148</v>
      </c>
      <c r="E29" s="8" t="s">
        <v>148</v>
      </c>
      <c r="F29" s="8" t="s">
        <v>148</v>
      </c>
      <c r="G29" s="8" t="s">
        <v>148</v>
      </c>
      <c r="H29" s="8" t="s">
        <v>148</v>
      </c>
      <c r="I29" s="8" t="s">
        <v>148</v>
      </c>
      <c r="J29" s="8" t="s">
        <v>148</v>
      </c>
      <c r="K29" s="8" t="s">
        <v>148</v>
      </c>
      <c r="L29" s="8" t="s">
        <v>148</v>
      </c>
      <c r="M29" s="8" t="s">
        <v>148</v>
      </c>
      <c r="N29" s="8" t="s">
        <v>148</v>
      </c>
      <c r="O29" s="8" t="s">
        <v>148</v>
      </c>
      <c r="P29" s="8" t="s">
        <v>148</v>
      </c>
      <c r="Q29" s="8" t="s">
        <v>148</v>
      </c>
      <c r="R29" s="8" t="s">
        <v>148</v>
      </c>
      <c r="S29" s="8" t="s">
        <v>148</v>
      </c>
      <c r="T29" s="8" t="s">
        <v>148</v>
      </c>
      <c r="U29" s="8" t="s">
        <v>148</v>
      </c>
      <c r="V29" s="8" t="s">
        <v>148</v>
      </c>
      <c r="W29" s="8" t="s">
        <v>148</v>
      </c>
      <c r="X29" s="8" t="s">
        <v>148</v>
      </c>
      <c r="Y29" s="8" t="s">
        <v>148</v>
      </c>
      <c r="Z29" s="8" t="s">
        <v>148</v>
      </c>
      <c r="AA29" s="8" t="s">
        <v>148</v>
      </c>
      <c r="AB29" s="8" t="s">
        <v>148</v>
      </c>
      <c r="AC29" s="8" t="s">
        <v>148</v>
      </c>
      <c r="AD29" s="8" t="s">
        <v>148</v>
      </c>
      <c r="AE29" s="8" t="s">
        <v>148</v>
      </c>
      <c r="AF29" s="8" t="s">
        <v>148</v>
      </c>
    </row>
    <row r="30" spans="1:32" ht="11.45" customHeight="1" x14ac:dyDescent="0.25">
      <c r="A30" s="6" t="s">
        <v>56</v>
      </c>
      <c r="B30" s="9" t="s">
        <v>148</v>
      </c>
      <c r="C30" s="9" t="s">
        <v>148</v>
      </c>
      <c r="D30" s="9" t="s">
        <v>148</v>
      </c>
      <c r="E30" s="9" t="s">
        <v>148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</row>
    <row r="31" spans="1:32" ht="11.45" customHeight="1" x14ac:dyDescent="0.25">
      <c r="A31" s="6" t="s">
        <v>57</v>
      </c>
      <c r="B31" s="8" t="s">
        <v>148</v>
      </c>
      <c r="C31" s="8" t="s">
        <v>148</v>
      </c>
      <c r="D31" s="8" t="s">
        <v>148</v>
      </c>
      <c r="E31" s="8" t="s">
        <v>148</v>
      </c>
      <c r="F31" s="8" t="s">
        <v>148</v>
      </c>
      <c r="G31" s="8" t="s">
        <v>148</v>
      </c>
      <c r="H31" s="8" t="s">
        <v>148</v>
      </c>
      <c r="I31" s="8" t="s">
        <v>148</v>
      </c>
      <c r="J31" s="8" t="s">
        <v>148</v>
      </c>
      <c r="K31" s="8" t="s">
        <v>148</v>
      </c>
      <c r="L31" s="8" t="s">
        <v>148</v>
      </c>
      <c r="M31" s="8" t="s">
        <v>148</v>
      </c>
      <c r="N31" s="8" t="s">
        <v>148</v>
      </c>
      <c r="O31" s="8" t="s">
        <v>148</v>
      </c>
      <c r="P31" s="8" t="s">
        <v>148</v>
      </c>
      <c r="Q31" s="8" t="s">
        <v>148</v>
      </c>
      <c r="R31" s="8" t="s">
        <v>148</v>
      </c>
      <c r="S31" s="8" t="s">
        <v>148</v>
      </c>
      <c r="T31" s="8" t="s">
        <v>148</v>
      </c>
      <c r="U31" s="8" t="s">
        <v>148</v>
      </c>
      <c r="V31" s="8" t="s">
        <v>148</v>
      </c>
      <c r="W31" s="8" t="s">
        <v>148</v>
      </c>
      <c r="X31" s="8" t="s">
        <v>148</v>
      </c>
      <c r="Y31" s="8" t="s">
        <v>148</v>
      </c>
      <c r="Z31" s="8" t="s">
        <v>148</v>
      </c>
      <c r="AA31" s="8" t="s">
        <v>148</v>
      </c>
      <c r="AB31" s="8" t="s">
        <v>148</v>
      </c>
      <c r="AC31" s="8" t="s">
        <v>148</v>
      </c>
      <c r="AD31" s="8" t="s">
        <v>148</v>
      </c>
      <c r="AE31" s="8" t="s">
        <v>148</v>
      </c>
      <c r="AF31" s="8" t="s">
        <v>148</v>
      </c>
    </row>
    <row r="32" spans="1:32" ht="11.45" customHeight="1" x14ac:dyDescent="0.25">
      <c r="A32" s="6" t="s">
        <v>58</v>
      </c>
      <c r="B32" s="9" t="s">
        <v>148</v>
      </c>
      <c r="C32" s="9" t="s">
        <v>148</v>
      </c>
      <c r="D32" s="9" t="s">
        <v>148</v>
      </c>
      <c r="E32" s="9" t="s">
        <v>148</v>
      </c>
      <c r="F32" s="9" t="s">
        <v>148</v>
      </c>
      <c r="G32" s="9" t="s">
        <v>148</v>
      </c>
      <c r="H32" s="9" t="s">
        <v>148</v>
      </c>
      <c r="I32" s="9" t="s">
        <v>148</v>
      </c>
      <c r="J32" s="9" t="s">
        <v>148</v>
      </c>
      <c r="K32" s="9" t="s">
        <v>148</v>
      </c>
      <c r="L32" s="9" t="s">
        <v>148</v>
      </c>
      <c r="M32" s="9" t="s">
        <v>148</v>
      </c>
      <c r="N32" s="9" t="s">
        <v>148</v>
      </c>
      <c r="O32" s="9" t="s">
        <v>148</v>
      </c>
      <c r="P32" s="9" t="s">
        <v>148</v>
      </c>
      <c r="Q32" s="9" t="s">
        <v>148</v>
      </c>
      <c r="R32" s="9" t="s">
        <v>148</v>
      </c>
      <c r="S32" s="9" t="s">
        <v>148</v>
      </c>
      <c r="T32" s="9" t="s">
        <v>148</v>
      </c>
      <c r="U32" s="9" t="s">
        <v>148</v>
      </c>
      <c r="V32" s="9" t="s">
        <v>148</v>
      </c>
      <c r="W32" s="9" t="s">
        <v>148</v>
      </c>
      <c r="X32" s="9" t="s">
        <v>148</v>
      </c>
      <c r="Y32" s="9" t="s">
        <v>148</v>
      </c>
      <c r="Z32" s="9" t="s">
        <v>148</v>
      </c>
      <c r="AA32" s="9" t="s">
        <v>148</v>
      </c>
      <c r="AB32" s="9" t="s">
        <v>148</v>
      </c>
      <c r="AC32" s="9" t="s">
        <v>148</v>
      </c>
      <c r="AD32" s="9" t="s">
        <v>148</v>
      </c>
      <c r="AE32" s="9" t="s">
        <v>148</v>
      </c>
      <c r="AF32" s="9" t="s">
        <v>148</v>
      </c>
    </row>
    <row r="33" spans="1:32" ht="11.45" customHeight="1" x14ac:dyDescent="0.25">
      <c r="A33" s="6" t="s">
        <v>59</v>
      </c>
      <c r="B33" s="15">
        <v>1500.749</v>
      </c>
      <c r="C33" s="15">
        <v>1534.499</v>
      </c>
      <c r="D33" s="19">
        <v>2273</v>
      </c>
      <c r="E33" s="15">
        <v>2111.0010000000002</v>
      </c>
      <c r="F33" s="15">
        <v>1473.502</v>
      </c>
      <c r="G33" s="15">
        <v>1646.499</v>
      </c>
      <c r="H33" s="15">
        <v>2289.2469999999998</v>
      </c>
      <c r="I33" s="15">
        <v>2501.4940000000001</v>
      </c>
      <c r="J33" s="15">
        <v>3939.998</v>
      </c>
      <c r="K33" s="15">
        <v>4183.0020000000004</v>
      </c>
      <c r="L33" s="15">
        <v>5590.9719999999998</v>
      </c>
      <c r="M33" s="15">
        <v>13273.766</v>
      </c>
      <c r="N33" s="19">
        <v>11430</v>
      </c>
      <c r="O33" s="15">
        <v>22290.373</v>
      </c>
      <c r="P33" s="15">
        <v>25693.034</v>
      </c>
      <c r="Q33" s="15">
        <v>25605.769</v>
      </c>
      <c r="R33" s="15">
        <v>23100.377</v>
      </c>
      <c r="S33" s="15">
        <v>23161.010999999999</v>
      </c>
      <c r="T33" s="19">
        <v>23972.09</v>
      </c>
      <c r="U33" s="19">
        <v>18286.22</v>
      </c>
      <c r="V33" s="15">
        <v>18081.526999999998</v>
      </c>
      <c r="W33" s="15">
        <v>21060.866999999998</v>
      </c>
      <c r="X33" s="15">
        <v>17882.528999999999</v>
      </c>
      <c r="Y33" s="19">
        <v>20194.330000000002</v>
      </c>
      <c r="Z33" s="15">
        <v>17629.870999999999</v>
      </c>
      <c r="AA33" s="15">
        <v>16789.161</v>
      </c>
      <c r="AB33" s="19">
        <v>18284.62</v>
      </c>
      <c r="AC33" s="15">
        <v>19990.201000000001</v>
      </c>
      <c r="AD33" s="15">
        <v>22065.251</v>
      </c>
      <c r="AE33" s="19">
        <v>21877.22</v>
      </c>
      <c r="AF33" s="15">
        <v>15852.848</v>
      </c>
    </row>
    <row r="34" spans="1:32" ht="11.45" customHeight="1" x14ac:dyDescent="0.25">
      <c r="A34" s="6" t="s">
        <v>60</v>
      </c>
      <c r="B34" s="20">
        <v>0</v>
      </c>
      <c r="C34" s="20">
        <v>0</v>
      </c>
      <c r="D34" s="20">
        <v>0</v>
      </c>
      <c r="E34" s="16">
        <v>11.944000000000001</v>
      </c>
      <c r="F34" s="16">
        <v>11.944000000000001</v>
      </c>
      <c r="G34" s="16">
        <v>11.944000000000001</v>
      </c>
      <c r="H34" s="16">
        <v>59.722000000000001</v>
      </c>
      <c r="I34" s="16">
        <v>11.944000000000001</v>
      </c>
      <c r="J34" s="16">
        <v>11.944000000000001</v>
      </c>
      <c r="K34" s="16">
        <v>23.888999999999999</v>
      </c>
      <c r="L34" s="16">
        <v>23.166</v>
      </c>
      <c r="M34" s="16">
        <v>46.694000000000003</v>
      </c>
      <c r="N34" s="20">
        <v>34.75</v>
      </c>
      <c r="O34" s="16">
        <v>70.582999999999998</v>
      </c>
      <c r="P34" s="16">
        <v>82.527000000000001</v>
      </c>
      <c r="Q34" s="16">
        <v>35.472000000000001</v>
      </c>
      <c r="R34" s="16">
        <v>11.944000000000001</v>
      </c>
      <c r="S34" s="20">
        <v>24.25</v>
      </c>
      <c r="T34" s="16">
        <v>11.944000000000001</v>
      </c>
      <c r="U34" s="16">
        <v>24.527999999999999</v>
      </c>
      <c r="V34" s="16">
        <v>12.028</v>
      </c>
      <c r="W34" s="16">
        <v>12.028</v>
      </c>
      <c r="X34" s="16">
        <v>12.028</v>
      </c>
      <c r="Y34" s="16">
        <v>12.028</v>
      </c>
      <c r="Z34" s="16">
        <v>12.028</v>
      </c>
      <c r="AA34" s="16">
        <v>11.944000000000001</v>
      </c>
      <c r="AB34" s="16">
        <v>11.944000000000001</v>
      </c>
      <c r="AC34" s="16">
        <v>11.694000000000001</v>
      </c>
      <c r="AD34" s="20">
        <v>0</v>
      </c>
      <c r="AE34" s="16">
        <v>1.0509999999999999</v>
      </c>
      <c r="AF34" s="16">
        <v>0.14299999999999999</v>
      </c>
    </row>
    <row r="35" spans="1:32" ht="11.45" customHeight="1" x14ac:dyDescent="0.25">
      <c r="A35" s="6" t="s">
        <v>61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</row>
    <row r="36" spans="1:32" ht="11.45" customHeight="1" x14ac:dyDescent="0.25">
      <c r="A36" s="6" t="s">
        <v>62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</row>
    <row r="37" spans="1:32" ht="11.45" customHeight="1" x14ac:dyDescent="0.25">
      <c r="A37" s="6" t="s">
        <v>63</v>
      </c>
      <c r="B37" s="8" t="s">
        <v>148</v>
      </c>
      <c r="C37" s="8" t="s">
        <v>148</v>
      </c>
      <c r="D37" s="8" t="s">
        <v>148</v>
      </c>
      <c r="E37" s="8" t="s">
        <v>148</v>
      </c>
      <c r="F37" s="8" t="s">
        <v>148</v>
      </c>
      <c r="G37" s="8" t="s">
        <v>148</v>
      </c>
      <c r="H37" s="8" t="s">
        <v>148</v>
      </c>
      <c r="I37" s="8" t="s">
        <v>148</v>
      </c>
      <c r="J37" s="8" t="s">
        <v>148</v>
      </c>
      <c r="K37" s="8" t="s">
        <v>148</v>
      </c>
      <c r="L37" s="8" t="s">
        <v>148</v>
      </c>
      <c r="M37" s="8" t="s">
        <v>148</v>
      </c>
      <c r="N37" s="8" t="s">
        <v>148</v>
      </c>
      <c r="O37" s="8" t="s">
        <v>148</v>
      </c>
      <c r="P37" s="8" t="s">
        <v>148</v>
      </c>
      <c r="Q37" s="8" t="s">
        <v>148</v>
      </c>
      <c r="R37" s="8" t="s">
        <v>148</v>
      </c>
      <c r="S37" s="8" t="s">
        <v>148</v>
      </c>
      <c r="T37" s="8" t="s">
        <v>148</v>
      </c>
      <c r="U37" s="8" t="s">
        <v>148</v>
      </c>
      <c r="V37" s="8" t="s">
        <v>148</v>
      </c>
      <c r="W37" s="8" t="s">
        <v>148</v>
      </c>
      <c r="X37" s="8" t="s">
        <v>148</v>
      </c>
      <c r="Y37" s="8" t="s">
        <v>148</v>
      </c>
      <c r="Z37" s="8" t="s">
        <v>148</v>
      </c>
      <c r="AA37" s="8" t="s">
        <v>148</v>
      </c>
      <c r="AB37" s="8" t="s">
        <v>148</v>
      </c>
      <c r="AC37" s="8" t="s">
        <v>148</v>
      </c>
      <c r="AD37" s="8" t="s">
        <v>148</v>
      </c>
      <c r="AE37" s="8" t="s">
        <v>148</v>
      </c>
      <c r="AF37" s="8" t="s">
        <v>148</v>
      </c>
    </row>
    <row r="38" spans="1:32" ht="11.45" customHeight="1" x14ac:dyDescent="0.25">
      <c r="A38" s="6" t="s">
        <v>64</v>
      </c>
      <c r="B38" s="9" t="s">
        <v>148</v>
      </c>
      <c r="C38" s="9" t="s">
        <v>148</v>
      </c>
      <c r="D38" s="9" t="s">
        <v>148</v>
      </c>
      <c r="E38" s="9" t="s">
        <v>148</v>
      </c>
      <c r="F38" s="9" t="s">
        <v>148</v>
      </c>
      <c r="G38" s="9" t="s">
        <v>148</v>
      </c>
      <c r="H38" s="9" t="s">
        <v>148</v>
      </c>
      <c r="I38" s="9" t="s">
        <v>148</v>
      </c>
      <c r="J38" s="9" t="s">
        <v>148</v>
      </c>
      <c r="K38" s="9" t="s">
        <v>148</v>
      </c>
      <c r="L38" s="9" t="s">
        <v>148</v>
      </c>
      <c r="M38" s="9" t="s">
        <v>148</v>
      </c>
      <c r="N38" s="9" t="s">
        <v>148</v>
      </c>
      <c r="O38" s="9" t="s">
        <v>148</v>
      </c>
      <c r="P38" s="9" t="s">
        <v>148</v>
      </c>
      <c r="Q38" s="9" t="s">
        <v>148</v>
      </c>
      <c r="R38" s="9" t="s">
        <v>148</v>
      </c>
      <c r="S38" s="9" t="s">
        <v>148</v>
      </c>
      <c r="T38" s="9" t="s">
        <v>148</v>
      </c>
      <c r="U38" s="9" t="s">
        <v>148</v>
      </c>
      <c r="V38" s="9" t="s">
        <v>148</v>
      </c>
      <c r="W38" s="9" t="s">
        <v>148</v>
      </c>
      <c r="X38" s="9" t="s">
        <v>148</v>
      </c>
      <c r="Y38" s="9" t="s">
        <v>148</v>
      </c>
      <c r="Z38" s="9" t="s">
        <v>148</v>
      </c>
      <c r="AA38" s="9" t="s">
        <v>148</v>
      </c>
      <c r="AB38" s="9" t="s">
        <v>148</v>
      </c>
      <c r="AC38" s="9" t="s">
        <v>148</v>
      </c>
      <c r="AD38" s="9" t="s">
        <v>148</v>
      </c>
      <c r="AE38" s="9" t="s">
        <v>148</v>
      </c>
      <c r="AF38" s="9" t="s">
        <v>148</v>
      </c>
    </row>
    <row r="39" spans="1:32" ht="11.45" customHeight="1" x14ac:dyDescent="0.25">
      <c r="A39" s="6" t="s">
        <v>65</v>
      </c>
      <c r="B39" s="8" t="s">
        <v>148</v>
      </c>
      <c r="C39" s="8" t="s">
        <v>148</v>
      </c>
      <c r="D39" s="8" t="s">
        <v>148</v>
      </c>
      <c r="E39" s="8" t="s">
        <v>148</v>
      </c>
      <c r="F39" s="8" t="s">
        <v>148</v>
      </c>
      <c r="G39" s="8" t="s">
        <v>148</v>
      </c>
      <c r="H39" s="8" t="s">
        <v>148</v>
      </c>
      <c r="I39" s="8" t="s">
        <v>148</v>
      </c>
      <c r="J39" s="8" t="s">
        <v>148</v>
      </c>
      <c r="K39" s="8" t="s">
        <v>148</v>
      </c>
      <c r="L39" s="8" t="s">
        <v>148</v>
      </c>
      <c r="M39" s="8" t="s">
        <v>148</v>
      </c>
      <c r="N39" s="8" t="s">
        <v>148</v>
      </c>
      <c r="O39" s="8" t="s">
        <v>148</v>
      </c>
      <c r="P39" s="8" t="s">
        <v>148</v>
      </c>
      <c r="Q39" s="8" t="s">
        <v>148</v>
      </c>
      <c r="R39" s="8" t="s">
        <v>148</v>
      </c>
      <c r="S39" s="8" t="s">
        <v>148</v>
      </c>
      <c r="T39" s="8" t="s">
        <v>148</v>
      </c>
      <c r="U39" s="8" t="s">
        <v>148</v>
      </c>
      <c r="V39" s="8" t="s">
        <v>148</v>
      </c>
      <c r="W39" s="8" t="s">
        <v>148</v>
      </c>
      <c r="X39" s="8" t="s">
        <v>148</v>
      </c>
      <c r="Y39" s="8" t="s">
        <v>148</v>
      </c>
      <c r="Z39" s="8" t="s">
        <v>148</v>
      </c>
      <c r="AA39" s="8" t="s">
        <v>148</v>
      </c>
      <c r="AB39" s="8" t="s">
        <v>148</v>
      </c>
      <c r="AC39" s="8" t="s">
        <v>148</v>
      </c>
      <c r="AD39" s="8" t="s">
        <v>148</v>
      </c>
      <c r="AE39" s="8" t="s">
        <v>148</v>
      </c>
      <c r="AF39" s="8" t="s">
        <v>148</v>
      </c>
    </row>
    <row r="40" spans="1:32" ht="11.45" customHeight="1" x14ac:dyDescent="0.25">
      <c r="A40" s="6" t="s">
        <v>66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</row>
    <row r="41" spans="1:32" ht="11.45" customHeight="1" x14ac:dyDescent="0.25">
      <c r="A41" s="6" t="s">
        <v>67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</row>
    <row r="42" spans="1:32" ht="11.45" customHeight="1" x14ac:dyDescent="0.25">
      <c r="A42" s="6" t="s">
        <v>68</v>
      </c>
      <c r="B42" s="20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</row>
    <row r="43" spans="1:32" ht="11.45" customHeight="1" x14ac:dyDescent="0.25">
      <c r="A43" s="6" t="s">
        <v>69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</row>
    <row r="44" spans="1:32" ht="11.45" customHeight="1" x14ac:dyDescent="0.25">
      <c r="A44" s="6" t="s">
        <v>70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</row>
    <row r="45" spans="1:32" ht="11.45" customHeight="1" x14ac:dyDescent="0.25">
      <c r="A45" s="6" t="s">
        <v>71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5">
        <v>12.305999999999999</v>
      </c>
      <c r="N45" s="15">
        <v>12.305999999999999</v>
      </c>
      <c r="O45" s="15">
        <v>12.305999999999999</v>
      </c>
      <c r="P45" s="15">
        <v>12.305999999999999</v>
      </c>
      <c r="Q45" s="15">
        <v>12.305999999999999</v>
      </c>
      <c r="R45" s="19">
        <v>0</v>
      </c>
      <c r="S45" s="15">
        <v>12.305999999999999</v>
      </c>
      <c r="T45" s="19">
        <v>0</v>
      </c>
      <c r="U45" s="19">
        <v>12.5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</row>
    <row r="46" spans="1:32" ht="11.45" customHeight="1" x14ac:dyDescent="0.25">
      <c r="A46" s="6" t="s">
        <v>72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</row>
    <row r="47" spans="1:32" ht="11.45" customHeight="1" x14ac:dyDescent="0.25">
      <c r="A47" s="6" t="s">
        <v>73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</row>
    <row r="48" spans="1:32" ht="11.45" customHeight="1" x14ac:dyDescent="0.25">
      <c r="A48" s="6" t="s">
        <v>74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</row>
    <row r="49" spans="1:32" ht="11.45" customHeight="1" x14ac:dyDescent="0.25">
      <c r="A49" s="6" t="s">
        <v>75</v>
      </c>
      <c r="B49" s="19">
        <v>0</v>
      </c>
      <c r="C49" s="19">
        <v>0</v>
      </c>
      <c r="D49" s="19">
        <v>0</v>
      </c>
      <c r="E49" s="15">
        <v>11.944000000000001</v>
      </c>
      <c r="F49" s="15">
        <v>11.944000000000001</v>
      </c>
      <c r="G49" s="15">
        <v>11.944000000000001</v>
      </c>
      <c r="H49" s="15">
        <v>59.722000000000001</v>
      </c>
      <c r="I49" s="15">
        <v>11.944000000000001</v>
      </c>
      <c r="J49" s="15">
        <v>11.944000000000001</v>
      </c>
      <c r="K49" s="15">
        <v>23.888999999999999</v>
      </c>
      <c r="L49" s="15">
        <v>11.944000000000001</v>
      </c>
      <c r="M49" s="15">
        <v>11.944000000000001</v>
      </c>
      <c r="N49" s="19">
        <v>0</v>
      </c>
      <c r="O49" s="15">
        <v>35.832999999999998</v>
      </c>
      <c r="P49" s="15">
        <v>47.777000000000001</v>
      </c>
      <c r="Q49" s="15">
        <v>11.944000000000001</v>
      </c>
      <c r="R49" s="15">
        <v>11.944000000000001</v>
      </c>
      <c r="S49" s="15">
        <v>11.944000000000001</v>
      </c>
      <c r="T49" s="15">
        <v>11.944000000000001</v>
      </c>
      <c r="U49" s="15">
        <v>12.028</v>
      </c>
      <c r="V49" s="15">
        <v>12.028</v>
      </c>
      <c r="W49" s="15">
        <v>12.028</v>
      </c>
      <c r="X49" s="15">
        <v>12.028</v>
      </c>
      <c r="Y49" s="15">
        <v>12.028</v>
      </c>
      <c r="Z49" s="15">
        <v>12.028</v>
      </c>
      <c r="AA49" s="15">
        <v>11.944000000000001</v>
      </c>
      <c r="AB49" s="15">
        <v>11.944000000000001</v>
      </c>
      <c r="AC49" s="15">
        <v>11.694000000000001</v>
      </c>
      <c r="AD49" s="19">
        <v>0</v>
      </c>
      <c r="AE49" s="15">
        <v>1.0509999999999999</v>
      </c>
      <c r="AF49" s="15">
        <v>0.14299999999999999</v>
      </c>
    </row>
    <row r="50" spans="1:32" ht="11.45" customHeight="1" x14ac:dyDescent="0.25">
      <c r="A50" s="6" t="s">
        <v>76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16">
        <v>11.222</v>
      </c>
      <c r="M50" s="16">
        <v>22.443999999999999</v>
      </c>
      <c r="N50" s="16">
        <v>22.443999999999999</v>
      </c>
      <c r="O50" s="16">
        <v>22.443999999999999</v>
      </c>
      <c r="P50" s="16">
        <v>22.443999999999999</v>
      </c>
      <c r="Q50" s="16">
        <v>11.222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</row>
    <row r="51" spans="1:32" ht="11.45" customHeight="1" x14ac:dyDescent="0.25">
      <c r="A51" s="6" t="s">
        <v>77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</row>
    <row r="52" spans="1:32" ht="11.45" customHeight="1" x14ac:dyDescent="0.25">
      <c r="A52" s="6" t="s">
        <v>78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</row>
    <row r="53" spans="1:32" ht="11.45" customHeight="1" x14ac:dyDescent="0.25">
      <c r="A53" s="6" t="s">
        <v>79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</row>
    <row r="54" spans="1:32" ht="11.45" customHeight="1" x14ac:dyDescent="0.25">
      <c r="A54" s="6" t="s">
        <v>80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</row>
    <row r="55" spans="1:32" ht="11.45" customHeight="1" x14ac:dyDescent="0.25">
      <c r="A55" s="6" t="s">
        <v>81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</row>
    <row r="56" spans="1:32" ht="11.45" customHeight="1" x14ac:dyDescent="0.25">
      <c r="A56" s="6" t="s">
        <v>82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</row>
    <row r="57" spans="1:32" ht="11.45" customHeight="1" x14ac:dyDescent="0.25">
      <c r="A57" s="6" t="s">
        <v>83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</row>
    <row r="58" spans="1:32" ht="11.45" customHeight="1" x14ac:dyDescent="0.25">
      <c r="A58" s="6" t="s">
        <v>84</v>
      </c>
      <c r="B58" s="9" t="s">
        <v>148</v>
      </c>
      <c r="C58" s="9" t="s">
        <v>148</v>
      </c>
      <c r="D58" s="9" t="s">
        <v>148</v>
      </c>
      <c r="E58" s="9" t="s">
        <v>148</v>
      </c>
      <c r="F58" s="9" t="s">
        <v>148</v>
      </c>
      <c r="G58" s="9" t="s">
        <v>148</v>
      </c>
      <c r="H58" s="9" t="s">
        <v>148</v>
      </c>
      <c r="I58" s="9" t="s">
        <v>148</v>
      </c>
      <c r="J58" s="9" t="s">
        <v>148</v>
      </c>
      <c r="K58" s="9" t="s">
        <v>148</v>
      </c>
      <c r="L58" s="9" t="s">
        <v>148</v>
      </c>
      <c r="M58" s="9" t="s">
        <v>148</v>
      </c>
      <c r="N58" s="9" t="s">
        <v>148</v>
      </c>
      <c r="O58" s="9" t="s">
        <v>148</v>
      </c>
      <c r="P58" s="9" t="s">
        <v>148</v>
      </c>
      <c r="Q58" s="9" t="s">
        <v>148</v>
      </c>
      <c r="R58" s="9" t="s">
        <v>148</v>
      </c>
      <c r="S58" s="9" t="s">
        <v>148</v>
      </c>
      <c r="T58" s="9" t="s">
        <v>148</v>
      </c>
      <c r="U58" s="9" t="s">
        <v>148</v>
      </c>
      <c r="V58" s="9" t="s">
        <v>148</v>
      </c>
      <c r="W58" s="9" t="s">
        <v>148</v>
      </c>
      <c r="X58" s="9" t="s">
        <v>148</v>
      </c>
      <c r="Y58" s="9" t="s">
        <v>148</v>
      </c>
      <c r="Z58" s="9" t="s">
        <v>148</v>
      </c>
      <c r="AA58" s="9" t="s">
        <v>148</v>
      </c>
      <c r="AB58" s="9" t="s">
        <v>148</v>
      </c>
      <c r="AC58" s="9" t="s">
        <v>148</v>
      </c>
      <c r="AD58" s="9" t="s">
        <v>148</v>
      </c>
      <c r="AE58" s="9" t="s">
        <v>148</v>
      </c>
      <c r="AF58" s="9" t="s">
        <v>148</v>
      </c>
    </row>
    <row r="59" spans="1:32" ht="11.45" customHeight="1" x14ac:dyDescent="0.25">
      <c r="A59" s="6" t="s">
        <v>85</v>
      </c>
      <c r="B59" s="8" t="s">
        <v>148</v>
      </c>
      <c r="C59" s="8" t="s">
        <v>148</v>
      </c>
      <c r="D59" s="8" t="s">
        <v>148</v>
      </c>
      <c r="E59" s="8" t="s">
        <v>148</v>
      </c>
      <c r="F59" s="8" t="s">
        <v>148</v>
      </c>
      <c r="G59" s="8" t="s">
        <v>148</v>
      </c>
      <c r="H59" s="8" t="s">
        <v>148</v>
      </c>
      <c r="I59" s="8" t="s">
        <v>148</v>
      </c>
      <c r="J59" s="8" t="s">
        <v>148</v>
      </c>
      <c r="K59" s="8" t="s">
        <v>148</v>
      </c>
      <c r="L59" s="8" t="s">
        <v>148</v>
      </c>
      <c r="M59" s="8" t="s">
        <v>148</v>
      </c>
      <c r="N59" s="8" t="s">
        <v>148</v>
      </c>
      <c r="O59" s="8" t="s">
        <v>148</v>
      </c>
      <c r="P59" s="8" t="s">
        <v>148</v>
      </c>
      <c r="Q59" s="8" t="s">
        <v>148</v>
      </c>
      <c r="R59" s="8" t="s">
        <v>148</v>
      </c>
      <c r="S59" s="8" t="s">
        <v>148</v>
      </c>
      <c r="T59" s="8" t="s">
        <v>148</v>
      </c>
      <c r="U59" s="8" t="s">
        <v>148</v>
      </c>
      <c r="V59" s="8" t="s">
        <v>148</v>
      </c>
      <c r="W59" s="8" t="s">
        <v>148</v>
      </c>
      <c r="X59" s="8" t="s">
        <v>148</v>
      </c>
      <c r="Y59" s="8" t="s">
        <v>148</v>
      </c>
      <c r="Z59" s="8" t="s">
        <v>148</v>
      </c>
      <c r="AA59" s="8" t="s">
        <v>148</v>
      </c>
      <c r="AB59" s="8" t="s">
        <v>148</v>
      </c>
      <c r="AC59" s="8" t="s">
        <v>148</v>
      </c>
      <c r="AD59" s="8" t="s">
        <v>148</v>
      </c>
      <c r="AE59" s="8" t="s">
        <v>148</v>
      </c>
      <c r="AF59" s="8" t="s">
        <v>148</v>
      </c>
    </row>
    <row r="60" spans="1:32" ht="11.45" customHeight="1" x14ac:dyDescent="0.25">
      <c r="A60" s="6" t="s">
        <v>86</v>
      </c>
      <c r="B60" s="9" t="s">
        <v>148</v>
      </c>
      <c r="C60" s="9" t="s">
        <v>148</v>
      </c>
      <c r="D60" s="9" t="s">
        <v>148</v>
      </c>
      <c r="E60" s="9" t="s">
        <v>148</v>
      </c>
      <c r="F60" s="9" t="s">
        <v>148</v>
      </c>
      <c r="G60" s="9" t="s">
        <v>148</v>
      </c>
      <c r="H60" s="9" t="s">
        <v>148</v>
      </c>
      <c r="I60" s="9" t="s">
        <v>148</v>
      </c>
      <c r="J60" s="9" t="s">
        <v>148</v>
      </c>
      <c r="K60" s="9" t="s">
        <v>148</v>
      </c>
      <c r="L60" s="9" t="s">
        <v>148</v>
      </c>
      <c r="M60" s="9" t="s">
        <v>148</v>
      </c>
      <c r="N60" s="9" t="s">
        <v>148</v>
      </c>
      <c r="O60" s="9" t="s">
        <v>148</v>
      </c>
      <c r="P60" s="9" t="s">
        <v>148</v>
      </c>
      <c r="Q60" s="9" t="s">
        <v>148</v>
      </c>
      <c r="R60" s="9" t="s">
        <v>148</v>
      </c>
      <c r="S60" s="9" t="s">
        <v>148</v>
      </c>
      <c r="T60" s="9" t="s">
        <v>148</v>
      </c>
      <c r="U60" s="9" t="s">
        <v>148</v>
      </c>
      <c r="V60" s="9" t="s">
        <v>148</v>
      </c>
      <c r="W60" s="9" t="s">
        <v>148</v>
      </c>
      <c r="X60" s="9" t="s">
        <v>148</v>
      </c>
      <c r="Y60" s="9" t="s">
        <v>148</v>
      </c>
      <c r="Z60" s="9" t="s">
        <v>148</v>
      </c>
      <c r="AA60" s="9" t="s">
        <v>148</v>
      </c>
      <c r="AB60" s="9" t="s">
        <v>148</v>
      </c>
      <c r="AC60" s="9" t="s">
        <v>148</v>
      </c>
      <c r="AD60" s="9" t="s">
        <v>148</v>
      </c>
      <c r="AE60" s="9" t="s">
        <v>148</v>
      </c>
      <c r="AF60" s="9" t="s">
        <v>148</v>
      </c>
    </row>
    <row r="61" spans="1:32" ht="11.45" customHeight="1" x14ac:dyDescent="0.25">
      <c r="A61" s="6" t="s">
        <v>87</v>
      </c>
      <c r="B61" s="8" t="s">
        <v>148</v>
      </c>
      <c r="C61" s="8" t="s">
        <v>148</v>
      </c>
      <c r="D61" s="8" t="s">
        <v>148</v>
      </c>
      <c r="E61" s="8" t="s">
        <v>148</v>
      </c>
      <c r="F61" s="8" t="s">
        <v>148</v>
      </c>
      <c r="G61" s="8" t="s">
        <v>148</v>
      </c>
      <c r="H61" s="8" t="s">
        <v>148</v>
      </c>
      <c r="I61" s="8" t="s">
        <v>148</v>
      </c>
      <c r="J61" s="8" t="s">
        <v>148</v>
      </c>
      <c r="K61" s="8" t="s">
        <v>148</v>
      </c>
      <c r="L61" s="8" t="s">
        <v>148</v>
      </c>
      <c r="M61" s="8" t="s">
        <v>148</v>
      </c>
      <c r="N61" s="8" t="s">
        <v>148</v>
      </c>
      <c r="O61" s="8" t="s">
        <v>148</v>
      </c>
      <c r="P61" s="8" t="s">
        <v>148</v>
      </c>
      <c r="Q61" s="8" t="s">
        <v>148</v>
      </c>
      <c r="R61" s="8" t="s">
        <v>148</v>
      </c>
      <c r="S61" s="8" t="s">
        <v>148</v>
      </c>
      <c r="T61" s="8" t="s">
        <v>148</v>
      </c>
      <c r="U61" s="8" t="s">
        <v>148</v>
      </c>
      <c r="V61" s="8" t="s">
        <v>148</v>
      </c>
      <c r="W61" s="8" t="s">
        <v>148</v>
      </c>
      <c r="X61" s="8" t="s">
        <v>148</v>
      </c>
      <c r="Y61" s="8" t="s">
        <v>148</v>
      </c>
      <c r="Z61" s="8" t="s">
        <v>148</v>
      </c>
      <c r="AA61" s="8" t="s">
        <v>148</v>
      </c>
      <c r="AB61" s="8" t="s">
        <v>148</v>
      </c>
      <c r="AC61" s="8" t="s">
        <v>148</v>
      </c>
      <c r="AD61" s="8" t="s">
        <v>148</v>
      </c>
      <c r="AE61" s="8" t="s">
        <v>148</v>
      </c>
      <c r="AF61" s="8" t="s">
        <v>148</v>
      </c>
    </row>
    <row r="62" spans="1:32" ht="11.45" customHeight="1" x14ac:dyDescent="0.25">
      <c r="A62" s="6" t="s">
        <v>88</v>
      </c>
      <c r="B62" s="9" t="s">
        <v>148</v>
      </c>
      <c r="C62" s="9" t="s">
        <v>148</v>
      </c>
      <c r="D62" s="9" t="s">
        <v>148</v>
      </c>
      <c r="E62" s="9" t="s">
        <v>148</v>
      </c>
      <c r="F62" s="9" t="s">
        <v>148</v>
      </c>
      <c r="G62" s="9" t="s">
        <v>148</v>
      </c>
      <c r="H62" s="9" t="s">
        <v>148</v>
      </c>
      <c r="I62" s="9" t="s">
        <v>148</v>
      </c>
      <c r="J62" s="9" t="s">
        <v>148</v>
      </c>
      <c r="K62" s="9" t="s">
        <v>148</v>
      </c>
      <c r="L62" s="9" t="s">
        <v>148</v>
      </c>
      <c r="M62" s="9" t="s">
        <v>148</v>
      </c>
      <c r="N62" s="9" t="s">
        <v>148</v>
      </c>
      <c r="O62" s="9" t="s">
        <v>148</v>
      </c>
      <c r="P62" s="9" t="s">
        <v>148</v>
      </c>
      <c r="Q62" s="9" t="s">
        <v>148</v>
      </c>
      <c r="R62" s="9" t="s">
        <v>148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148</v>
      </c>
      <c r="X62" s="9" t="s">
        <v>148</v>
      </c>
      <c r="Y62" s="9" t="s">
        <v>148</v>
      </c>
      <c r="Z62" s="9" t="s">
        <v>148</v>
      </c>
      <c r="AA62" s="9" t="s">
        <v>148</v>
      </c>
      <c r="AB62" s="9" t="s">
        <v>148</v>
      </c>
      <c r="AC62" s="9" t="s">
        <v>148</v>
      </c>
      <c r="AD62" s="9" t="s">
        <v>148</v>
      </c>
      <c r="AE62" s="9" t="s">
        <v>148</v>
      </c>
      <c r="AF62" s="9" t="s">
        <v>148</v>
      </c>
    </row>
    <row r="63" spans="1:32" ht="11.45" customHeight="1" x14ac:dyDescent="0.25">
      <c r="A63" s="6" t="s">
        <v>89</v>
      </c>
      <c r="B63" s="8" t="s">
        <v>148</v>
      </c>
      <c r="C63" s="8" t="s">
        <v>148</v>
      </c>
      <c r="D63" s="8" t="s">
        <v>148</v>
      </c>
      <c r="E63" s="8" t="s">
        <v>148</v>
      </c>
      <c r="F63" s="8" t="s">
        <v>148</v>
      </c>
      <c r="G63" s="8" t="s">
        <v>148</v>
      </c>
      <c r="H63" s="8" t="s">
        <v>148</v>
      </c>
      <c r="I63" s="8" t="s">
        <v>148</v>
      </c>
      <c r="J63" s="8" t="s">
        <v>148</v>
      </c>
      <c r="K63" s="8" t="s">
        <v>148</v>
      </c>
      <c r="L63" s="8" t="s">
        <v>148</v>
      </c>
      <c r="M63" s="8" t="s">
        <v>148</v>
      </c>
      <c r="N63" s="8" t="s">
        <v>148</v>
      </c>
      <c r="O63" s="8" t="s">
        <v>148</v>
      </c>
      <c r="P63" s="8" t="s">
        <v>148</v>
      </c>
      <c r="Q63" s="8" t="s">
        <v>148</v>
      </c>
      <c r="R63" s="8" t="s">
        <v>148</v>
      </c>
      <c r="S63" s="8" t="s">
        <v>148</v>
      </c>
      <c r="T63" s="8" t="s">
        <v>148</v>
      </c>
      <c r="U63" s="8" t="s">
        <v>148</v>
      </c>
      <c r="V63" s="8" t="s">
        <v>148</v>
      </c>
      <c r="W63" s="8" t="s">
        <v>148</v>
      </c>
      <c r="X63" s="8" t="s">
        <v>148</v>
      </c>
      <c r="Y63" s="8" t="s">
        <v>148</v>
      </c>
      <c r="Z63" s="8" t="s">
        <v>148</v>
      </c>
      <c r="AA63" s="8" t="s">
        <v>148</v>
      </c>
      <c r="AB63" s="8" t="s">
        <v>148</v>
      </c>
      <c r="AC63" s="8" t="s">
        <v>148</v>
      </c>
      <c r="AD63" s="8" t="s">
        <v>148</v>
      </c>
      <c r="AE63" s="8" t="s">
        <v>148</v>
      </c>
      <c r="AF63" s="8" t="s">
        <v>148</v>
      </c>
    </row>
    <row r="64" spans="1:32" ht="11.45" customHeight="1" x14ac:dyDescent="0.25">
      <c r="A64" s="6" t="s">
        <v>90</v>
      </c>
      <c r="B64" s="9" t="s">
        <v>148</v>
      </c>
      <c r="C64" s="9" t="s">
        <v>148</v>
      </c>
      <c r="D64" s="9" t="s">
        <v>148</v>
      </c>
      <c r="E64" s="9" t="s">
        <v>148</v>
      </c>
      <c r="F64" s="9" t="s">
        <v>148</v>
      </c>
      <c r="G64" s="9" t="s">
        <v>148</v>
      </c>
      <c r="H64" s="9" t="s">
        <v>148</v>
      </c>
      <c r="I64" s="9" t="s">
        <v>148</v>
      </c>
      <c r="J64" s="9" t="s">
        <v>148</v>
      </c>
      <c r="K64" s="9" t="s">
        <v>148</v>
      </c>
      <c r="L64" s="9" t="s">
        <v>148</v>
      </c>
      <c r="M64" s="9" t="s">
        <v>148</v>
      </c>
      <c r="N64" s="9" t="s">
        <v>148</v>
      </c>
      <c r="O64" s="9" t="s">
        <v>148</v>
      </c>
      <c r="P64" s="9" t="s">
        <v>148</v>
      </c>
      <c r="Q64" s="9" t="s">
        <v>148</v>
      </c>
      <c r="R64" s="9" t="s">
        <v>148</v>
      </c>
      <c r="S64" s="9" t="s">
        <v>148</v>
      </c>
      <c r="T64" s="9" t="s">
        <v>148</v>
      </c>
      <c r="U64" s="9" t="s">
        <v>148</v>
      </c>
      <c r="V64" s="9" t="s">
        <v>148</v>
      </c>
      <c r="W64" s="9" t="s">
        <v>148</v>
      </c>
      <c r="X64" s="9" t="s">
        <v>148</v>
      </c>
      <c r="Y64" s="9" t="s">
        <v>148</v>
      </c>
      <c r="Z64" s="9" t="s">
        <v>148</v>
      </c>
      <c r="AA64" s="9" t="s">
        <v>148</v>
      </c>
      <c r="AB64" s="9" t="s">
        <v>148</v>
      </c>
      <c r="AC64" s="9" t="s">
        <v>148</v>
      </c>
      <c r="AD64" s="9" t="s">
        <v>148</v>
      </c>
      <c r="AE64" s="9" t="s">
        <v>148</v>
      </c>
      <c r="AF64" s="9" t="s">
        <v>148</v>
      </c>
    </row>
    <row r="65" spans="1:32" ht="11.45" customHeight="1" x14ac:dyDescent="0.25">
      <c r="A65" s="6" t="s">
        <v>91</v>
      </c>
      <c r="B65" s="8" t="s">
        <v>148</v>
      </c>
      <c r="C65" s="8" t="s">
        <v>148</v>
      </c>
      <c r="D65" s="8" t="s">
        <v>148</v>
      </c>
      <c r="E65" s="8" t="s">
        <v>148</v>
      </c>
      <c r="F65" s="8" t="s">
        <v>148</v>
      </c>
      <c r="G65" s="8" t="s">
        <v>148</v>
      </c>
      <c r="H65" s="8" t="s">
        <v>148</v>
      </c>
      <c r="I65" s="8" t="s">
        <v>148</v>
      </c>
      <c r="J65" s="8" t="s">
        <v>148</v>
      </c>
      <c r="K65" s="8" t="s">
        <v>148</v>
      </c>
      <c r="L65" s="8" t="s">
        <v>148</v>
      </c>
      <c r="M65" s="8" t="s">
        <v>148</v>
      </c>
      <c r="N65" s="8" t="s">
        <v>148</v>
      </c>
      <c r="O65" s="8" t="s">
        <v>148</v>
      </c>
      <c r="P65" s="8" t="s">
        <v>148</v>
      </c>
      <c r="Q65" s="8" t="s">
        <v>148</v>
      </c>
      <c r="R65" s="8" t="s">
        <v>148</v>
      </c>
      <c r="S65" s="8" t="s">
        <v>148</v>
      </c>
      <c r="T65" s="8" t="s">
        <v>148</v>
      </c>
      <c r="U65" s="8" t="s">
        <v>148</v>
      </c>
      <c r="V65" s="8" t="s">
        <v>148</v>
      </c>
      <c r="W65" s="8" t="s">
        <v>148</v>
      </c>
      <c r="X65" s="8" t="s">
        <v>148</v>
      </c>
      <c r="Y65" s="8" t="s">
        <v>148</v>
      </c>
      <c r="Z65" s="8" t="s">
        <v>148</v>
      </c>
      <c r="AA65" s="8" t="s">
        <v>148</v>
      </c>
      <c r="AB65" s="8" t="s">
        <v>148</v>
      </c>
      <c r="AC65" s="8" t="s">
        <v>148</v>
      </c>
      <c r="AD65" s="8" t="s">
        <v>148</v>
      </c>
      <c r="AE65" s="8" t="s">
        <v>148</v>
      </c>
      <c r="AF65" s="8" t="s">
        <v>148</v>
      </c>
    </row>
    <row r="66" spans="1:32" ht="11.45" customHeight="1" x14ac:dyDescent="0.25">
      <c r="A66" s="6" t="s">
        <v>92</v>
      </c>
      <c r="B66" s="9" t="s">
        <v>148</v>
      </c>
      <c r="C66" s="9" t="s">
        <v>148</v>
      </c>
      <c r="D66" s="9" t="s">
        <v>148</v>
      </c>
      <c r="E66" s="9" t="s">
        <v>148</v>
      </c>
      <c r="F66" s="9" t="s">
        <v>148</v>
      </c>
      <c r="G66" s="9" t="s">
        <v>148</v>
      </c>
      <c r="H66" s="9" t="s">
        <v>148</v>
      </c>
      <c r="I66" s="9" t="s">
        <v>148</v>
      </c>
      <c r="J66" s="9" t="s">
        <v>148</v>
      </c>
      <c r="K66" s="9" t="s">
        <v>148</v>
      </c>
      <c r="L66" s="9" t="s">
        <v>148</v>
      </c>
      <c r="M66" s="9" t="s">
        <v>148</v>
      </c>
      <c r="N66" s="9" t="s">
        <v>148</v>
      </c>
      <c r="O66" s="9" t="s">
        <v>148</v>
      </c>
      <c r="P66" s="9" t="s">
        <v>148</v>
      </c>
      <c r="Q66" s="9" t="s">
        <v>148</v>
      </c>
      <c r="R66" s="9" t="s">
        <v>148</v>
      </c>
      <c r="S66" s="9" t="s">
        <v>148</v>
      </c>
      <c r="T66" s="9" t="s">
        <v>148</v>
      </c>
      <c r="U66" s="9" t="s">
        <v>148</v>
      </c>
      <c r="V66" s="9" t="s">
        <v>148</v>
      </c>
      <c r="W66" s="9" t="s">
        <v>148</v>
      </c>
      <c r="X66" s="9" t="s">
        <v>148</v>
      </c>
      <c r="Y66" s="9" t="s">
        <v>148</v>
      </c>
      <c r="Z66" s="9" t="s">
        <v>148</v>
      </c>
      <c r="AA66" s="9" t="s">
        <v>148</v>
      </c>
      <c r="AB66" s="9" t="s">
        <v>148</v>
      </c>
      <c r="AC66" s="9" t="s">
        <v>148</v>
      </c>
      <c r="AD66" s="9" t="s">
        <v>148</v>
      </c>
      <c r="AE66" s="9" t="s">
        <v>148</v>
      </c>
      <c r="AF66" s="9" t="s">
        <v>148</v>
      </c>
    </row>
    <row r="67" spans="1:32" ht="11.45" customHeight="1" x14ac:dyDescent="0.25">
      <c r="A67" s="6" t="s">
        <v>93</v>
      </c>
      <c r="B67" s="8" t="s">
        <v>148</v>
      </c>
      <c r="C67" s="8" t="s">
        <v>148</v>
      </c>
      <c r="D67" s="8" t="s">
        <v>148</v>
      </c>
      <c r="E67" s="8" t="s">
        <v>148</v>
      </c>
      <c r="F67" s="8" t="s">
        <v>148</v>
      </c>
      <c r="G67" s="8" t="s">
        <v>148</v>
      </c>
      <c r="H67" s="8" t="s">
        <v>148</v>
      </c>
      <c r="I67" s="8" t="s">
        <v>148</v>
      </c>
      <c r="J67" s="8" t="s">
        <v>148</v>
      </c>
      <c r="K67" s="8" t="s">
        <v>148</v>
      </c>
      <c r="L67" s="8" t="s">
        <v>148</v>
      </c>
      <c r="M67" s="8" t="s">
        <v>148</v>
      </c>
      <c r="N67" s="8" t="s">
        <v>148</v>
      </c>
      <c r="O67" s="8" t="s">
        <v>148</v>
      </c>
      <c r="P67" s="8" t="s">
        <v>148</v>
      </c>
      <c r="Q67" s="8" t="s">
        <v>148</v>
      </c>
      <c r="R67" s="8" t="s">
        <v>148</v>
      </c>
      <c r="S67" s="8" t="s">
        <v>148</v>
      </c>
      <c r="T67" s="8" t="s">
        <v>148</v>
      </c>
      <c r="U67" s="8" t="s">
        <v>148</v>
      </c>
      <c r="V67" s="8" t="s">
        <v>148</v>
      </c>
      <c r="W67" s="8" t="s">
        <v>148</v>
      </c>
      <c r="X67" s="8" t="s">
        <v>148</v>
      </c>
      <c r="Y67" s="8" t="s">
        <v>148</v>
      </c>
      <c r="Z67" s="8" t="s">
        <v>148</v>
      </c>
      <c r="AA67" s="8" t="s">
        <v>148</v>
      </c>
      <c r="AB67" s="8" t="s">
        <v>148</v>
      </c>
      <c r="AC67" s="8" t="s">
        <v>148</v>
      </c>
      <c r="AD67" s="8" t="s">
        <v>148</v>
      </c>
      <c r="AE67" s="8" t="s">
        <v>148</v>
      </c>
      <c r="AF67" s="8" t="s">
        <v>148</v>
      </c>
    </row>
    <row r="68" spans="1:32" ht="11.45" customHeight="1" x14ac:dyDescent="0.25">
      <c r="A68" s="6" t="s">
        <v>94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</row>
    <row r="69" spans="1:32" ht="11.45" customHeight="1" x14ac:dyDescent="0.25">
      <c r="A69" s="6" t="s">
        <v>95</v>
      </c>
      <c r="B69" s="8" t="s">
        <v>148</v>
      </c>
      <c r="C69" s="8" t="s">
        <v>148</v>
      </c>
      <c r="D69" s="8" t="s">
        <v>148</v>
      </c>
      <c r="E69" s="8" t="s">
        <v>148</v>
      </c>
      <c r="F69" s="8" t="s">
        <v>148</v>
      </c>
      <c r="G69" s="8" t="s">
        <v>148</v>
      </c>
      <c r="H69" s="8" t="s">
        <v>148</v>
      </c>
      <c r="I69" s="8" t="s">
        <v>148</v>
      </c>
      <c r="J69" s="8" t="s">
        <v>148</v>
      </c>
      <c r="K69" s="8" t="s">
        <v>148</v>
      </c>
      <c r="L69" s="8" t="s">
        <v>148</v>
      </c>
      <c r="M69" s="8" t="s">
        <v>148</v>
      </c>
      <c r="N69" s="8" t="s">
        <v>148</v>
      </c>
      <c r="O69" s="8" t="s">
        <v>148</v>
      </c>
      <c r="P69" s="8" t="s">
        <v>148</v>
      </c>
      <c r="Q69" s="8" t="s">
        <v>148</v>
      </c>
      <c r="R69" s="8" t="s">
        <v>148</v>
      </c>
      <c r="S69" s="8" t="s">
        <v>148</v>
      </c>
      <c r="T69" s="8" t="s">
        <v>148</v>
      </c>
      <c r="U69" s="8" t="s">
        <v>148</v>
      </c>
      <c r="V69" s="8" t="s">
        <v>148</v>
      </c>
      <c r="W69" s="8" t="s">
        <v>148</v>
      </c>
      <c r="X69" s="8" t="s">
        <v>148</v>
      </c>
      <c r="Y69" s="8" t="s">
        <v>148</v>
      </c>
      <c r="Z69" s="8" t="s">
        <v>148</v>
      </c>
      <c r="AA69" s="8" t="s">
        <v>148</v>
      </c>
      <c r="AB69" s="8" t="s">
        <v>148</v>
      </c>
      <c r="AC69" s="8" t="s">
        <v>148</v>
      </c>
      <c r="AD69" s="8" t="s">
        <v>148</v>
      </c>
      <c r="AE69" s="8" t="s">
        <v>148</v>
      </c>
      <c r="AF69" s="8" t="s">
        <v>148</v>
      </c>
    </row>
    <row r="70" spans="1:32" ht="11.45" customHeight="1" x14ac:dyDescent="0.25">
      <c r="A70" s="6" t="s">
        <v>96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</row>
    <row r="71" spans="1:32" ht="11.45" customHeight="1" x14ac:dyDescent="0.25">
      <c r="A71" s="6" t="s">
        <v>97</v>
      </c>
      <c r="B71" s="8" t="s">
        <v>148</v>
      </c>
      <c r="C71" s="8" t="s">
        <v>148</v>
      </c>
      <c r="D71" s="8" t="s">
        <v>148</v>
      </c>
      <c r="E71" s="8" t="s">
        <v>148</v>
      </c>
      <c r="F71" s="8" t="s">
        <v>148</v>
      </c>
      <c r="G71" s="8" t="s">
        <v>148</v>
      </c>
      <c r="H71" s="8" t="s">
        <v>148</v>
      </c>
      <c r="I71" s="8" t="s">
        <v>148</v>
      </c>
      <c r="J71" s="8" t="s">
        <v>148</v>
      </c>
      <c r="K71" s="8" t="s">
        <v>148</v>
      </c>
      <c r="L71" s="8" t="s">
        <v>148</v>
      </c>
      <c r="M71" s="8" t="s">
        <v>148</v>
      </c>
      <c r="N71" s="8" t="s">
        <v>148</v>
      </c>
      <c r="O71" s="8" t="s">
        <v>148</v>
      </c>
      <c r="P71" s="8" t="s">
        <v>148</v>
      </c>
      <c r="Q71" s="8" t="s">
        <v>148</v>
      </c>
      <c r="R71" s="8" t="s">
        <v>148</v>
      </c>
      <c r="S71" s="8" t="s">
        <v>148</v>
      </c>
      <c r="T71" s="8" t="s">
        <v>148</v>
      </c>
      <c r="U71" s="8" t="s">
        <v>148</v>
      </c>
      <c r="V71" s="8" t="s">
        <v>148</v>
      </c>
      <c r="W71" s="8" t="s">
        <v>148</v>
      </c>
      <c r="X71" s="8" t="s">
        <v>148</v>
      </c>
      <c r="Y71" s="8" t="s">
        <v>148</v>
      </c>
      <c r="Z71" s="8" t="s">
        <v>148</v>
      </c>
      <c r="AA71" s="8" t="s">
        <v>148</v>
      </c>
      <c r="AB71" s="8" t="s">
        <v>148</v>
      </c>
      <c r="AC71" s="8" t="s">
        <v>148</v>
      </c>
      <c r="AD71" s="8" t="s">
        <v>148</v>
      </c>
      <c r="AE71" s="8" t="s">
        <v>148</v>
      </c>
      <c r="AF71" s="8" t="s">
        <v>148</v>
      </c>
    </row>
    <row r="72" spans="1:32" ht="11.45" customHeight="1" x14ac:dyDescent="0.25">
      <c r="A72" s="6" t="s">
        <v>98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</row>
    <row r="73" spans="1:32" ht="11.45" customHeight="1" x14ac:dyDescent="0.25">
      <c r="A73" s="6" t="s">
        <v>99</v>
      </c>
      <c r="B73" s="8" t="s">
        <v>148</v>
      </c>
      <c r="C73" s="8" t="s">
        <v>148</v>
      </c>
      <c r="D73" s="8" t="s">
        <v>148</v>
      </c>
      <c r="E73" s="8" t="s">
        <v>148</v>
      </c>
      <c r="F73" s="8" t="s">
        <v>148</v>
      </c>
      <c r="G73" s="8" t="s">
        <v>148</v>
      </c>
      <c r="H73" s="8" t="s">
        <v>148</v>
      </c>
      <c r="I73" s="8" t="s">
        <v>148</v>
      </c>
      <c r="J73" s="8" t="s">
        <v>148</v>
      </c>
      <c r="K73" s="8" t="s">
        <v>148</v>
      </c>
      <c r="L73" s="8" t="s">
        <v>148</v>
      </c>
      <c r="M73" s="8" t="s">
        <v>148</v>
      </c>
      <c r="N73" s="8" t="s">
        <v>148</v>
      </c>
      <c r="O73" s="8" t="s">
        <v>148</v>
      </c>
      <c r="P73" s="8" t="s">
        <v>148</v>
      </c>
      <c r="Q73" s="8" t="s">
        <v>148</v>
      </c>
      <c r="R73" s="8" t="s">
        <v>148</v>
      </c>
      <c r="S73" s="8" t="s">
        <v>148</v>
      </c>
      <c r="T73" s="8" t="s">
        <v>148</v>
      </c>
      <c r="U73" s="8" t="s">
        <v>148</v>
      </c>
      <c r="V73" s="8" t="s">
        <v>148</v>
      </c>
      <c r="W73" s="8" t="s">
        <v>148</v>
      </c>
      <c r="X73" s="8" t="s">
        <v>148</v>
      </c>
      <c r="Y73" s="8" t="s">
        <v>148</v>
      </c>
      <c r="Z73" s="8" t="s">
        <v>148</v>
      </c>
      <c r="AA73" s="8" t="s">
        <v>148</v>
      </c>
      <c r="AB73" s="8" t="s">
        <v>148</v>
      </c>
      <c r="AC73" s="8" t="s">
        <v>148</v>
      </c>
      <c r="AD73" s="8" t="s">
        <v>148</v>
      </c>
      <c r="AE73" s="8" t="s">
        <v>148</v>
      </c>
      <c r="AF73" s="8" t="s">
        <v>148</v>
      </c>
    </row>
    <row r="74" spans="1:32" ht="11.45" customHeight="1" x14ac:dyDescent="0.25">
      <c r="A74" s="6" t="s">
        <v>100</v>
      </c>
      <c r="B74" s="9" t="s">
        <v>148</v>
      </c>
      <c r="C74" s="9" t="s">
        <v>148</v>
      </c>
      <c r="D74" s="9" t="s">
        <v>148</v>
      </c>
      <c r="E74" s="9" t="s">
        <v>148</v>
      </c>
      <c r="F74" s="9" t="s">
        <v>148</v>
      </c>
      <c r="G74" s="9" t="s">
        <v>148</v>
      </c>
      <c r="H74" s="9" t="s">
        <v>148</v>
      </c>
      <c r="I74" s="9" t="s">
        <v>148</v>
      </c>
      <c r="J74" s="9" t="s">
        <v>148</v>
      </c>
      <c r="K74" s="9" t="s">
        <v>148</v>
      </c>
      <c r="L74" s="9" t="s">
        <v>148</v>
      </c>
      <c r="M74" s="9" t="s">
        <v>148</v>
      </c>
      <c r="N74" s="9" t="s">
        <v>148</v>
      </c>
      <c r="O74" s="9" t="s">
        <v>148</v>
      </c>
      <c r="P74" s="9" t="s">
        <v>148</v>
      </c>
      <c r="Q74" s="9" t="s">
        <v>148</v>
      </c>
      <c r="R74" s="9" t="s">
        <v>148</v>
      </c>
      <c r="S74" s="9" t="s">
        <v>148</v>
      </c>
      <c r="T74" s="9" t="s">
        <v>148</v>
      </c>
      <c r="U74" s="9" t="s">
        <v>148</v>
      </c>
      <c r="V74" s="9" t="s">
        <v>148</v>
      </c>
      <c r="W74" s="9" t="s">
        <v>148</v>
      </c>
      <c r="X74" s="9" t="s">
        <v>148</v>
      </c>
      <c r="Y74" s="9" t="s">
        <v>148</v>
      </c>
      <c r="Z74" s="9" t="s">
        <v>148</v>
      </c>
      <c r="AA74" s="9" t="s">
        <v>148</v>
      </c>
      <c r="AB74" s="9" t="s">
        <v>148</v>
      </c>
      <c r="AC74" s="9" t="s">
        <v>148</v>
      </c>
      <c r="AD74" s="9" t="s">
        <v>148</v>
      </c>
      <c r="AE74" s="9" t="s">
        <v>148</v>
      </c>
      <c r="AF74" s="9" t="s">
        <v>148</v>
      </c>
    </row>
    <row r="75" spans="1:32" ht="15" x14ac:dyDescent="0.25">
      <c r="A75" s="6" t="s">
        <v>101</v>
      </c>
      <c r="B75" s="8" t="s">
        <v>148</v>
      </c>
      <c r="C75" s="8" t="s">
        <v>148</v>
      </c>
      <c r="D75" s="8" t="s">
        <v>148</v>
      </c>
      <c r="E75" s="8" t="s">
        <v>148</v>
      </c>
      <c r="F75" s="8" t="s">
        <v>148</v>
      </c>
      <c r="G75" s="8" t="s">
        <v>148</v>
      </c>
      <c r="H75" s="8" t="s">
        <v>148</v>
      </c>
      <c r="I75" s="8" t="s">
        <v>148</v>
      </c>
      <c r="J75" s="8" t="s">
        <v>148</v>
      </c>
      <c r="K75" s="8" t="s">
        <v>148</v>
      </c>
      <c r="L75" s="8" t="s">
        <v>148</v>
      </c>
      <c r="M75" s="8" t="s">
        <v>148</v>
      </c>
      <c r="N75" s="8" t="s">
        <v>148</v>
      </c>
      <c r="O75" s="8" t="s">
        <v>148</v>
      </c>
      <c r="P75" s="8" t="s">
        <v>148</v>
      </c>
      <c r="Q75" s="8" t="s">
        <v>148</v>
      </c>
      <c r="R75" s="8" t="s">
        <v>148</v>
      </c>
      <c r="S75" s="8" t="s">
        <v>148</v>
      </c>
      <c r="T75" s="8" t="s">
        <v>148</v>
      </c>
      <c r="U75" s="8" t="s">
        <v>148</v>
      </c>
      <c r="V75" s="8" t="s">
        <v>148</v>
      </c>
      <c r="W75" s="8" t="s">
        <v>148</v>
      </c>
      <c r="X75" s="8" t="s">
        <v>148</v>
      </c>
      <c r="Y75" s="8" t="s">
        <v>148</v>
      </c>
      <c r="Z75" s="8" t="s">
        <v>148</v>
      </c>
      <c r="AA75" s="8" t="s">
        <v>148</v>
      </c>
      <c r="AB75" s="8" t="s">
        <v>148</v>
      </c>
      <c r="AC75" s="8" t="s">
        <v>148</v>
      </c>
      <c r="AD75" s="8" t="s">
        <v>148</v>
      </c>
      <c r="AE75" s="8" t="s">
        <v>148</v>
      </c>
      <c r="AF75" s="8" t="s">
        <v>148</v>
      </c>
    </row>
    <row r="76" spans="1:32" ht="15" x14ac:dyDescent="0.25">
      <c r="A76" s="6" t="s">
        <v>102</v>
      </c>
      <c r="B76" s="9" t="s">
        <v>148</v>
      </c>
      <c r="C76" s="9" t="s">
        <v>148</v>
      </c>
      <c r="D76" s="9" t="s">
        <v>148</v>
      </c>
      <c r="E76" s="9" t="s">
        <v>148</v>
      </c>
      <c r="F76" s="9" t="s">
        <v>148</v>
      </c>
      <c r="G76" s="9" t="s">
        <v>148</v>
      </c>
      <c r="H76" s="9" t="s">
        <v>148</v>
      </c>
      <c r="I76" s="9" t="s">
        <v>148</v>
      </c>
      <c r="J76" s="9" t="s">
        <v>148</v>
      </c>
      <c r="K76" s="9" t="s">
        <v>148</v>
      </c>
      <c r="L76" s="9" t="s">
        <v>148</v>
      </c>
      <c r="M76" s="9" t="s">
        <v>148</v>
      </c>
      <c r="N76" s="9" t="s">
        <v>148</v>
      </c>
      <c r="O76" s="9" t="s">
        <v>148</v>
      </c>
      <c r="P76" s="9" t="s">
        <v>148</v>
      </c>
      <c r="Q76" s="9" t="s">
        <v>148</v>
      </c>
      <c r="R76" s="9" t="s">
        <v>148</v>
      </c>
      <c r="S76" s="9" t="s">
        <v>148</v>
      </c>
      <c r="T76" s="9" t="s">
        <v>148</v>
      </c>
      <c r="U76" s="9" t="s">
        <v>148</v>
      </c>
      <c r="V76" s="9" t="s">
        <v>148</v>
      </c>
      <c r="W76" s="9" t="s">
        <v>148</v>
      </c>
      <c r="X76" s="9" t="s">
        <v>148</v>
      </c>
      <c r="Y76" s="9" t="s">
        <v>148</v>
      </c>
      <c r="Z76" s="9" t="s">
        <v>148</v>
      </c>
      <c r="AA76" s="9" t="s">
        <v>148</v>
      </c>
      <c r="AB76" s="9" t="s">
        <v>148</v>
      </c>
      <c r="AC76" s="9" t="s">
        <v>148</v>
      </c>
      <c r="AD76" s="9" t="s">
        <v>148</v>
      </c>
      <c r="AE76" s="9" t="s">
        <v>148</v>
      </c>
      <c r="AF76" s="9" t="s">
        <v>148</v>
      </c>
    </row>
    <row r="77" spans="1:32" ht="15" x14ac:dyDescent="0.25">
      <c r="A77" s="6" t="s">
        <v>103</v>
      </c>
      <c r="B77" s="8" t="s">
        <v>148</v>
      </c>
      <c r="C77" s="8" t="s">
        <v>148</v>
      </c>
      <c r="D77" s="8" t="s">
        <v>148</v>
      </c>
      <c r="E77" s="8" t="s">
        <v>148</v>
      </c>
      <c r="F77" s="8" t="s">
        <v>148</v>
      </c>
      <c r="G77" s="8" t="s">
        <v>148</v>
      </c>
      <c r="H77" s="8" t="s">
        <v>148</v>
      </c>
      <c r="I77" s="8" t="s">
        <v>148</v>
      </c>
      <c r="J77" s="8" t="s">
        <v>148</v>
      </c>
      <c r="K77" s="8" t="s">
        <v>148</v>
      </c>
      <c r="L77" s="8" t="s">
        <v>148</v>
      </c>
      <c r="M77" s="8" t="s">
        <v>148</v>
      </c>
      <c r="N77" s="8" t="s">
        <v>148</v>
      </c>
      <c r="O77" s="8" t="s">
        <v>148</v>
      </c>
      <c r="P77" s="8" t="s">
        <v>148</v>
      </c>
      <c r="Q77" s="8" t="s">
        <v>148</v>
      </c>
      <c r="R77" s="8" t="s">
        <v>148</v>
      </c>
      <c r="S77" s="8" t="s">
        <v>148</v>
      </c>
      <c r="T77" s="8" t="s">
        <v>148</v>
      </c>
      <c r="U77" s="8" t="s">
        <v>148</v>
      </c>
      <c r="V77" s="8" t="s">
        <v>148</v>
      </c>
      <c r="W77" s="8" t="s">
        <v>148</v>
      </c>
      <c r="X77" s="8" t="s">
        <v>148</v>
      </c>
      <c r="Y77" s="8" t="s">
        <v>148</v>
      </c>
      <c r="Z77" s="8" t="s">
        <v>148</v>
      </c>
      <c r="AA77" s="8" t="s">
        <v>148</v>
      </c>
      <c r="AB77" s="8" t="s">
        <v>148</v>
      </c>
      <c r="AC77" s="8" t="s">
        <v>148</v>
      </c>
      <c r="AD77" s="8" t="s">
        <v>148</v>
      </c>
      <c r="AE77" s="8" t="s">
        <v>148</v>
      </c>
      <c r="AF77" s="8" t="s">
        <v>148</v>
      </c>
    </row>
    <row r="78" spans="1:32" ht="15" x14ac:dyDescent="0.25">
      <c r="A78" s="6" t="s">
        <v>104</v>
      </c>
      <c r="B78" s="9" t="s">
        <v>148</v>
      </c>
      <c r="C78" s="9" t="s">
        <v>148</v>
      </c>
      <c r="D78" s="9" t="s">
        <v>148</v>
      </c>
      <c r="E78" s="9" t="s">
        <v>148</v>
      </c>
      <c r="F78" s="9" t="s">
        <v>148</v>
      </c>
      <c r="G78" s="9" t="s">
        <v>148</v>
      </c>
      <c r="H78" s="9" t="s">
        <v>148</v>
      </c>
      <c r="I78" s="9" t="s">
        <v>148</v>
      </c>
      <c r="J78" s="9" t="s">
        <v>148</v>
      </c>
      <c r="K78" s="9" t="s">
        <v>148</v>
      </c>
      <c r="L78" s="9" t="s">
        <v>148</v>
      </c>
      <c r="M78" s="9" t="s">
        <v>148</v>
      </c>
      <c r="N78" s="9" t="s">
        <v>148</v>
      </c>
      <c r="O78" s="9" t="s">
        <v>148</v>
      </c>
      <c r="P78" s="9" t="s">
        <v>148</v>
      </c>
      <c r="Q78" s="9" t="s">
        <v>148</v>
      </c>
      <c r="R78" s="9" t="s">
        <v>148</v>
      </c>
      <c r="S78" s="9" t="s">
        <v>148</v>
      </c>
      <c r="T78" s="9" t="s">
        <v>148</v>
      </c>
      <c r="U78" s="9" t="s">
        <v>148</v>
      </c>
      <c r="V78" s="9" t="s">
        <v>148</v>
      </c>
      <c r="W78" s="9" t="s">
        <v>148</v>
      </c>
      <c r="X78" s="9" t="s">
        <v>148</v>
      </c>
      <c r="Y78" s="9" t="s">
        <v>148</v>
      </c>
      <c r="Z78" s="9" t="s">
        <v>148</v>
      </c>
      <c r="AA78" s="9" t="s">
        <v>148</v>
      </c>
      <c r="AB78" s="9" t="s">
        <v>148</v>
      </c>
      <c r="AC78" s="9" t="s">
        <v>148</v>
      </c>
      <c r="AD78" s="9" t="s">
        <v>148</v>
      </c>
      <c r="AE78" s="9" t="s">
        <v>148</v>
      </c>
      <c r="AF78" s="9" t="s">
        <v>148</v>
      </c>
    </row>
    <row r="79" spans="1:32" ht="15" x14ac:dyDescent="0.25">
      <c r="A79" s="6" t="s">
        <v>105</v>
      </c>
      <c r="B79" s="8" t="s">
        <v>148</v>
      </c>
      <c r="C79" s="8" t="s">
        <v>148</v>
      </c>
      <c r="D79" s="8" t="s">
        <v>148</v>
      </c>
      <c r="E79" s="8" t="s">
        <v>148</v>
      </c>
      <c r="F79" s="8" t="s">
        <v>148</v>
      </c>
      <c r="G79" s="8" t="s">
        <v>148</v>
      </c>
      <c r="H79" s="8" t="s">
        <v>148</v>
      </c>
      <c r="I79" s="8" t="s">
        <v>148</v>
      </c>
      <c r="J79" s="8" t="s">
        <v>148</v>
      </c>
      <c r="K79" s="8" t="s">
        <v>148</v>
      </c>
      <c r="L79" s="8" t="s">
        <v>148</v>
      </c>
      <c r="M79" s="8" t="s">
        <v>148</v>
      </c>
      <c r="N79" s="8" t="s">
        <v>148</v>
      </c>
      <c r="O79" s="8" t="s">
        <v>148</v>
      </c>
      <c r="P79" s="8" t="s">
        <v>148</v>
      </c>
      <c r="Q79" s="8" t="s">
        <v>148</v>
      </c>
      <c r="R79" s="8" t="s">
        <v>148</v>
      </c>
      <c r="S79" s="8" t="s">
        <v>148</v>
      </c>
      <c r="T79" s="8" t="s">
        <v>148</v>
      </c>
      <c r="U79" s="8" t="s">
        <v>148</v>
      </c>
      <c r="V79" s="8" t="s">
        <v>148</v>
      </c>
      <c r="W79" s="8" t="s">
        <v>148</v>
      </c>
      <c r="X79" s="8" t="s">
        <v>148</v>
      </c>
      <c r="Y79" s="8" t="s">
        <v>148</v>
      </c>
      <c r="Z79" s="8" t="s">
        <v>148</v>
      </c>
      <c r="AA79" s="8" t="s">
        <v>148</v>
      </c>
      <c r="AB79" s="8" t="s">
        <v>148</v>
      </c>
      <c r="AC79" s="8" t="s">
        <v>148</v>
      </c>
      <c r="AD79" s="8" t="s">
        <v>148</v>
      </c>
      <c r="AE79" s="8" t="s">
        <v>148</v>
      </c>
      <c r="AF79" s="8" t="s">
        <v>148</v>
      </c>
    </row>
    <row r="80" spans="1:32" ht="15" x14ac:dyDescent="0.25">
      <c r="A80" s="6" t="s">
        <v>106</v>
      </c>
      <c r="B80" s="20">
        <v>848</v>
      </c>
      <c r="C80" s="20">
        <v>806</v>
      </c>
      <c r="D80" s="20">
        <v>860</v>
      </c>
      <c r="E80" s="20">
        <v>889</v>
      </c>
      <c r="F80" s="20">
        <v>988</v>
      </c>
      <c r="G80" s="20">
        <v>917</v>
      </c>
      <c r="H80" s="20">
        <v>951</v>
      </c>
      <c r="I80" s="20">
        <v>950</v>
      </c>
      <c r="J80" s="20">
        <v>1017</v>
      </c>
      <c r="K80" s="20">
        <v>1005</v>
      </c>
      <c r="L80" s="20">
        <v>1143</v>
      </c>
      <c r="M80" s="20">
        <v>1154</v>
      </c>
      <c r="N80" s="20">
        <v>1150</v>
      </c>
      <c r="O80" s="20">
        <v>1190</v>
      </c>
      <c r="P80" s="20">
        <v>1236</v>
      </c>
      <c r="Q80" s="16">
        <v>1343.5129999999999</v>
      </c>
      <c r="R80" s="16">
        <v>1327.3409999999999</v>
      </c>
      <c r="S80" s="16">
        <v>1238.1590000000001</v>
      </c>
      <c r="T80" s="16">
        <v>1229.174</v>
      </c>
      <c r="U80" s="16">
        <v>1138.7349999999999</v>
      </c>
      <c r="V80" s="16">
        <v>1181.809</v>
      </c>
      <c r="W80" s="16">
        <v>2129.9450000000002</v>
      </c>
      <c r="X80" s="16">
        <v>2162.518</v>
      </c>
      <c r="Y80" s="16">
        <v>2158.991</v>
      </c>
      <c r="Z80" s="16">
        <v>2091.4780000000001</v>
      </c>
      <c r="AA80" s="16">
        <v>2107.0709999999999</v>
      </c>
      <c r="AB80" s="20">
        <v>2103.02</v>
      </c>
      <c r="AC80" s="16">
        <v>2114.0619999999999</v>
      </c>
      <c r="AD80" s="16">
        <v>2120.875</v>
      </c>
      <c r="AE80" s="16">
        <v>1946.318</v>
      </c>
      <c r="AF80" s="16">
        <v>1624.085</v>
      </c>
    </row>
    <row r="81" spans="1:32" ht="15" x14ac:dyDescent="0.25">
      <c r="A81" s="6" t="s">
        <v>107</v>
      </c>
      <c r="B81" s="8" t="s">
        <v>148</v>
      </c>
      <c r="C81" s="8" t="s">
        <v>148</v>
      </c>
      <c r="D81" s="8" t="s">
        <v>148</v>
      </c>
      <c r="E81" s="8" t="s">
        <v>148</v>
      </c>
      <c r="F81" s="8" t="s">
        <v>148</v>
      </c>
      <c r="G81" s="8" t="s">
        <v>148</v>
      </c>
      <c r="H81" s="8" t="s">
        <v>148</v>
      </c>
      <c r="I81" s="8" t="s">
        <v>148</v>
      </c>
      <c r="J81" s="8" t="s">
        <v>148</v>
      </c>
      <c r="K81" s="8" t="s">
        <v>148</v>
      </c>
      <c r="L81" s="8" t="s">
        <v>148</v>
      </c>
      <c r="M81" s="8" t="s">
        <v>148</v>
      </c>
      <c r="N81" s="8" t="s">
        <v>148</v>
      </c>
      <c r="O81" s="8" t="s">
        <v>148</v>
      </c>
      <c r="P81" s="8" t="s">
        <v>148</v>
      </c>
      <c r="Q81" s="8" t="s">
        <v>148</v>
      </c>
      <c r="R81" s="8" t="s">
        <v>148</v>
      </c>
      <c r="S81" s="8" t="s">
        <v>148</v>
      </c>
      <c r="T81" s="8" t="s">
        <v>148</v>
      </c>
      <c r="U81" s="8" t="s">
        <v>148</v>
      </c>
      <c r="V81" s="8" t="s">
        <v>148</v>
      </c>
      <c r="W81" s="8" t="s">
        <v>148</v>
      </c>
      <c r="X81" s="8" t="s">
        <v>148</v>
      </c>
      <c r="Y81" s="8" t="s">
        <v>148</v>
      </c>
      <c r="Z81" s="8" t="s">
        <v>148</v>
      </c>
      <c r="AA81" s="8" t="s">
        <v>148</v>
      </c>
      <c r="AB81" s="8" t="s">
        <v>148</v>
      </c>
      <c r="AC81" s="8" t="s">
        <v>148</v>
      </c>
      <c r="AD81" s="8" t="s">
        <v>148</v>
      </c>
      <c r="AE81" s="8" t="s">
        <v>148</v>
      </c>
      <c r="AF81" s="8" t="s">
        <v>148</v>
      </c>
    </row>
    <row r="82" spans="1:32" ht="15" x14ac:dyDescent="0.25">
      <c r="A82" s="6" t="s">
        <v>108</v>
      </c>
      <c r="B82" s="16">
        <v>3.3820000000000001</v>
      </c>
      <c r="C82" s="16">
        <v>3.7970000000000002</v>
      </c>
      <c r="D82" s="16">
        <v>4.077</v>
      </c>
      <c r="E82" s="16">
        <v>4.2859999999999996</v>
      </c>
      <c r="F82" s="16">
        <v>4.2009999999999996</v>
      </c>
      <c r="G82" s="16">
        <v>5.8019999999999996</v>
      </c>
      <c r="H82" s="16">
        <v>5.6029999999999998</v>
      </c>
      <c r="I82" s="16">
        <v>6.6929999999999996</v>
      </c>
      <c r="J82" s="16">
        <v>7.7030000000000003</v>
      </c>
      <c r="K82" s="16">
        <v>6.8230000000000004</v>
      </c>
      <c r="L82" s="16">
        <v>7.1349999999999998</v>
      </c>
      <c r="M82" s="16">
        <v>8.5190000000000001</v>
      </c>
      <c r="N82" s="16">
        <v>9.7490000000000006</v>
      </c>
      <c r="O82" s="20">
        <v>11.57</v>
      </c>
      <c r="P82" s="16">
        <v>15.035</v>
      </c>
      <c r="Q82" s="16">
        <v>19.198</v>
      </c>
      <c r="R82" s="16">
        <v>23.684000000000001</v>
      </c>
      <c r="S82" s="16">
        <v>26.154</v>
      </c>
      <c r="T82" s="16">
        <v>30.815999999999999</v>
      </c>
      <c r="U82" s="16">
        <v>35.445999999999998</v>
      </c>
      <c r="V82" s="16">
        <v>42.006999999999998</v>
      </c>
      <c r="W82" s="20">
        <v>59.41</v>
      </c>
      <c r="X82" s="16">
        <v>70.572000000000003</v>
      </c>
      <c r="Y82" s="16">
        <v>79.972999999999999</v>
      </c>
      <c r="Z82" s="16">
        <v>85.022000000000006</v>
      </c>
      <c r="AA82" s="16">
        <v>87.498999999999995</v>
      </c>
      <c r="AB82" s="16">
        <v>83.736000000000004</v>
      </c>
      <c r="AC82" s="16">
        <v>81.296000000000006</v>
      </c>
      <c r="AD82" s="20">
        <v>87.38</v>
      </c>
      <c r="AE82" s="16">
        <v>81.216999999999999</v>
      </c>
      <c r="AF82" s="16">
        <v>75.754999999999995</v>
      </c>
    </row>
    <row r="83" spans="1:32" ht="15" x14ac:dyDescent="0.25">
      <c r="A83" s="6" t="s">
        <v>109</v>
      </c>
      <c r="B83" s="15">
        <v>2108.3850000000002</v>
      </c>
      <c r="C83" s="15">
        <v>2077.0030000000002</v>
      </c>
      <c r="D83" s="15">
        <v>2869.576</v>
      </c>
      <c r="E83" s="15">
        <v>2738.2370000000001</v>
      </c>
      <c r="F83" s="19">
        <v>2172.36</v>
      </c>
      <c r="G83" s="19">
        <v>2298.1</v>
      </c>
      <c r="H83" s="15">
        <v>3012.6790000000001</v>
      </c>
      <c r="I83" s="15">
        <v>3138.8939999999998</v>
      </c>
      <c r="J83" s="15">
        <v>4631.7569999999996</v>
      </c>
      <c r="K83" s="15">
        <v>4892.7139999999999</v>
      </c>
      <c r="L83" s="19">
        <v>6416</v>
      </c>
      <c r="M83" s="15">
        <v>14124.409</v>
      </c>
      <c r="N83" s="19">
        <v>12294.42</v>
      </c>
      <c r="O83" s="15">
        <v>23258.769</v>
      </c>
      <c r="P83" s="19">
        <v>26685.48</v>
      </c>
      <c r="Q83" s="15">
        <v>26630.734</v>
      </c>
      <c r="R83" s="15">
        <v>24106.274000000001</v>
      </c>
      <c r="S83" s="15">
        <v>24128.519</v>
      </c>
      <c r="T83" s="15">
        <v>24866.734</v>
      </c>
      <c r="U83" s="15">
        <v>19100.313999999998</v>
      </c>
      <c r="V83" s="15">
        <v>18920.472000000002</v>
      </c>
      <c r="W83" s="15">
        <v>22069.927</v>
      </c>
      <c r="X83" s="15">
        <v>18836.005000000001</v>
      </c>
      <c r="Y83" s="15">
        <v>21041.823</v>
      </c>
      <c r="Z83" s="15">
        <v>18398.931</v>
      </c>
      <c r="AA83" s="15">
        <v>17611.875</v>
      </c>
      <c r="AB83" s="15">
        <v>19106.554</v>
      </c>
      <c r="AC83" s="15">
        <v>20797.275000000001</v>
      </c>
      <c r="AD83" s="15">
        <v>22809.796999999999</v>
      </c>
      <c r="AE83" s="15">
        <v>22546.452000000001</v>
      </c>
      <c r="AF83" s="15">
        <v>16404.866000000002</v>
      </c>
    </row>
    <row r="85" spans="1:32" ht="15" x14ac:dyDescent="0.25">
      <c r="A85" s="1" t="s">
        <v>149</v>
      </c>
    </row>
    <row r="86" spans="1:32" ht="15" x14ac:dyDescent="0.25">
      <c r="A86" s="1" t="s">
        <v>148</v>
      </c>
      <c r="B86" s="2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86"/>
  <sheetViews>
    <sheetView workbookViewId="0">
      <pane xSplit="1" ySplit="11" topLeftCell="Z15" activePane="bottomRight" state="frozen"/>
      <selection pane="topRight"/>
      <selection pane="bottomLeft"/>
      <selection pane="bottomRight"/>
    </sheetView>
  </sheetViews>
  <sheetFormatPr defaultColWidth="8.7109375" defaultRowHeight="11.45" customHeight="1" x14ac:dyDescent="0.25"/>
  <cols>
    <col min="1" max="1" width="29.85546875" customWidth="1"/>
    <col min="2" max="32" width="10" customWidth="1"/>
  </cols>
  <sheetData>
    <row r="1" spans="1:32" ht="11.45" customHeight="1" x14ac:dyDescent="0.25">
      <c r="A1" s="2" t="s">
        <v>156</v>
      </c>
    </row>
    <row r="2" spans="1:32" ht="11.45" customHeight="1" x14ac:dyDescent="0.25">
      <c r="A2" s="2" t="s">
        <v>143</v>
      </c>
      <c r="B2" s="1" t="s">
        <v>0</v>
      </c>
    </row>
    <row r="3" spans="1:32" ht="11.45" customHeight="1" x14ac:dyDescent="0.25">
      <c r="A3" s="2" t="s">
        <v>144</v>
      </c>
      <c r="B3" s="2" t="s">
        <v>6</v>
      </c>
    </row>
    <row r="5" spans="1:32" ht="11.45" customHeight="1" x14ac:dyDescent="0.25">
      <c r="A5" s="1" t="s">
        <v>12</v>
      </c>
      <c r="C5" s="2" t="s">
        <v>17</v>
      </c>
    </row>
    <row r="6" spans="1:32" ht="11.45" customHeight="1" x14ac:dyDescent="0.25">
      <c r="A6" s="1" t="s">
        <v>13</v>
      </c>
      <c r="C6" s="2" t="s">
        <v>32</v>
      </c>
    </row>
    <row r="7" spans="1:32" ht="11.45" customHeight="1" x14ac:dyDescent="0.25">
      <c r="A7" s="1" t="s">
        <v>14</v>
      </c>
      <c r="C7" s="2" t="s">
        <v>19</v>
      </c>
    </row>
    <row r="8" spans="1:32" ht="11.45" customHeight="1" x14ac:dyDescent="0.25">
      <c r="A8" s="1" t="s">
        <v>15</v>
      </c>
      <c r="C8" s="2" t="s">
        <v>20</v>
      </c>
    </row>
    <row r="10" spans="1:32" ht="11.45" customHeight="1" x14ac:dyDescent="0.25">
      <c r="A10" s="4" t="s">
        <v>145</v>
      </c>
      <c r="B10" s="3" t="s">
        <v>111</v>
      </c>
      <c r="C10" s="3" t="s">
        <v>112</v>
      </c>
      <c r="D10" s="3" t="s">
        <v>113</v>
      </c>
      <c r="E10" s="3" t="s">
        <v>114</v>
      </c>
      <c r="F10" s="3" t="s">
        <v>115</v>
      </c>
      <c r="G10" s="3" t="s">
        <v>116</v>
      </c>
      <c r="H10" s="3" t="s">
        <v>117</v>
      </c>
      <c r="I10" s="3" t="s">
        <v>118</v>
      </c>
      <c r="J10" s="3" t="s">
        <v>119</v>
      </c>
      <c r="K10" s="3" t="s">
        <v>120</v>
      </c>
      <c r="L10" s="3" t="s">
        <v>121</v>
      </c>
      <c r="M10" s="3" t="s">
        <v>122</v>
      </c>
      <c r="N10" s="3" t="s">
        <v>123</v>
      </c>
      <c r="O10" s="3" t="s">
        <v>124</v>
      </c>
      <c r="P10" s="3" t="s">
        <v>125</v>
      </c>
      <c r="Q10" s="3" t="s">
        <v>126</v>
      </c>
      <c r="R10" s="3" t="s">
        <v>127</v>
      </c>
      <c r="S10" s="3" t="s">
        <v>128</v>
      </c>
      <c r="T10" s="3" t="s">
        <v>129</v>
      </c>
      <c r="U10" s="3" t="s">
        <v>130</v>
      </c>
      <c r="V10" s="3" t="s">
        <v>131</v>
      </c>
      <c r="W10" s="3" t="s">
        <v>132</v>
      </c>
      <c r="X10" s="3" t="s">
        <v>133</v>
      </c>
      <c r="Y10" s="3" t="s">
        <v>134</v>
      </c>
      <c r="Z10" s="3" t="s">
        <v>135</v>
      </c>
      <c r="AA10" s="3" t="s">
        <v>136</v>
      </c>
      <c r="AB10" s="3" t="s">
        <v>137</v>
      </c>
      <c r="AC10" s="3" t="s">
        <v>138</v>
      </c>
      <c r="AD10" s="3" t="s">
        <v>139</v>
      </c>
      <c r="AE10" s="3" t="s">
        <v>140</v>
      </c>
      <c r="AF10" s="3" t="s">
        <v>141</v>
      </c>
    </row>
    <row r="11" spans="1:32" ht="11.45" customHeight="1" x14ac:dyDescent="0.25">
      <c r="A11" s="5" t="s">
        <v>146</v>
      </c>
      <c r="B11" s="7" t="s">
        <v>147</v>
      </c>
      <c r="C11" s="7" t="s">
        <v>147</v>
      </c>
      <c r="D11" s="7" t="s">
        <v>147</v>
      </c>
      <c r="E11" s="7" t="s">
        <v>147</v>
      </c>
      <c r="F11" s="7" t="s">
        <v>147</v>
      </c>
      <c r="G11" s="7" t="s">
        <v>147</v>
      </c>
      <c r="H11" s="7" t="s">
        <v>147</v>
      </c>
      <c r="I11" s="7" t="s">
        <v>147</v>
      </c>
      <c r="J11" s="7" t="s">
        <v>147</v>
      </c>
      <c r="K11" s="7" t="s">
        <v>147</v>
      </c>
      <c r="L11" s="7" t="s">
        <v>147</v>
      </c>
      <c r="M11" s="7" t="s">
        <v>147</v>
      </c>
      <c r="N11" s="7" t="s">
        <v>147</v>
      </c>
      <c r="O11" s="7" t="s">
        <v>147</v>
      </c>
      <c r="P11" s="7" t="s">
        <v>147</v>
      </c>
      <c r="Q11" s="7" t="s">
        <v>147</v>
      </c>
      <c r="R11" s="7" t="s">
        <v>147</v>
      </c>
      <c r="S11" s="7" t="s">
        <v>147</v>
      </c>
      <c r="T11" s="7" t="s">
        <v>147</v>
      </c>
      <c r="U11" s="7" t="s">
        <v>147</v>
      </c>
      <c r="V11" s="7" t="s">
        <v>147</v>
      </c>
      <c r="W11" s="7" t="s">
        <v>147</v>
      </c>
      <c r="X11" s="7" t="s">
        <v>147</v>
      </c>
      <c r="Y11" s="7" t="s">
        <v>147</v>
      </c>
      <c r="Z11" s="7" t="s">
        <v>147</v>
      </c>
      <c r="AA11" s="7" t="s">
        <v>147</v>
      </c>
      <c r="AB11" s="7" t="s">
        <v>147</v>
      </c>
      <c r="AC11" s="7" t="s">
        <v>147</v>
      </c>
      <c r="AD11" s="7" t="s">
        <v>147</v>
      </c>
      <c r="AE11" s="7" t="s">
        <v>147</v>
      </c>
      <c r="AF11" s="7" t="s">
        <v>147</v>
      </c>
    </row>
    <row r="12" spans="1:32" ht="11.45" customHeight="1" x14ac:dyDescent="0.25">
      <c r="A12" s="6" t="s">
        <v>38</v>
      </c>
      <c r="B12" s="16">
        <v>14279.414000000001</v>
      </c>
      <c r="C12" s="16">
        <v>12164.516</v>
      </c>
      <c r="D12" s="16">
        <v>12472.289000000001</v>
      </c>
      <c r="E12" s="16">
        <v>9264.1270000000004</v>
      </c>
      <c r="F12" s="16">
        <v>10087.513000000001</v>
      </c>
      <c r="G12" s="16">
        <v>9917.4050000000007</v>
      </c>
      <c r="H12" s="16">
        <v>9459.7019999999993</v>
      </c>
      <c r="I12" s="16">
        <v>9327.1540000000005</v>
      </c>
      <c r="J12" s="16">
        <v>9705.2019999999993</v>
      </c>
      <c r="K12" s="20">
        <v>8493.2199999999993</v>
      </c>
      <c r="L12" s="16">
        <v>9684.8189999999995</v>
      </c>
      <c r="M12" s="16">
        <v>9754.1239999999998</v>
      </c>
      <c r="N12" s="16">
        <v>9528.2870000000003</v>
      </c>
      <c r="O12" s="20">
        <v>10038.98</v>
      </c>
      <c r="P12" s="16">
        <v>9568.8389999999999</v>
      </c>
      <c r="Q12" s="16">
        <v>9789.8680000000004</v>
      </c>
      <c r="R12" s="16">
        <v>9585.9869999999992</v>
      </c>
      <c r="S12" s="16">
        <v>8685.6039999999994</v>
      </c>
      <c r="T12" s="16">
        <v>8966.4689999999991</v>
      </c>
      <c r="U12" s="16">
        <v>8718.3320000000003</v>
      </c>
      <c r="V12" s="16">
        <v>8329.0139999999992</v>
      </c>
      <c r="W12" s="16">
        <v>9223.5130000000008</v>
      </c>
      <c r="X12" s="16">
        <v>17844.493999999999</v>
      </c>
      <c r="Y12" s="20">
        <v>11646.57</v>
      </c>
      <c r="Z12" s="16">
        <v>11405.031000000001</v>
      </c>
      <c r="AA12" s="16">
        <v>10710.022000000001</v>
      </c>
      <c r="AB12" s="16">
        <v>10949.116</v>
      </c>
      <c r="AC12" s="16">
        <v>11105.673000000001</v>
      </c>
      <c r="AD12" s="16">
        <v>10767.986999999999</v>
      </c>
      <c r="AE12" s="16">
        <v>10491.989</v>
      </c>
      <c r="AF12" s="16">
        <v>9372.4330000000009</v>
      </c>
    </row>
    <row r="13" spans="1:32" ht="11.45" customHeight="1" x14ac:dyDescent="0.25">
      <c r="A13" s="6" t="s">
        <v>39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5">
        <v>2.2069999999999999</v>
      </c>
      <c r="L13" s="19">
        <v>0</v>
      </c>
      <c r="M13" s="19">
        <v>0</v>
      </c>
      <c r="N13" s="15">
        <v>7.7460000000000004</v>
      </c>
      <c r="O13" s="15">
        <v>7.8019999999999996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</row>
    <row r="14" spans="1:32" ht="11.45" customHeight="1" x14ac:dyDescent="0.25">
      <c r="A14" s="6" t="s">
        <v>40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</row>
    <row r="15" spans="1:32" ht="11.45" customHeight="1" x14ac:dyDescent="0.25">
      <c r="A15" s="6" t="s">
        <v>41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</row>
    <row r="16" spans="1:32" ht="11.45" customHeight="1" x14ac:dyDescent="0.25">
      <c r="A16" s="6" t="s">
        <v>42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</row>
    <row r="17" spans="1:32" ht="11.45" customHeight="1" x14ac:dyDescent="0.25">
      <c r="A17" s="6" t="s">
        <v>43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</row>
    <row r="18" spans="1:32" ht="11.45" customHeight="1" x14ac:dyDescent="0.25">
      <c r="A18" s="6" t="s">
        <v>44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16">
        <v>2.2069999999999999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</row>
    <row r="19" spans="1:32" ht="11.45" customHeight="1" x14ac:dyDescent="0.25">
      <c r="A19" s="6" t="s">
        <v>45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5">
        <v>7.7460000000000004</v>
      </c>
      <c r="O19" s="15">
        <v>7.8019999999999996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</row>
    <row r="20" spans="1:32" ht="11.45" customHeight="1" x14ac:dyDescent="0.25">
      <c r="A20" s="6" t="s">
        <v>46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ht="11.45" customHeight="1" x14ac:dyDescent="0.25">
      <c r="A21" s="6" t="s">
        <v>47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</row>
    <row r="22" spans="1:32" ht="11.45" customHeight="1" x14ac:dyDescent="0.25">
      <c r="A22" s="6" t="s">
        <v>48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</row>
    <row r="23" spans="1:32" ht="11.45" customHeight="1" x14ac:dyDescent="0.25">
      <c r="A23" s="6" t="s">
        <v>49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</row>
    <row r="24" spans="1:32" ht="11.45" customHeight="1" x14ac:dyDescent="0.25">
      <c r="A24" s="6" t="s">
        <v>50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</row>
    <row r="25" spans="1:32" ht="11.45" customHeight="1" x14ac:dyDescent="0.25">
      <c r="A25" s="6" t="s">
        <v>51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</row>
    <row r="26" spans="1:32" ht="11.45" customHeight="1" x14ac:dyDescent="0.25">
      <c r="A26" s="6" t="s">
        <v>52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</row>
    <row r="27" spans="1:32" ht="11.45" customHeight="1" x14ac:dyDescent="0.25">
      <c r="A27" s="6" t="s">
        <v>53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</row>
    <row r="28" spans="1:32" ht="11.45" customHeight="1" x14ac:dyDescent="0.25">
      <c r="A28" s="6" t="s">
        <v>54</v>
      </c>
      <c r="B28" s="20">
        <v>0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</row>
    <row r="29" spans="1:32" ht="11.45" customHeight="1" x14ac:dyDescent="0.25">
      <c r="A29" s="6" t="s">
        <v>55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</row>
    <row r="30" spans="1:32" ht="11.45" customHeight="1" x14ac:dyDescent="0.25">
      <c r="A30" s="6" t="s">
        <v>56</v>
      </c>
      <c r="B30" s="20">
        <v>0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</row>
    <row r="31" spans="1:32" ht="11.45" customHeight="1" x14ac:dyDescent="0.25">
      <c r="A31" s="6" t="s">
        <v>57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</row>
    <row r="32" spans="1:32" ht="11.45" customHeight="1" x14ac:dyDescent="0.25">
      <c r="A32" s="6" t="s">
        <v>58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</row>
    <row r="33" spans="1:32" ht="11.45" customHeight="1" x14ac:dyDescent="0.25">
      <c r="A33" s="6" t="s">
        <v>59</v>
      </c>
      <c r="B33" s="19">
        <v>0</v>
      </c>
      <c r="C33" s="19">
        <v>0</v>
      </c>
      <c r="D33" s="19">
        <v>117.5</v>
      </c>
      <c r="E33" s="19">
        <v>42.75</v>
      </c>
      <c r="F33" s="19">
        <v>34.25</v>
      </c>
      <c r="G33" s="19">
        <v>32</v>
      </c>
      <c r="H33" s="19">
        <v>40.75</v>
      </c>
      <c r="I33" s="19">
        <v>25.5</v>
      </c>
      <c r="J33" s="19">
        <v>11</v>
      </c>
      <c r="K33" s="19">
        <v>3.5</v>
      </c>
      <c r="L33" s="19">
        <v>22.25</v>
      </c>
      <c r="M33" s="19">
        <v>37</v>
      </c>
      <c r="N33" s="19">
        <v>16</v>
      </c>
      <c r="O33" s="19">
        <v>47.25</v>
      </c>
      <c r="P33" s="19">
        <v>75.25</v>
      </c>
      <c r="Q33" s="19">
        <v>106.75</v>
      </c>
      <c r="R33" s="19">
        <v>53.75</v>
      </c>
      <c r="S33" s="19">
        <v>211</v>
      </c>
      <c r="T33" s="19">
        <v>94.25</v>
      </c>
      <c r="U33" s="19">
        <v>92.25</v>
      </c>
      <c r="V33" s="19">
        <v>114.5</v>
      </c>
      <c r="W33" s="19">
        <v>126</v>
      </c>
      <c r="X33" s="19">
        <v>105.75</v>
      </c>
      <c r="Y33" s="15">
        <v>85.878</v>
      </c>
      <c r="Z33" s="15">
        <v>100.53100000000001</v>
      </c>
      <c r="AA33" s="15">
        <v>507.846</v>
      </c>
      <c r="AB33" s="15">
        <v>524.13800000000003</v>
      </c>
      <c r="AC33" s="15">
        <v>535.70399999999995</v>
      </c>
      <c r="AD33" s="19">
        <v>120.22</v>
      </c>
      <c r="AE33" s="15">
        <v>157.37100000000001</v>
      </c>
      <c r="AF33" s="15">
        <v>217.465</v>
      </c>
    </row>
    <row r="34" spans="1:32" ht="11.45" customHeight="1" x14ac:dyDescent="0.25">
      <c r="A34" s="6" t="s">
        <v>60</v>
      </c>
      <c r="B34" s="20">
        <v>4005.47</v>
      </c>
      <c r="C34" s="16">
        <v>3173.0720000000001</v>
      </c>
      <c r="D34" s="16">
        <v>2861.1219999999998</v>
      </c>
      <c r="E34" s="16">
        <v>1925.5440000000001</v>
      </c>
      <c r="F34" s="16">
        <v>2421.9850000000001</v>
      </c>
      <c r="G34" s="16">
        <v>2718.5160000000001</v>
      </c>
      <c r="H34" s="16">
        <v>2275.2849999999999</v>
      </c>
      <c r="I34" s="20">
        <v>2465.71</v>
      </c>
      <c r="J34" s="16">
        <v>2615.2020000000002</v>
      </c>
      <c r="K34" s="16">
        <v>1571.5129999999999</v>
      </c>
      <c r="L34" s="16">
        <v>1226.569</v>
      </c>
      <c r="M34" s="16">
        <v>1359.124</v>
      </c>
      <c r="N34" s="16">
        <v>1217.5409999999999</v>
      </c>
      <c r="O34" s="16">
        <v>937.928</v>
      </c>
      <c r="P34" s="16">
        <v>1159.5889999999999</v>
      </c>
      <c r="Q34" s="16">
        <v>1136.5329999999999</v>
      </c>
      <c r="R34" s="20">
        <v>969.95</v>
      </c>
      <c r="S34" s="16">
        <v>968.15899999999999</v>
      </c>
      <c r="T34" s="16">
        <v>1016.966</v>
      </c>
      <c r="U34" s="20">
        <v>1113.5</v>
      </c>
      <c r="V34" s="16">
        <v>983.94500000000005</v>
      </c>
      <c r="W34" s="16">
        <v>1471.4839999999999</v>
      </c>
      <c r="X34" s="16">
        <v>9716.473</v>
      </c>
      <c r="Y34" s="16">
        <v>4427.3630000000003</v>
      </c>
      <c r="Z34" s="16">
        <v>4487.9089999999997</v>
      </c>
      <c r="AA34" s="16">
        <v>3056.5079999999998</v>
      </c>
      <c r="AB34" s="16">
        <v>3430.9589999999998</v>
      </c>
      <c r="AC34" s="16">
        <v>3438.895</v>
      </c>
      <c r="AD34" s="16">
        <v>3613.8589999999999</v>
      </c>
      <c r="AE34" s="16">
        <v>2979.5990000000002</v>
      </c>
      <c r="AF34" s="16">
        <v>2499.259</v>
      </c>
    </row>
    <row r="35" spans="1:32" ht="11.45" customHeight="1" x14ac:dyDescent="0.25">
      <c r="A35" s="6" t="s">
        <v>61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</row>
    <row r="36" spans="1:32" ht="11.45" customHeight="1" x14ac:dyDescent="0.25">
      <c r="A36" s="6" t="s">
        <v>62</v>
      </c>
      <c r="B36" s="20">
        <v>0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</row>
    <row r="37" spans="1:32" ht="11.45" customHeight="1" x14ac:dyDescent="0.25">
      <c r="A37" s="6" t="s">
        <v>63</v>
      </c>
      <c r="B37" s="8" t="s">
        <v>148</v>
      </c>
      <c r="C37" s="8" t="s">
        <v>148</v>
      </c>
      <c r="D37" s="8" t="s">
        <v>148</v>
      </c>
      <c r="E37" s="8" t="s">
        <v>148</v>
      </c>
      <c r="F37" s="8" t="s">
        <v>148</v>
      </c>
      <c r="G37" s="8" t="s">
        <v>148</v>
      </c>
      <c r="H37" s="8" t="s">
        <v>148</v>
      </c>
      <c r="I37" s="8" t="s">
        <v>148</v>
      </c>
      <c r="J37" s="8" t="s">
        <v>148</v>
      </c>
      <c r="K37" s="8" t="s">
        <v>148</v>
      </c>
      <c r="L37" s="8" t="s">
        <v>148</v>
      </c>
      <c r="M37" s="8" t="s">
        <v>148</v>
      </c>
      <c r="N37" s="8" t="s">
        <v>148</v>
      </c>
      <c r="O37" s="8" t="s">
        <v>148</v>
      </c>
      <c r="P37" s="8" t="s">
        <v>148</v>
      </c>
      <c r="Q37" s="8" t="s">
        <v>148</v>
      </c>
      <c r="R37" s="8" t="s">
        <v>148</v>
      </c>
      <c r="S37" s="8" t="s">
        <v>148</v>
      </c>
      <c r="T37" s="8" t="s">
        <v>148</v>
      </c>
      <c r="U37" s="8" t="s">
        <v>148</v>
      </c>
      <c r="V37" s="8" t="s">
        <v>148</v>
      </c>
      <c r="W37" s="8" t="s">
        <v>148</v>
      </c>
      <c r="X37" s="8" t="s">
        <v>148</v>
      </c>
      <c r="Y37" s="8" t="s">
        <v>148</v>
      </c>
      <c r="Z37" s="8" t="s">
        <v>148</v>
      </c>
      <c r="AA37" s="8" t="s">
        <v>148</v>
      </c>
      <c r="AB37" s="8" t="s">
        <v>148</v>
      </c>
      <c r="AC37" s="8" t="s">
        <v>148</v>
      </c>
      <c r="AD37" s="8" t="s">
        <v>148</v>
      </c>
      <c r="AE37" s="8" t="s">
        <v>148</v>
      </c>
      <c r="AF37" s="8" t="s">
        <v>148</v>
      </c>
    </row>
    <row r="38" spans="1:32" ht="11.45" customHeight="1" x14ac:dyDescent="0.25">
      <c r="A38" s="6" t="s">
        <v>64</v>
      </c>
      <c r="B38" s="9" t="s">
        <v>148</v>
      </c>
      <c r="C38" s="9" t="s">
        <v>148</v>
      </c>
      <c r="D38" s="9" t="s">
        <v>148</v>
      </c>
      <c r="E38" s="9" t="s">
        <v>148</v>
      </c>
      <c r="F38" s="9" t="s">
        <v>148</v>
      </c>
      <c r="G38" s="9" t="s">
        <v>148</v>
      </c>
      <c r="H38" s="9" t="s">
        <v>148</v>
      </c>
      <c r="I38" s="9" t="s">
        <v>148</v>
      </c>
      <c r="J38" s="9" t="s">
        <v>148</v>
      </c>
      <c r="K38" s="9" t="s">
        <v>148</v>
      </c>
      <c r="L38" s="9" t="s">
        <v>148</v>
      </c>
      <c r="M38" s="9" t="s">
        <v>148</v>
      </c>
      <c r="N38" s="9" t="s">
        <v>148</v>
      </c>
      <c r="O38" s="9" t="s">
        <v>148</v>
      </c>
      <c r="P38" s="9" t="s">
        <v>148</v>
      </c>
      <c r="Q38" s="9" t="s">
        <v>148</v>
      </c>
      <c r="R38" s="9" t="s">
        <v>148</v>
      </c>
      <c r="S38" s="9" t="s">
        <v>148</v>
      </c>
      <c r="T38" s="9" t="s">
        <v>148</v>
      </c>
      <c r="U38" s="9" t="s">
        <v>148</v>
      </c>
      <c r="V38" s="9" t="s">
        <v>148</v>
      </c>
      <c r="W38" s="9" t="s">
        <v>148</v>
      </c>
      <c r="X38" s="9" t="s">
        <v>148</v>
      </c>
      <c r="Y38" s="9" t="s">
        <v>148</v>
      </c>
      <c r="Z38" s="9" t="s">
        <v>148</v>
      </c>
      <c r="AA38" s="9" t="s">
        <v>148</v>
      </c>
      <c r="AB38" s="9" t="s">
        <v>148</v>
      </c>
      <c r="AC38" s="9" t="s">
        <v>148</v>
      </c>
      <c r="AD38" s="9" t="s">
        <v>148</v>
      </c>
      <c r="AE38" s="9" t="s">
        <v>148</v>
      </c>
      <c r="AF38" s="9" t="s">
        <v>148</v>
      </c>
    </row>
    <row r="39" spans="1:32" ht="11.45" customHeight="1" x14ac:dyDescent="0.25">
      <c r="A39" s="6" t="s">
        <v>65</v>
      </c>
      <c r="B39" s="8" t="s">
        <v>148</v>
      </c>
      <c r="C39" s="8" t="s">
        <v>148</v>
      </c>
      <c r="D39" s="8" t="s">
        <v>148</v>
      </c>
      <c r="E39" s="8" t="s">
        <v>148</v>
      </c>
      <c r="F39" s="8" t="s">
        <v>148</v>
      </c>
      <c r="G39" s="8" t="s">
        <v>148</v>
      </c>
      <c r="H39" s="8" t="s">
        <v>148</v>
      </c>
      <c r="I39" s="8" t="s">
        <v>148</v>
      </c>
      <c r="J39" s="8" t="s">
        <v>148</v>
      </c>
      <c r="K39" s="8" t="s">
        <v>148</v>
      </c>
      <c r="L39" s="8" t="s">
        <v>148</v>
      </c>
      <c r="M39" s="8" t="s">
        <v>148</v>
      </c>
      <c r="N39" s="8" t="s">
        <v>148</v>
      </c>
      <c r="O39" s="8" t="s">
        <v>148</v>
      </c>
      <c r="P39" s="8" t="s">
        <v>148</v>
      </c>
      <c r="Q39" s="8" t="s">
        <v>148</v>
      </c>
      <c r="R39" s="8" t="s">
        <v>148</v>
      </c>
      <c r="S39" s="8" t="s">
        <v>148</v>
      </c>
      <c r="T39" s="8" t="s">
        <v>148</v>
      </c>
      <c r="U39" s="8" t="s">
        <v>148</v>
      </c>
      <c r="V39" s="8" t="s">
        <v>148</v>
      </c>
      <c r="W39" s="8" t="s">
        <v>148</v>
      </c>
      <c r="X39" s="8" t="s">
        <v>148</v>
      </c>
      <c r="Y39" s="8" t="s">
        <v>148</v>
      </c>
      <c r="Z39" s="8" t="s">
        <v>148</v>
      </c>
      <c r="AA39" s="8" t="s">
        <v>148</v>
      </c>
      <c r="AB39" s="8" t="s">
        <v>148</v>
      </c>
      <c r="AC39" s="8" t="s">
        <v>148</v>
      </c>
      <c r="AD39" s="8" t="s">
        <v>148</v>
      </c>
      <c r="AE39" s="8" t="s">
        <v>148</v>
      </c>
      <c r="AF39" s="8" t="s">
        <v>148</v>
      </c>
    </row>
    <row r="40" spans="1:32" ht="11.45" customHeight="1" x14ac:dyDescent="0.25">
      <c r="A40" s="6" t="s">
        <v>66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</row>
    <row r="41" spans="1:32" ht="11.45" customHeight="1" x14ac:dyDescent="0.25">
      <c r="A41" s="6" t="s">
        <v>67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</row>
    <row r="42" spans="1:32" ht="11.45" customHeight="1" x14ac:dyDescent="0.25">
      <c r="A42" s="6" t="s">
        <v>68</v>
      </c>
      <c r="B42" s="20">
        <v>0</v>
      </c>
      <c r="C42" s="20">
        <v>0</v>
      </c>
      <c r="D42" s="20">
        <v>0</v>
      </c>
      <c r="E42" s="20">
        <v>0</v>
      </c>
      <c r="F42" s="16">
        <v>788.33299999999997</v>
      </c>
      <c r="G42" s="16">
        <v>788.33299999999997</v>
      </c>
      <c r="H42" s="16">
        <v>788.33299999999997</v>
      </c>
      <c r="I42" s="16">
        <v>788.33299999999997</v>
      </c>
      <c r="J42" s="16">
        <v>788.33299999999997</v>
      </c>
      <c r="K42" s="16">
        <v>788.33299999999997</v>
      </c>
      <c r="L42" s="16">
        <v>788.33299999999997</v>
      </c>
      <c r="M42" s="16">
        <v>788.33299999999997</v>
      </c>
      <c r="N42" s="16">
        <v>801.11099999999999</v>
      </c>
      <c r="O42" s="20">
        <v>770.65</v>
      </c>
      <c r="P42" s="20">
        <v>766.95</v>
      </c>
      <c r="Q42" s="16">
        <v>779.47799999999995</v>
      </c>
      <c r="R42" s="16">
        <v>778.928</v>
      </c>
      <c r="S42" s="16">
        <v>765.19500000000005</v>
      </c>
      <c r="T42" s="16">
        <v>780.04499999999996</v>
      </c>
      <c r="U42" s="16">
        <v>779.96100000000001</v>
      </c>
      <c r="V42" s="16">
        <v>792.73900000000003</v>
      </c>
      <c r="W42" s="16">
        <v>1137.739</v>
      </c>
      <c r="X42" s="16">
        <v>1508.2940000000001</v>
      </c>
      <c r="Y42" s="20">
        <v>1188.8499999999999</v>
      </c>
      <c r="Z42" s="16">
        <v>1979.8489999999999</v>
      </c>
      <c r="AA42" s="16">
        <v>2072.6610000000001</v>
      </c>
      <c r="AB42" s="16">
        <v>1989.0820000000001</v>
      </c>
      <c r="AC42" s="16">
        <v>1903.739</v>
      </c>
      <c r="AD42" s="16">
        <v>2335.2669999999998</v>
      </c>
      <c r="AE42" s="16">
        <v>1916.492</v>
      </c>
      <c r="AF42" s="16">
        <v>1640.4839999999999</v>
      </c>
    </row>
    <row r="43" spans="1:32" ht="11.45" customHeight="1" x14ac:dyDescent="0.25">
      <c r="A43" s="6" t="s">
        <v>69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</row>
    <row r="44" spans="1:32" ht="11.45" customHeight="1" x14ac:dyDescent="0.25">
      <c r="A44" s="6" t="s">
        <v>70</v>
      </c>
      <c r="B44" s="20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16">
        <v>1.034</v>
      </c>
      <c r="AB44" s="16">
        <v>0.34100000000000003</v>
      </c>
      <c r="AC44" s="20">
        <v>0</v>
      </c>
      <c r="AD44" s="20">
        <v>0</v>
      </c>
      <c r="AE44" s="20">
        <v>0</v>
      </c>
      <c r="AF44" s="20">
        <v>0</v>
      </c>
    </row>
    <row r="45" spans="1:32" ht="11.45" customHeight="1" x14ac:dyDescent="0.25">
      <c r="A45" s="6" t="s">
        <v>71</v>
      </c>
      <c r="B45" s="19">
        <v>0</v>
      </c>
      <c r="C45" s="19">
        <v>0</v>
      </c>
      <c r="D45" s="19">
        <v>0</v>
      </c>
      <c r="E45" s="15">
        <v>1.222</v>
      </c>
      <c r="F45" s="15">
        <v>1.222</v>
      </c>
      <c r="G45" s="15">
        <v>1.222</v>
      </c>
      <c r="H45" s="15">
        <v>1.222</v>
      </c>
      <c r="I45" s="15">
        <v>1.222</v>
      </c>
      <c r="J45" s="15">
        <v>1.222</v>
      </c>
      <c r="K45" s="15">
        <v>1.222</v>
      </c>
      <c r="L45" s="15">
        <v>1.222</v>
      </c>
      <c r="M45" s="15">
        <v>1.222</v>
      </c>
      <c r="N45" s="15">
        <v>1.222</v>
      </c>
      <c r="O45" s="15">
        <v>1.222</v>
      </c>
      <c r="P45" s="15">
        <v>1.222</v>
      </c>
      <c r="Q45" s="15">
        <v>1.222</v>
      </c>
      <c r="R45" s="15">
        <v>1.222</v>
      </c>
      <c r="S45" s="15">
        <v>1.222</v>
      </c>
      <c r="T45" s="15">
        <v>1.222</v>
      </c>
      <c r="U45" s="15">
        <v>1.222</v>
      </c>
      <c r="V45" s="15">
        <v>1.222</v>
      </c>
      <c r="W45" s="15">
        <v>1.222</v>
      </c>
      <c r="X45" s="15">
        <v>99.665999999999997</v>
      </c>
      <c r="Y45" s="15">
        <v>111.80500000000001</v>
      </c>
      <c r="Z45" s="15">
        <v>25.832999999999998</v>
      </c>
      <c r="AA45" s="15">
        <v>13.528</v>
      </c>
      <c r="AB45" s="15">
        <v>13.528</v>
      </c>
      <c r="AC45" s="15">
        <v>38.188000000000002</v>
      </c>
      <c r="AD45" s="15">
        <v>38.371000000000002</v>
      </c>
      <c r="AE45" s="15">
        <v>26.077000000000002</v>
      </c>
      <c r="AF45" s="15">
        <v>13.586</v>
      </c>
    </row>
    <row r="46" spans="1:32" ht="11.45" customHeight="1" x14ac:dyDescent="0.25">
      <c r="A46" s="6" t="s">
        <v>72</v>
      </c>
      <c r="B46" s="20">
        <v>0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</row>
    <row r="47" spans="1:32" ht="11.45" customHeight="1" x14ac:dyDescent="0.25">
      <c r="A47" s="6" t="s">
        <v>73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</row>
    <row r="48" spans="1:32" ht="11.45" customHeight="1" x14ac:dyDescent="0.25">
      <c r="A48" s="6" t="s">
        <v>74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16">
        <v>11.944000000000001</v>
      </c>
      <c r="AC48" s="16">
        <v>19.111000000000001</v>
      </c>
      <c r="AD48" s="20">
        <v>0</v>
      </c>
      <c r="AE48" s="20">
        <v>0</v>
      </c>
      <c r="AF48" s="20">
        <v>0</v>
      </c>
    </row>
    <row r="49" spans="1:32" ht="11.45" customHeight="1" x14ac:dyDescent="0.25">
      <c r="A49" s="6" t="s">
        <v>75</v>
      </c>
      <c r="B49" s="15">
        <v>1227.692</v>
      </c>
      <c r="C49" s="15">
        <v>1117.5160000000001</v>
      </c>
      <c r="D49" s="15">
        <v>927.73599999999999</v>
      </c>
      <c r="E49" s="15">
        <v>557.54399999999998</v>
      </c>
      <c r="F49" s="15">
        <v>510.09699999999998</v>
      </c>
      <c r="G49" s="15">
        <v>806.62800000000004</v>
      </c>
      <c r="H49" s="15">
        <v>474.50799999999998</v>
      </c>
      <c r="I49" s="15">
        <v>676.15499999999997</v>
      </c>
      <c r="J49" s="15">
        <v>747.20299999999997</v>
      </c>
      <c r="K49" s="15">
        <v>569.40300000000002</v>
      </c>
      <c r="L49" s="15">
        <v>403.34699999999998</v>
      </c>
      <c r="M49" s="15">
        <v>569.56899999999996</v>
      </c>
      <c r="N49" s="15">
        <v>415.20800000000003</v>
      </c>
      <c r="O49" s="15">
        <v>166.05600000000001</v>
      </c>
      <c r="P49" s="15">
        <v>391.41699999999997</v>
      </c>
      <c r="Q49" s="15">
        <v>355.83300000000003</v>
      </c>
      <c r="R49" s="19">
        <v>189.8</v>
      </c>
      <c r="S49" s="15">
        <v>201.74199999999999</v>
      </c>
      <c r="T49" s="15">
        <v>189.881</v>
      </c>
      <c r="U49" s="15">
        <v>332.31700000000001</v>
      </c>
      <c r="V49" s="15">
        <v>189.98400000000001</v>
      </c>
      <c r="W49" s="15">
        <v>332.52300000000002</v>
      </c>
      <c r="X49" s="15">
        <v>8108.5129999999999</v>
      </c>
      <c r="Y49" s="15">
        <v>3115.5970000000002</v>
      </c>
      <c r="Z49" s="15">
        <v>2482.2269999999999</v>
      </c>
      <c r="AA49" s="15">
        <v>969.28599999999994</v>
      </c>
      <c r="AB49" s="15">
        <v>1416.0650000000001</v>
      </c>
      <c r="AC49" s="15">
        <v>1477.857</v>
      </c>
      <c r="AD49" s="19">
        <v>1232.4100000000001</v>
      </c>
      <c r="AE49" s="15">
        <v>1036.4739999999999</v>
      </c>
      <c r="AF49" s="15">
        <v>844.322</v>
      </c>
    </row>
    <row r="50" spans="1:32" ht="11.45" customHeight="1" x14ac:dyDescent="0.25">
      <c r="A50" s="6" t="s">
        <v>76</v>
      </c>
      <c r="B50" s="16">
        <v>2777.7779999999998</v>
      </c>
      <c r="C50" s="16">
        <v>2055.556</v>
      </c>
      <c r="D50" s="16">
        <v>1933.386</v>
      </c>
      <c r="E50" s="16">
        <v>1366.778</v>
      </c>
      <c r="F50" s="16">
        <v>1122.3330000000001</v>
      </c>
      <c r="G50" s="16">
        <v>1122.3330000000001</v>
      </c>
      <c r="H50" s="16">
        <v>1011.222</v>
      </c>
      <c r="I50" s="20">
        <v>1000</v>
      </c>
      <c r="J50" s="16">
        <v>1078.444</v>
      </c>
      <c r="K50" s="16">
        <v>212.55500000000001</v>
      </c>
      <c r="L50" s="16">
        <v>33.667000000000002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16">
        <v>45.817999999999998</v>
      </c>
      <c r="U50" s="20">
        <v>0</v>
      </c>
      <c r="V50" s="20">
        <v>0</v>
      </c>
      <c r="W50" s="20">
        <v>0</v>
      </c>
      <c r="X50" s="20">
        <v>0</v>
      </c>
      <c r="Y50" s="16">
        <v>11.111000000000001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16">
        <v>0.54400000000000004</v>
      </c>
      <c r="AF50" s="16">
        <v>0.85599999999999998</v>
      </c>
    </row>
    <row r="51" spans="1:32" ht="11.45" customHeight="1" x14ac:dyDescent="0.25">
      <c r="A51" s="6" t="s">
        <v>77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</row>
    <row r="52" spans="1:32" ht="11.45" customHeight="1" x14ac:dyDescent="0.25">
      <c r="A52" s="6" t="s">
        <v>78</v>
      </c>
      <c r="B52" s="20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</row>
    <row r="53" spans="1:32" ht="11.45" customHeight="1" x14ac:dyDescent="0.25">
      <c r="A53" s="6" t="s">
        <v>79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</row>
    <row r="54" spans="1:32" ht="11.45" customHeight="1" x14ac:dyDescent="0.25">
      <c r="A54" s="6" t="s">
        <v>80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</row>
    <row r="55" spans="1:32" ht="11.45" customHeight="1" x14ac:dyDescent="0.25">
      <c r="A55" s="6" t="s">
        <v>81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</row>
    <row r="56" spans="1:32" ht="11.45" customHeight="1" x14ac:dyDescent="0.25">
      <c r="A56" s="6" t="s">
        <v>82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16">
        <v>7.8109999999999999</v>
      </c>
      <c r="AE56" s="16">
        <v>1.0999999999999999E-2</v>
      </c>
      <c r="AF56" s="16">
        <v>1.0999999999999999E-2</v>
      </c>
    </row>
    <row r="57" spans="1:32" ht="11.45" customHeight="1" x14ac:dyDescent="0.25">
      <c r="A57" s="6" t="s">
        <v>83</v>
      </c>
      <c r="B57" s="15">
        <v>151.94399999999999</v>
      </c>
      <c r="C57" s="15">
        <v>214.44399999999999</v>
      </c>
      <c r="D57" s="15">
        <v>41.667000000000002</v>
      </c>
      <c r="E57" s="15">
        <v>5.8330000000000002</v>
      </c>
      <c r="F57" s="15">
        <v>10.278</v>
      </c>
      <c r="G57" s="15">
        <v>8.8889999999999993</v>
      </c>
      <c r="H57" s="15">
        <v>6.6669999999999998</v>
      </c>
      <c r="I57" s="15">
        <v>61.944000000000003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5">
        <v>757.57600000000002</v>
      </c>
      <c r="Y57" s="15">
        <v>105.64400000000001</v>
      </c>
      <c r="Z57" s="15">
        <v>84.516000000000005</v>
      </c>
      <c r="AA57" s="15">
        <v>31.693000000000001</v>
      </c>
      <c r="AB57" s="15">
        <v>52.822000000000003</v>
      </c>
      <c r="AC57" s="15">
        <v>54.375999999999998</v>
      </c>
      <c r="AD57" s="15">
        <v>64.655000000000001</v>
      </c>
      <c r="AE57" s="15">
        <v>54.457999999999998</v>
      </c>
      <c r="AF57" s="15">
        <v>43.331000000000003</v>
      </c>
    </row>
    <row r="58" spans="1:32" ht="11.45" customHeight="1" x14ac:dyDescent="0.25">
      <c r="A58" s="6" t="s">
        <v>84</v>
      </c>
      <c r="B58" s="9" t="s">
        <v>148</v>
      </c>
      <c r="C58" s="9" t="s">
        <v>148</v>
      </c>
      <c r="D58" s="9" t="s">
        <v>148</v>
      </c>
      <c r="E58" s="9" t="s">
        <v>148</v>
      </c>
      <c r="F58" s="9" t="s">
        <v>148</v>
      </c>
      <c r="G58" s="9" t="s">
        <v>148</v>
      </c>
      <c r="H58" s="9" t="s">
        <v>148</v>
      </c>
      <c r="I58" s="9" t="s">
        <v>148</v>
      </c>
      <c r="J58" s="9" t="s">
        <v>148</v>
      </c>
      <c r="K58" s="9" t="s">
        <v>148</v>
      </c>
      <c r="L58" s="9" t="s">
        <v>148</v>
      </c>
      <c r="M58" s="9" t="s">
        <v>148</v>
      </c>
      <c r="N58" s="9" t="s">
        <v>148</v>
      </c>
      <c r="O58" s="9" t="s">
        <v>148</v>
      </c>
      <c r="P58" s="9" t="s">
        <v>148</v>
      </c>
      <c r="Q58" s="9" t="s">
        <v>148</v>
      </c>
      <c r="R58" s="9" t="s">
        <v>148</v>
      </c>
      <c r="S58" s="9" t="s">
        <v>148</v>
      </c>
      <c r="T58" s="9" t="s">
        <v>148</v>
      </c>
      <c r="U58" s="9" t="s">
        <v>148</v>
      </c>
      <c r="V58" s="9" t="s">
        <v>148</v>
      </c>
      <c r="W58" s="9" t="s">
        <v>148</v>
      </c>
      <c r="X58" s="9" t="s">
        <v>148</v>
      </c>
      <c r="Y58" s="9" t="s">
        <v>148</v>
      </c>
      <c r="Z58" s="9" t="s">
        <v>148</v>
      </c>
      <c r="AA58" s="9" t="s">
        <v>148</v>
      </c>
      <c r="AB58" s="9" t="s">
        <v>148</v>
      </c>
      <c r="AC58" s="9" t="s">
        <v>148</v>
      </c>
      <c r="AD58" s="9" t="s">
        <v>148</v>
      </c>
      <c r="AE58" s="9" t="s">
        <v>148</v>
      </c>
      <c r="AF58" s="9" t="s">
        <v>148</v>
      </c>
    </row>
    <row r="59" spans="1:32" ht="11.45" customHeight="1" x14ac:dyDescent="0.25">
      <c r="A59" s="6" t="s">
        <v>85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</row>
    <row r="60" spans="1:32" ht="11.45" customHeight="1" x14ac:dyDescent="0.25">
      <c r="A60" s="6" t="s">
        <v>86</v>
      </c>
      <c r="B60" s="9" t="s">
        <v>148</v>
      </c>
      <c r="C60" s="9" t="s">
        <v>148</v>
      </c>
      <c r="D60" s="9" t="s">
        <v>148</v>
      </c>
      <c r="E60" s="9" t="s">
        <v>148</v>
      </c>
      <c r="F60" s="9" t="s">
        <v>148</v>
      </c>
      <c r="G60" s="9" t="s">
        <v>148</v>
      </c>
      <c r="H60" s="9" t="s">
        <v>148</v>
      </c>
      <c r="I60" s="9" t="s">
        <v>148</v>
      </c>
      <c r="J60" s="9" t="s">
        <v>148</v>
      </c>
      <c r="K60" s="9" t="s">
        <v>148</v>
      </c>
      <c r="L60" s="9" t="s">
        <v>148</v>
      </c>
      <c r="M60" s="9" t="s">
        <v>148</v>
      </c>
      <c r="N60" s="9" t="s">
        <v>148</v>
      </c>
      <c r="O60" s="9" t="s">
        <v>148</v>
      </c>
      <c r="P60" s="9" t="s">
        <v>148</v>
      </c>
      <c r="Q60" s="9" t="s">
        <v>148</v>
      </c>
      <c r="R60" s="9" t="s">
        <v>148</v>
      </c>
      <c r="S60" s="9" t="s">
        <v>148</v>
      </c>
      <c r="T60" s="9" t="s">
        <v>148</v>
      </c>
      <c r="U60" s="9" t="s">
        <v>148</v>
      </c>
      <c r="V60" s="9" t="s">
        <v>148</v>
      </c>
      <c r="W60" s="9" t="s">
        <v>148</v>
      </c>
      <c r="X60" s="9" t="s">
        <v>148</v>
      </c>
      <c r="Y60" s="9" t="s">
        <v>148</v>
      </c>
      <c r="Z60" s="9" t="s">
        <v>148</v>
      </c>
      <c r="AA60" s="9" t="s">
        <v>148</v>
      </c>
      <c r="AB60" s="9" t="s">
        <v>148</v>
      </c>
      <c r="AC60" s="9" t="s">
        <v>148</v>
      </c>
      <c r="AD60" s="9" t="s">
        <v>148</v>
      </c>
      <c r="AE60" s="9" t="s">
        <v>148</v>
      </c>
      <c r="AF60" s="9" t="s">
        <v>148</v>
      </c>
    </row>
    <row r="61" spans="1:32" ht="11.45" customHeight="1" x14ac:dyDescent="0.25">
      <c r="A61" s="6" t="s">
        <v>87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</row>
    <row r="62" spans="1:32" ht="11.45" customHeight="1" x14ac:dyDescent="0.25">
      <c r="A62" s="6" t="s">
        <v>88</v>
      </c>
      <c r="B62" s="9" t="s">
        <v>148</v>
      </c>
      <c r="C62" s="9" t="s">
        <v>148</v>
      </c>
      <c r="D62" s="9" t="s">
        <v>148</v>
      </c>
      <c r="E62" s="9" t="s">
        <v>148</v>
      </c>
      <c r="F62" s="9" t="s">
        <v>148</v>
      </c>
      <c r="G62" s="9" t="s">
        <v>148</v>
      </c>
      <c r="H62" s="9" t="s">
        <v>148</v>
      </c>
      <c r="I62" s="9" t="s">
        <v>148</v>
      </c>
      <c r="J62" s="9" t="s">
        <v>148</v>
      </c>
      <c r="K62" s="9" t="s">
        <v>148</v>
      </c>
      <c r="L62" s="9" t="s">
        <v>148</v>
      </c>
      <c r="M62" s="9" t="s">
        <v>148</v>
      </c>
      <c r="N62" s="9" t="s">
        <v>148</v>
      </c>
      <c r="O62" s="9" t="s">
        <v>148</v>
      </c>
      <c r="P62" s="9" t="s">
        <v>148</v>
      </c>
      <c r="Q62" s="9" t="s">
        <v>148</v>
      </c>
      <c r="R62" s="9" t="s">
        <v>148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148</v>
      </c>
      <c r="X62" s="9" t="s">
        <v>148</v>
      </c>
      <c r="Y62" s="9" t="s">
        <v>148</v>
      </c>
      <c r="Z62" s="9" t="s">
        <v>148</v>
      </c>
      <c r="AA62" s="9" t="s">
        <v>148</v>
      </c>
      <c r="AB62" s="9" t="s">
        <v>148</v>
      </c>
      <c r="AC62" s="9" t="s">
        <v>148</v>
      </c>
      <c r="AD62" s="9" t="s">
        <v>148</v>
      </c>
      <c r="AE62" s="9" t="s">
        <v>148</v>
      </c>
      <c r="AF62" s="9" t="s">
        <v>148</v>
      </c>
    </row>
    <row r="63" spans="1:32" ht="11.45" customHeight="1" x14ac:dyDescent="0.25">
      <c r="A63" s="6" t="s">
        <v>89</v>
      </c>
      <c r="B63" s="8" t="s">
        <v>148</v>
      </c>
      <c r="C63" s="8" t="s">
        <v>148</v>
      </c>
      <c r="D63" s="8" t="s">
        <v>148</v>
      </c>
      <c r="E63" s="8" t="s">
        <v>148</v>
      </c>
      <c r="F63" s="8" t="s">
        <v>148</v>
      </c>
      <c r="G63" s="8" t="s">
        <v>148</v>
      </c>
      <c r="H63" s="8" t="s">
        <v>148</v>
      </c>
      <c r="I63" s="8" t="s">
        <v>148</v>
      </c>
      <c r="J63" s="8" t="s">
        <v>148</v>
      </c>
      <c r="K63" s="8" t="s">
        <v>148</v>
      </c>
      <c r="L63" s="8" t="s">
        <v>148</v>
      </c>
      <c r="M63" s="8" t="s">
        <v>148</v>
      </c>
      <c r="N63" s="8" t="s">
        <v>148</v>
      </c>
      <c r="O63" s="8" t="s">
        <v>148</v>
      </c>
      <c r="P63" s="8" t="s">
        <v>148</v>
      </c>
      <c r="Q63" s="8" t="s">
        <v>148</v>
      </c>
      <c r="R63" s="8" t="s">
        <v>148</v>
      </c>
      <c r="S63" s="8" t="s">
        <v>148</v>
      </c>
      <c r="T63" s="8" t="s">
        <v>148</v>
      </c>
      <c r="U63" s="8" t="s">
        <v>148</v>
      </c>
      <c r="V63" s="8" t="s">
        <v>148</v>
      </c>
      <c r="W63" s="8" t="s">
        <v>148</v>
      </c>
      <c r="X63" s="8" t="s">
        <v>148</v>
      </c>
      <c r="Y63" s="8" t="s">
        <v>148</v>
      </c>
      <c r="Z63" s="8" t="s">
        <v>148</v>
      </c>
      <c r="AA63" s="8" t="s">
        <v>148</v>
      </c>
      <c r="AB63" s="8" t="s">
        <v>148</v>
      </c>
      <c r="AC63" s="8" t="s">
        <v>148</v>
      </c>
      <c r="AD63" s="8" t="s">
        <v>148</v>
      </c>
      <c r="AE63" s="8" t="s">
        <v>148</v>
      </c>
      <c r="AF63" s="8" t="s">
        <v>148</v>
      </c>
    </row>
    <row r="64" spans="1:32" ht="11.45" customHeight="1" x14ac:dyDescent="0.25">
      <c r="A64" s="6" t="s">
        <v>90</v>
      </c>
      <c r="B64" s="9" t="s">
        <v>148</v>
      </c>
      <c r="C64" s="9" t="s">
        <v>148</v>
      </c>
      <c r="D64" s="9" t="s">
        <v>148</v>
      </c>
      <c r="E64" s="9" t="s">
        <v>148</v>
      </c>
      <c r="F64" s="9" t="s">
        <v>148</v>
      </c>
      <c r="G64" s="9" t="s">
        <v>148</v>
      </c>
      <c r="H64" s="9" t="s">
        <v>148</v>
      </c>
      <c r="I64" s="9" t="s">
        <v>148</v>
      </c>
      <c r="J64" s="9" t="s">
        <v>148</v>
      </c>
      <c r="K64" s="9" t="s">
        <v>148</v>
      </c>
      <c r="L64" s="9" t="s">
        <v>148</v>
      </c>
      <c r="M64" s="9" t="s">
        <v>148</v>
      </c>
      <c r="N64" s="9" t="s">
        <v>148</v>
      </c>
      <c r="O64" s="9" t="s">
        <v>148</v>
      </c>
      <c r="P64" s="9" t="s">
        <v>148</v>
      </c>
      <c r="Q64" s="9" t="s">
        <v>148</v>
      </c>
      <c r="R64" s="9" t="s">
        <v>148</v>
      </c>
      <c r="S64" s="9" t="s">
        <v>148</v>
      </c>
      <c r="T64" s="9" t="s">
        <v>148</v>
      </c>
      <c r="U64" s="9" t="s">
        <v>148</v>
      </c>
      <c r="V64" s="9" t="s">
        <v>148</v>
      </c>
      <c r="W64" s="9" t="s">
        <v>148</v>
      </c>
      <c r="X64" s="9" t="s">
        <v>148</v>
      </c>
      <c r="Y64" s="9" t="s">
        <v>148</v>
      </c>
      <c r="Z64" s="9" t="s">
        <v>148</v>
      </c>
      <c r="AA64" s="9" t="s">
        <v>148</v>
      </c>
      <c r="AB64" s="9" t="s">
        <v>148</v>
      </c>
      <c r="AC64" s="9" t="s">
        <v>148</v>
      </c>
      <c r="AD64" s="9" t="s">
        <v>148</v>
      </c>
      <c r="AE64" s="9" t="s">
        <v>148</v>
      </c>
      <c r="AF64" s="9" t="s">
        <v>148</v>
      </c>
    </row>
    <row r="65" spans="1:32" ht="11.45" customHeight="1" x14ac:dyDescent="0.25">
      <c r="A65" s="6" t="s">
        <v>91</v>
      </c>
      <c r="B65" s="15">
        <v>151.94399999999999</v>
      </c>
      <c r="C65" s="15">
        <v>214.44399999999999</v>
      </c>
      <c r="D65" s="15">
        <v>41.667000000000002</v>
      </c>
      <c r="E65" s="15">
        <v>5.8330000000000002</v>
      </c>
      <c r="F65" s="15">
        <v>10.278</v>
      </c>
      <c r="G65" s="15">
        <v>8.8889999999999993</v>
      </c>
      <c r="H65" s="15">
        <v>6.6669999999999998</v>
      </c>
      <c r="I65" s="15">
        <v>61.944000000000003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</row>
    <row r="66" spans="1:32" ht="15" x14ac:dyDescent="0.25">
      <c r="A66" s="6" t="s">
        <v>92</v>
      </c>
      <c r="B66" s="20">
        <v>0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</row>
    <row r="67" spans="1:32" ht="15" x14ac:dyDescent="0.25">
      <c r="A67" s="6" t="s">
        <v>93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</row>
    <row r="68" spans="1:32" ht="15" x14ac:dyDescent="0.25">
      <c r="A68" s="6" t="s">
        <v>94</v>
      </c>
      <c r="B68" s="20">
        <v>0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7.5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</row>
    <row r="69" spans="1:32" ht="15" x14ac:dyDescent="0.25">
      <c r="A69" s="6" t="s">
        <v>95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5">
        <v>0.77700000000000002</v>
      </c>
      <c r="AF69" s="15">
        <v>0.51100000000000001</v>
      </c>
    </row>
    <row r="70" spans="1:32" ht="15" x14ac:dyDescent="0.25">
      <c r="A70" s="6" t="s">
        <v>96</v>
      </c>
      <c r="B70" s="20">
        <v>0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16">
        <v>750.07600000000002</v>
      </c>
      <c r="Y70" s="16">
        <v>105.64400000000001</v>
      </c>
      <c r="Z70" s="16">
        <v>84.516000000000005</v>
      </c>
      <c r="AA70" s="16">
        <v>31.693000000000001</v>
      </c>
      <c r="AB70" s="16">
        <v>52.822000000000003</v>
      </c>
      <c r="AC70" s="16">
        <v>54.375999999999998</v>
      </c>
      <c r="AD70" s="16">
        <v>64.655000000000001</v>
      </c>
      <c r="AE70" s="16">
        <v>53.680999999999997</v>
      </c>
      <c r="AF70" s="20">
        <v>42.82</v>
      </c>
    </row>
    <row r="71" spans="1:32" ht="15" x14ac:dyDescent="0.25">
      <c r="A71" s="6" t="s">
        <v>97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</row>
    <row r="72" spans="1:32" ht="15" x14ac:dyDescent="0.25">
      <c r="A72" s="6" t="s">
        <v>98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</row>
    <row r="73" spans="1:32" ht="15" x14ac:dyDescent="0.25">
      <c r="A73" s="6" t="s">
        <v>99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</row>
    <row r="74" spans="1:32" ht="15" x14ac:dyDescent="0.25">
      <c r="A74" s="6" t="s">
        <v>100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</row>
    <row r="75" spans="1:32" ht="15" x14ac:dyDescent="0.25">
      <c r="A75" s="6" t="s">
        <v>101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</row>
    <row r="76" spans="1:32" ht="15" x14ac:dyDescent="0.25">
      <c r="A76" s="6" t="s">
        <v>102</v>
      </c>
      <c r="B76" s="20">
        <v>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</row>
    <row r="77" spans="1:32" ht="15" x14ac:dyDescent="0.25">
      <c r="A77" s="6" t="s">
        <v>103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</row>
    <row r="78" spans="1:32" ht="15" x14ac:dyDescent="0.25">
      <c r="A78" s="6" t="s">
        <v>104</v>
      </c>
      <c r="B78" s="20">
        <v>0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</row>
    <row r="79" spans="1:32" ht="15" x14ac:dyDescent="0.25">
      <c r="A79" s="6" t="s">
        <v>105</v>
      </c>
      <c r="B79" s="8" t="s">
        <v>148</v>
      </c>
      <c r="C79" s="8" t="s">
        <v>148</v>
      </c>
      <c r="D79" s="8" t="s">
        <v>148</v>
      </c>
      <c r="E79" s="8" t="s">
        <v>148</v>
      </c>
      <c r="F79" s="8" t="s">
        <v>148</v>
      </c>
      <c r="G79" s="8" t="s">
        <v>148</v>
      </c>
      <c r="H79" s="8" t="s">
        <v>148</v>
      </c>
      <c r="I79" s="8" t="s">
        <v>148</v>
      </c>
      <c r="J79" s="8" t="s">
        <v>148</v>
      </c>
      <c r="K79" s="8" t="s">
        <v>148</v>
      </c>
      <c r="L79" s="8" t="s">
        <v>148</v>
      </c>
      <c r="M79" s="8" t="s">
        <v>148</v>
      </c>
      <c r="N79" s="8" t="s">
        <v>148</v>
      </c>
      <c r="O79" s="8" t="s">
        <v>148</v>
      </c>
      <c r="P79" s="8" t="s">
        <v>148</v>
      </c>
      <c r="Q79" s="8" t="s">
        <v>148</v>
      </c>
      <c r="R79" s="8" t="s">
        <v>148</v>
      </c>
      <c r="S79" s="8" t="s">
        <v>148</v>
      </c>
      <c r="T79" s="8" t="s">
        <v>148</v>
      </c>
      <c r="U79" s="8" t="s">
        <v>148</v>
      </c>
      <c r="V79" s="8" t="s">
        <v>148</v>
      </c>
      <c r="W79" s="8" t="s">
        <v>148</v>
      </c>
      <c r="X79" s="8" t="s">
        <v>148</v>
      </c>
      <c r="Y79" s="8" t="s">
        <v>148</v>
      </c>
      <c r="Z79" s="8" t="s">
        <v>148</v>
      </c>
      <c r="AA79" s="8" t="s">
        <v>148</v>
      </c>
      <c r="AB79" s="8" t="s">
        <v>148</v>
      </c>
      <c r="AC79" s="8" t="s">
        <v>148</v>
      </c>
      <c r="AD79" s="8" t="s">
        <v>148</v>
      </c>
      <c r="AE79" s="8" t="s">
        <v>148</v>
      </c>
      <c r="AF79" s="8" t="s">
        <v>148</v>
      </c>
    </row>
    <row r="80" spans="1:32" ht="15" x14ac:dyDescent="0.25">
      <c r="A80" s="6" t="s">
        <v>106</v>
      </c>
      <c r="B80" s="20">
        <v>10122</v>
      </c>
      <c r="C80" s="20">
        <v>8777</v>
      </c>
      <c r="D80" s="20">
        <v>9452</v>
      </c>
      <c r="E80" s="20">
        <v>7290</v>
      </c>
      <c r="F80" s="20">
        <v>7621</v>
      </c>
      <c r="G80" s="20">
        <v>7158</v>
      </c>
      <c r="H80" s="20">
        <v>7137</v>
      </c>
      <c r="I80" s="20">
        <v>6774</v>
      </c>
      <c r="J80" s="20">
        <v>7079</v>
      </c>
      <c r="K80" s="20">
        <v>6916</v>
      </c>
      <c r="L80" s="20">
        <v>8436</v>
      </c>
      <c r="M80" s="20">
        <v>8358</v>
      </c>
      <c r="N80" s="20">
        <v>8287</v>
      </c>
      <c r="O80" s="20">
        <v>9046</v>
      </c>
      <c r="P80" s="20">
        <v>8334</v>
      </c>
      <c r="Q80" s="16">
        <v>8546.5849999999991</v>
      </c>
      <c r="R80" s="16">
        <v>8562.2870000000003</v>
      </c>
      <c r="S80" s="16">
        <v>7506.4449999999997</v>
      </c>
      <c r="T80" s="16">
        <v>7855.2529999999997</v>
      </c>
      <c r="U80" s="16">
        <v>7512.5820000000003</v>
      </c>
      <c r="V80" s="16">
        <v>7230.5690000000004</v>
      </c>
      <c r="W80" s="16">
        <v>7626.0290000000005</v>
      </c>
      <c r="X80" s="16">
        <v>7264.6949999999997</v>
      </c>
      <c r="Y80" s="16">
        <v>7027.6840000000002</v>
      </c>
      <c r="Z80" s="16">
        <v>6732.0749999999998</v>
      </c>
      <c r="AA80" s="16">
        <v>7113.973</v>
      </c>
      <c r="AB80" s="16">
        <v>6941.1959999999999</v>
      </c>
      <c r="AC80" s="16">
        <v>7076.6980000000003</v>
      </c>
      <c r="AD80" s="16">
        <v>6969.2550000000001</v>
      </c>
      <c r="AE80" s="20">
        <v>7300.56</v>
      </c>
      <c r="AF80" s="20">
        <v>6612.38</v>
      </c>
    </row>
    <row r="81" spans="1:32" ht="15" x14ac:dyDescent="0.25">
      <c r="A81" s="6" t="s">
        <v>107</v>
      </c>
      <c r="B81" s="8" t="s">
        <v>148</v>
      </c>
      <c r="C81" s="8" t="s">
        <v>148</v>
      </c>
      <c r="D81" s="8" t="s">
        <v>148</v>
      </c>
      <c r="E81" s="8" t="s">
        <v>148</v>
      </c>
      <c r="F81" s="8" t="s">
        <v>148</v>
      </c>
      <c r="G81" s="8" t="s">
        <v>148</v>
      </c>
      <c r="H81" s="8" t="s">
        <v>148</v>
      </c>
      <c r="I81" s="8" t="s">
        <v>148</v>
      </c>
      <c r="J81" s="8" t="s">
        <v>148</v>
      </c>
      <c r="K81" s="8" t="s">
        <v>148</v>
      </c>
      <c r="L81" s="8" t="s">
        <v>148</v>
      </c>
      <c r="M81" s="8" t="s">
        <v>148</v>
      </c>
      <c r="N81" s="8" t="s">
        <v>148</v>
      </c>
      <c r="O81" s="8" t="s">
        <v>148</v>
      </c>
      <c r="P81" s="8" t="s">
        <v>148</v>
      </c>
      <c r="Q81" s="8" t="s">
        <v>148</v>
      </c>
      <c r="R81" s="8" t="s">
        <v>148</v>
      </c>
      <c r="S81" s="8" t="s">
        <v>148</v>
      </c>
      <c r="T81" s="8" t="s">
        <v>148</v>
      </c>
      <c r="U81" s="8" t="s">
        <v>148</v>
      </c>
      <c r="V81" s="8" t="s">
        <v>148</v>
      </c>
      <c r="W81" s="8" t="s">
        <v>148</v>
      </c>
      <c r="X81" s="8" t="s">
        <v>148</v>
      </c>
      <c r="Y81" s="8" t="s">
        <v>148</v>
      </c>
      <c r="Z81" s="8" t="s">
        <v>148</v>
      </c>
      <c r="AA81" s="8" t="s">
        <v>148</v>
      </c>
      <c r="AB81" s="8" t="s">
        <v>148</v>
      </c>
      <c r="AC81" s="8" t="s">
        <v>148</v>
      </c>
      <c r="AD81" s="8" t="s">
        <v>148</v>
      </c>
      <c r="AE81" s="8" t="s">
        <v>148</v>
      </c>
      <c r="AF81" s="8" t="s">
        <v>148</v>
      </c>
    </row>
    <row r="82" spans="1:32" ht="15" x14ac:dyDescent="0.25">
      <c r="A82" s="6" t="s">
        <v>108</v>
      </c>
      <c r="B82" s="16">
        <v>169.68299999999999</v>
      </c>
      <c r="C82" s="16">
        <v>236.13499999999999</v>
      </c>
      <c r="D82" s="16">
        <v>68.090999999999994</v>
      </c>
      <c r="E82" s="16">
        <v>36.036999999999999</v>
      </c>
      <c r="F82" s="16">
        <v>44.456000000000003</v>
      </c>
      <c r="G82" s="16">
        <v>50.017000000000003</v>
      </c>
      <c r="H82" s="16">
        <v>43.978000000000002</v>
      </c>
      <c r="I82" s="16">
        <v>106.764</v>
      </c>
      <c r="J82" s="16">
        <v>52.457999999999998</v>
      </c>
      <c r="K82" s="16">
        <v>52.204000000000001</v>
      </c>
      <c r="L82" s="16">
        <v>55.036000000000001</v>
      </c>
      <c r="M82" s="16">
        <v>63.517000000000003</v>
      </c>
      <c r="N82" s="16">
        <v>81.331999999999994</v>
      </c>
      <c r="O82" s="20">
        <v>107.22</v>
      </c>
      <c r="P82" s="16">
        <v>118.92700000000001</v>
      </c>
      <c r="Q82" s="16">
        <v>131.34100000000001</v>
      </c>
      <c r="R82" s="16">
        <v>158.51499999999999</v>
      </c>
      <c r="S82" s="16">
        <v>168.435</v>
      </c>
      <c r="T82" s="16">
        <v>178.447</v>
      </c>
      <c r="U82" s="16">
        <v>211.48500000000001</v>
      </c>
      <c r="V82" s="16">
        <v>233.17400000000001</v>
      </c>
      <c r="W82" s="16">
        <v>269.21199999999999</v>
      </c>
      <c r="X82" s="16">
        <v>1052.963</v>
      </c>
      <c r="Y82" s="20">
        <v>484.84</v>
      </c>
      <c r="Z82" s="20">
        <v>490.63</v>
      </c>
      <c r="AA82" s="16">
        <v>476.41800000000001</v>
      </c>
      <c r="AB82" s="16">
        <v>500.108</v>
      </c>
      <c r="AC82" s="16">
        <v>510.488</v>
      </c>
      <c r="AD82" s="16">
        <v>508.65899999999999</v>
      </c>
      <c r="AE82" s="16">
        <v>514.226</v>
      </c>
      <c r="AF82" s="16">
        <v>494.12700000000001</v>
      </c>
    </row>
    <row r="83" spans="1:32" ht="15" x14ac:dyDescent="0.25">
      <c r="A83" s="6" t="s">
        <v>109</v>
      </c>
      <c r="B83" s="15">
        <v>11371.427</v>
      </c>
      <c r="C83" s="15">
        <v>9172.1589999999997</v>
      </c>
      <c r="D83" s="15">
        <v>9394.9850000000006</v>
      </c>
      <c r="E83" s="15">
        <v>6530.3519999999999</v>
      </c>
      <c r="F83" s="15">
        <v>7101.5309999999999</v>
      </c>
      <c r="G83" s="15">
        <v>7481.5870000000004</v>
      </c>
      <c r="H83" s="15">
        <v>6973.835</v>
      </c>
      <c r="I83" s="15">
        <v>7043.6639999999998</v>
      </c>
      <c r="J83" s="15">
        <v>7351.3509999999997</v>
      </c>
      <c r="K83" s="19">
        <v>6279.13</v>
      </c>
      <c r="L83" s="15">
        <v>6916.1310000000003</v>
      </c>
      <c r="M83" s="15">
        <v>6869.6940000000004</v>
      </c>
      <c r="N83" s="15">
        <v>6939.4530000000004</v>
      </c>
      <c r="O83" s="15">
        <v>7175.9679999999998</v>
      </c>
      <c r="P83" s="15">
        <v>6883.3440000000001</v>
      </c>
      <c r="Q83" s="15">
        <v>7245.5249999999996</v>
      </c>
      <c r="R83" s="15">
        <v>7077.7160000000003</v>
      </c>
      <c r="S83" s="15">
        <v>6651.0720000000001</v>
      </c>
      <c r="T83" s="15">
        <v>6688.5119999999997</v>
      </c>
      <c r="U83" s="15">
        <v>6211.7389999999996</v>
      </c>
      <c r="V83" s="15">
        <v>5891.3249999999998</v>
      </c>
      <c r="W83" s="15">
        <v>6290.2240000000002</v>
      </c>
      <c r="X83" s="15">
        <v>14004.992</v>
      </c>
      <c r="Y83" s="15">
        <v>8083.8239999999996</v>
      </c>
      <c r="Z83" s="15">
        <v>7733.5590000000002</v>
      </c>
      <c r="AA83" s="15">
        <v>7191.9639999999999</v>
      </c>
      <c r="AB83" s="15">
        <v>7504.4889999999996</v>
      </c>
      <c r="AC83" s="15">
        <v>7766.4650000000001</v>
      </c>
      <c r="AD83" s="15">
        <v>7253.0730000000003</v>
      </c>
      <c r="AE83" s="15">
        <v>6795.0450000000001</v>
      </c>
      <c r="AF83" s="15">
        <v>5871.6570000000002</v>
      </c>
    </row>
    <row r="85" spans="1:32" ht="15" x14ac:dyDescent="0.25">
      <c r="A85" s="1" t="s">
        <v>149</v>
      </c>
    </row>
    <row r="86" spans="1:32" ht="15" x14ac:dyDescent="0.25">
      <c r="A86" s="1" t="s">
        <v>148</v>
      </c>
      <c r="B86" s="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Total</vt:lpstr>
      <vt:lpstr>Road</vt:lpstr>
      <vt:lpstr>Rail</vt:lpstr>
      <vt:lpstr>Aviation</vt:lpstr>
      <vt:lpstr>Navigation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2022-03-30T15:15:07Z</dcterms:created>
  <dcterms:modified xsi:type="dcterms:W3CDTF">2024-02-27T08:40:50Z</dcterms:modified>
</cp:coreProperties>
</file>