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Hydrogen demand model/Carmen's work/"/>
    </mc:Choice>
  </mc:AlternateContent>
  <xr:revisionPtr revIDLastSave="80" documentId="13_ncr:1_{F32C253C-E49D-473D-B506-5F5B00B301AF}" xr6:coauthVersionLast="47" xr6:coauthVersionMax="47" xr10:uidLastSave="{B6F64B3E-272E-4969-A866-9D1AD8D4C85B}"/>
  <bookViews>
    <workbookView xWindow="-120" yWindow="-120" windowWidth="29040" windowHeight="15720" xr2:uid="{0ADC40B3-240D-4F13-9FF5-AE0BF77DE898}"/>
  </bookViews>
  <sheets>
    <sheet name="Ammonia agric." sheetId="1" r:id="rId1"/>
    <sheet name="Graphs" sheetId="2" r:id="rId2"/>
    <sheet name="Imports-Expor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Q22" i="1"/>
  <c r="Q23" i="1"/>
  <c r="P25" i="1"/>
  <c r="P26" i="1" s="1"/>
  <c r="P23" i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4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3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E15" i="1"/>
  <c r="K16" i="1" s="1"/>
  <c r="E16" i="1"/>
  <c r="K17" i="1" s="1"/>
  <c r="E17" i="1"/>
  <c r="K18" i="1" s="1"/>
  <c r="E18" i="1"/>
  <c r="K19" i="1" s="1"/>
  <c r="E20" i="1"/>
  <c r="K21" i="1" s="1"/>
  <c r="E21" i="1"/>
  <c r="K22" i="1" s="1"/>
  <c r="E22" i="1"/>
  <c r="K23" i="1" s="1"/>
  <c r="E24" i="1"/>
  <c r="K25" i="1" s="1"/>
  <c r="E25" i="1"/>
  <c r="K26" i="1" s="1"/>
  <c r="E26" i="1"/>
  <c r="K27" i="1" s="1"/>
  <c r="E27" i="1"/>
  <c r="K28" i="1" s="1"/>
  <c r="E28" i="1"/>
  <c r="K29" i="1" s="1"/>
  <c r="E29" i="1"/>
  <c r="K30" i="1" s="1"/>
  <c r="E30" i="1"/>
  <c r="K31" i="1" s="1"/>
  <c r="E31" i="1"/>
  <c r="K32" i="1" s="1"/>
  <c r="E32" i="1"/>
  <c r="K33" i="1" s="1"/>
  <c r="E33" i="1"/>
  <c r="K34" i="1" s="1"/>
  <c r="E14" i="1"/>
  <c r="K1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D23" i="1"/>
  <c r="E23" i="1" s="1"/>
  <c r="K24" i="1" s="1"/>
  <c r="D19" i="1"/>
  <c r="E19" i="1" s="1"/>
  <c r="K20" i="1" s="1"/>
  <c r="C37" i="1" l="1"/>
  <c r="D37" i="1"/>
  <c r="G37" i="1"/>
  <c r="B34" i="1"/>
  <c r="B35" i="1" s="1"/>
  <c r="B36" i="1" s="1"/>
  <c r="E37" i="1"/>
</calcChain>
</file>

<file path=xl/sharedStrings.xml><?xml version="1.0" encoding="utf-8"?>
<sst xmlns="http://schemas.openxmlformats.org/spreadsheetml/2006/main" count="87" uniqueCount="57">
  <si>
    <t>estimate</t>
  </si>
  <si>
    <t>*NOT USEFUL</t>
  </si>
  <si>
    <t>Year</t>
  </si>
  <si>
    <t>Ammonia emissions from agriculture (tonnes)</t>
  </si>
  <si>
    <t>Ammonia emissions from agriculture (kg/ha)</t>
  </si>
  <si>
    <t>Agricultural area (thousand Ha)</t>
  </si>
  <si>
    <t>Population (thousand persons)</t>
  </si>
  <si>
    <t>Processed ammonia (thousand tonnes)</t>
  </si>
  <si>
    <t>FORECAST</t>
  </si>
  <si>
    <t>The EU population is stagnated (it has a very low annual growth).</t>
  </si>
  <si>
    <t>Agricultural area remains the same since 2012.</t>
  </si>
  <si>
    <t>These two facts prove a maturity state in the EU. It is fully developed.</t>
  </si>
  <si>
    <t>We could assume no growth in the ammonia sector due to agriculture.</t>
  </si>
  <si>
    <t>*In 2019 there is a reduction in the emissions per ha, new legislation???</t>
  </si>
  <si>
    <t>*We are going to assume biofuels are produced with imported feedstock.</t>
  </si>
  <si>
    <t>Source 1</t>
  </si>
  <si>
    <t>Source 2</t>
  </si>
  <si>
    <t>MT ammonia per year</t>
  </si>
  <si>
    <t>LHV H2 (kwh/kg)</t>
  </si>
  <si>
    <t>H2 rate to NH3</t>
  </si>
  <si>
    <t>MT hydrogen per year</t>
  </si>
  <si>
    <t>TWh hydrogen per year</t>
  </si>
  <si>
    <t>link</t>
  </si>
  <si>
    <t>https://ehb.eu/files/downloads/EHB-Analysing-the-future-demand-supply-and-transport-of-hydrogen-June-2021-v3.pdf</t>
  </si>
  <si>
    <t>Chapter-2-FCHO-Market-2022-Final.pdf (europa.eu)</t>
  </si>
  <si>
    <t>Annual growth (%)</t>
  </si>
  <si>
    <t>IMPORT</t>
  </si>
  <si>
    <t>€</t>
  </si>
  <si>
    <t>100 kg</t>
  </si>
  <si>
    <t>Mtonnes</t>
  </si>
  <si>
    <t>EXPORT</t>
  </si>
  <si>
    <t>REPORTER/PERIOD</t>
  </si>
  <si>
    <t>European Union - 27 countries (AT, BE, BG, CY, CZ, DE, DK, EE, ES, FI, FR, GR, HR, HU, IE, IT, LT, LU, LV, MT, NL, PL, PT, RO, SE, SI, SK)</t>
  </si>
  <si>
    <t>ratio imp/exp</t>
  </si>
  <si>
    <t>Jan.-Dec. 1999</t>
  </si>
  <si>
    <t>Jan.-Dec. 2000</t>
  </si>
  <si>
    <t>Jan.-Dec. 2001</t>
  </si>
  <si>
    <t>Jan.-Dec. 2002</t>
  </si>
  <si>
    <t>Jan.-Dec. 2003</t>
  </si>
  <si>
    <t>Jan.-Dec. 2004</t>
  </si>
  <si>
    <t>Jan.-Dec. 2005</t>
  </si>
  <si>
    <t>Jan.-Dec. 2006</t>
  </si>
  <si>
    <t>Jan.-Dec. 2007</t>
  </si>
  <si>
    <t>Jan.-Dec. 2008</t>
  </si>
  <si>
    <t>Jan.-Dec. 2009</t>
  </si>
  <si>
    <t>Jan.-Dec. 2010</t>
  </si>
  <si>
    <t>Jan.-Dec. 2011</t>
  </si>
  <si>
    <t>Jan.-Dec. 2012</t>
  </si>
  <si>
    <t>Jan.-Dec. 2013</t>
  </si>
  <si>
    <t>Jan.-Dec. 2014</t>
  </si>
  <si>
    <t>Jan.-Dec. 2015</t>
  </si>
  <si>
    <t>Jan.-Dec. 2016</t>
  </si>
  <si>
    <t>Jan.-Dec. 2017</t>
  </si>
  <si>
    <t>Jan.-Dec. 2018</t>
  </si>
  <si>
    <t>Jan.-Dec. 2019</t>
  </si>
  <si>
    <t>Jan.-Dec. 2020</t>
  </si>
  <si>
    <t>Jan.-Dec.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</si>
</sst>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3" fontId="2" fillId="0" borderId="0" xfId="0" applyNumberFormat="1" applyFont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3" borderId="0" xfId="0" applyFill="1"/>
    <xf numFmtId="1" fontId="0" fillId="3" borderId="0" xfId="0" applyNumberFormat="1" applyFill="1"/>
    <xf numFmtId="0" fontId="0" fillId="2" borderId="0" xfId="0" applyFill="1"/>
    <xf numFmtId="0" fontId="0" fillId="4" borderId="0" xfId="0" applyFill="1"/>
    <xf numFmtId="0" fontId="3" fillId="5" borderId="1" xfId="0" applyFont="1" applyFill="1" applyBorder="1"/>
    <xf numFmtId="0" fontId="3" fillId="5" borderId="2" xfId="0" applyFont="1" applyFill="1" applyBorder="1"/>
    <xf numFmtId="3" fontId="3" fillId="0" borderId="1" xfId="0" applyNumberFormat="1" applyFont="1" applyBorder="1"/>
    <xf numFmtId="4" fontId="3" fillId="0" borderId="1" xfId="0" applyNumberFormat="1" applyFont="1" applyBorder="1"/>
    <xf numFmtId="4" fontId="3" fillId="0" borderId="0" xfId="0" applyNumberFormat="1" applyFont="1"/>
    <xf numFmtId="165" fontId="2" fillId="2" borderId="0" xfId="0" applyNumberFormat="1" applyFont="1" applyFill="1" applyAlignment="1">
      <alignment horizontal="right" vertical="center" shrinkToFi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Ammonia emissions</a:t>
            </a:r>
            <a:r>
              <a:rPr lang="es-ES" baseline="0"/>
              <a:t> from agriculture (tonnes)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'Ammonia agric.'!$B$14:$B$33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'Ammonia agric.'!$C$14:$C$33</c:f>
              <c:numCache>
                <c:formatCode>General</c:formatCode>
                <c:ptCount val="20"/>
                <c:pt idx="0">
                  <c:v>3669060</c:v>
                </c:pt>
                <c:pt idx="1">
                  <c:v>3646220</c:v>
                </c:pt>
                <c:pt idx="2">
                  <c:v>3591730</c:v>
                </c:pt>
                <c:pt idx="3">
                  <c:v>3558720</c:v>
                </c:pt>
                <c:pt idx="4">
                  <c:v>3515240</c:v>
                </c:pt>
                <c:pt idx="5">
                  <c:v>3471000</c:v>
                </c:pt>
                <c:pt idx="6">
                  <c:v>3453430</c:v>
                </c:pt>
                <c:pt idx="7">
                  <c:v>3482650</c:v>
                </c:pt>
                <c:pt idx="8">
                  <c:v>3385640</c:v>
                </c:pt>
                <c:pt idx="9">
                  <c:v>3311950</c:v>
                </c:pt>
                <c:pt idx="10">
                  <c:v>3270480</c:v>
                </c:pt>
                <c:pt idx="11">
                  <c:v>3232070</c:v>
                </c:pt>
                <c:pt idx="12">
                  <c:v>3227010</c:v>
                </c:pt>
                <c:pt idx="13">
                  <c:v>3226400</c:v>
                </c:pt>
                <c:pt idx="14">
                  <c:v>3257280</c:v>
                </c:pt>
                <c:pt idx="15">
                  <c:v>3295770</c:v>
                </c:pt>
                <c:pt idx="16">
                  <c:v>3293450</c:v>
                </c:pt>
                <c:pt idx="17">
                  <c:v>3305960</c:v>
                </c:pt>
                <c:pt idx="18">
                  <c:v>3280910</c:v>
                </c:pt>
                <c:pt idx="19">
                  <c:v>3204470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5-4039-A6C9-54DC7E76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36304"/>
        <c:axId val="1696638384"/>
      </c:lineChart>
      <c:catAx>
        <c:axId val="16966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8384"/>
        <c:crosses val="autoZero"/>
        <c:auto val="1"/>
        <c:lblAlgn val="ctr"/>
        <c:lblOffset val="100"/>
        <c:noMultiLvlLbl val="0"/>
      </c:catAx>
      <c:valAx>
        <c:axId val="1696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Processed</a:t>
            </a:r>
            <a:r>
              <a:rPr lang="es-ES" baseline="0"/>
              <a:t> ammonia (thousand tonnes)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'Ammonia agric.'!$B$14:$B$33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'Ammonia agric.'!$H$14:$H$33</c:f>
              <c:numCache>
                <c:formatCode>0</c:formatCode>
                <c:ptCount val="20"/>
                <c:pt idx="0">
                  <c:v>2931.2269999999999</c:v>
                </c:pt>
                <c:pt idx="1">
                  <c:v>2899.8560000000002</c:v>
                </c:pt>
                <c:pt idx="2">
                  <c:v>2877.694</c:v>
                </c:pt>
                <c:pt idx="3">
                  <c:v>2849.136</c:v>
                </c:pt>
                <c:pt idx="4">
                  <c:v>2827.223</c:v>
                </c:pt>
                <c:pt idx="5">
                  <c:v>2785.1840000000002</c:v>
                </c:pt>
                <c:pt idx="6">
                  <c:v>2767.56</c:v>
                </c:pt>
                <c:pt idx="7">
                  <c:v>2765.221</c:v>
                </c:pt>
                <c:pt idx="8">
                  <c:v>2988.0540000000001</c:v>
                </c:pt>
                <c:pt idx="9">
                  <c:v>2902.779</c:v>
                </c:pt>
                <c:pt idx="10">
                  <c:v>2854.42</c:v>
                </c:pt>
                <c:pt idx="11">
                  <c:v>2834.422</c:v>
                </c:pt>
                <c:pt idx="12">
                  <c:v>2826.2950000000001</c:v>
                </c:pt>
                <c:pt idx="13">
                  <c:v>2805.29</c:v>
                </c:pt>
                <c:pt idx="14">
                  <c:v>2802.5149999999999</c:v>
                </c:pt>
                <c:pt idx="15">
                  <c:v>2824.6480000000001</c:v>
                </c:pt>
                <c:pt idx="16">
                  <c:v>2837.41</c:v>
                </c:pt>
                <c:pt idx="17">
                  <c:v>2848.5450000000001</c:v>
                </c:pt>
                <c:pt idx="18">
                  <c:v>2840.9670000000001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D-44CB-A041-64E72052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36304"/>
        <c:axId val="1696638384"/>
      </c:lineChart>
      <c:catAx>
        <c:axId val="16966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8384"/>
        <c:crosses val="autoZero"/>
        <c:auto val="1"/>
        <c:lblAlgn val="ctr"/>
        <c:lblOffset val="100"/>
        <c:noMultiLvlLbl val="0"/>
      </c:catAx>
      <c:valAx>
        <c:axId val="1696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Agricultural area (Thousand Ha)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'Ammonia agric.'!$B$14:$B$33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'Ammonia agric.'!$E$14:$E$33</c:f>
              <c:numCache>
                <c:formatCode>0</c:formatCode>
                <c:ptCount val="20"/>
                <c:pt idx="0">
                  <c:v>173068.86792452831</c:v>
                </c:pt>
                <c:pt idx="1">
                  <c:v>171991.50943396226</c:v>
                </c:pt>
                <c:pt idx="2">
                  <c:v>170224.17061611373</c:v>
                </c:pt>
                <c:pt idx="3">
                  <c:v>168659.71563981043</c:v>
                </c:pt>
                <c:pt idx="4">
                  <c:v>169001.92307692306</c:v>
                </c:pt>
                <c:pt idx="5">
                  <c:v>167681.15942028983</c:v>
                </c:pt>
                <c:pt idx="6">
                  <c:v>167642.23300970873</c:v>
                </c:pt>
                <c:pt idx="7">
                  <c:v>165054.50236966825</c:v>
                </c:pt>
                <c:pt idx="8">
                  <c:v>165153.17073170733</c:v>
                </c:pt>
                <c:pt idx="9">
                  <c:v>163150.24630541872</c:v>
                </c:pt>
                <c:pt idx="10">
                  <c:v>162710.44776119402</c:v>
                </c:pt>
                <c:pt idx="11">
                  <c:v>162415.57788944725</c:v>
                </c:pt>
                <c:pt idx="12">
                  <c:v>160547.76119402985</c:v>
                </c:pt>
                <c:pt idx="13">
                  <c:v>161320</c:v>
                </c:pt>
                <c:pt idx="14">
                  <c:v>161251.48514851485</c:v>
                </c:pt>
                <c:pt idx="15">
                  <c:v>161557.35294117648</c:v>
                </c:pt>
                <c:pt idx="16">
                  <c:v>161443.62745098039</c:v>
                </c:pt>
                <c:pt idx="17">
                  <c:v>161266.34146341463</c:v>
                </c:pt>
                <c:pt idx="18">
                  <c:v>161621.18226600986</c:v>
                </c:pt>
                <c:pt idx="19">
                  <c:v>162663.45177664974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0-4ABA-8698-DC1F08B3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36304"/>
        <c:axId val="1696638384"/>
      </c:lineChart>
      <c:catAx>
        <c:axId val="16966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8384"/>
        <c:crosses val="autoZero"/>
        <c:auto val="1"/>
        <c:lblAlgn val="ctr"/>
        <c:lblOffset val="100"/>
        <c:noMultiLvlLbl val="0"/>
      </c:catAx>
      <c:valAx>
        <c:axId val="1696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Population</a:t>
            </a:r>
            <a:r>
              <a:rPr lang="es-ES" baseline="0"/>
              <a:t> (thousand person)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'Ammonia agric.'!$B$14:$B$33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'Ammonia agric.'!$G$14:$G$33</c:f>
              <c:numCache>
                <c:formatCode>0</c:formatCode>
                <c:ptCount val="20"/>
                <c:pt idx="0">
                  <c:v>427977.47</c:v>
                </c:pt>
                <c:pt idx="1">
                  <c:v>428588.64</c:v>
                </c:pt>
                <c:pt idx="2">
                  <c:v>429080.47</c:v>
                </c:pt>
                <c:pt idx="3">
                  <c:v>430605</c:v>
                </c:pt>
                <c:pt idx="4">
                  <c:v>432179.83</c:v>
                </c:pt>
                <c:pt idx="5">
                  <c:v>433824.14</c:v>
                </c:pt>
                <c:pt idx="6">
                  <c:v>435262.88</c:v>
                </c:pt>
                <c:pt idx="7">
                  <c:v>436698.14</c:v>
                </c:pt>
                <c:pt idx="8">
                  <c:v>438121</c:v>
                </c:pt>
                <c:pt idx="9">
                  <c:v>439769.78</c:v>
                </c:pt>
                <c:pt idx="10">
                  <c:v>440702.8</c:v>
                </c:pt>
                <c:pt idx="11">
                  <c:v>441227.56</c:v>
                </c:pt>
                <c:pt idx="12">
                  <c:v>441963.66</c:v>
                </c:pt>
                <c:pt idx="13">
                  <c:v>442508.03</c:v>
                </c:pt>
                <c:pt idx="14">
                  <c:v>442958.79</c:v>
                </c:pt>
                <c:pt idx="15">
                  <c:v>443773.15</c:v>
                </c:pt>
                <c:pt idx="16">
                  <c:v>444844.04</c:v>
                </c:pt>
                <c:pt idx="17">
                  <c:v>445599.26</c:v>
                </c:pt>
                <c:pt idx="18">
                  <c:v>446330.71</c:v>
                </c:pt>
                <c:pt idx="19">
                  <c:v>447285.71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4-4CD9-B72E-1CBB2158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36304"/>
        <c:axId val="1696638384"/>
      </c:lineChart>
      <c:catAx>
        <c:axId val="16966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8384"/>
        <c:crosses val="autoZero"/>
        <c:auto val="1"/>
        <c:lblAlgn val="ctr"/>
        <c:lblOffset val="100"/>
        <c:noMultiLvlLbl val="0"/>
      </c:catAx>
      <c:valAx>
        <c:axId val="1696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Ammonia emissions</a:t>
            </a:r>
            <a:r>
              <a:rPr lang="es-ES" baseline="0"/>
              <a:t> from agriculture (kg/ha)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'Ammonia agric.'!$B$14:$B$33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'Ammonia agric.'!$D$14:$D$33</c:f>
              <c:numCache>
                <c:formatCode>#,##0.##########</c:formatCode>
                <c:ptCount val="20"/>
                <c:pt idx="0">
                  <c:v>21.2</c:v>
                </c:pt>
                <c:pt idx="1">
                  <c:v>21.2</c:v>
                </c:pt>
                <c:pt idx="2">
                  <c:v>21.1</c:v>
                </c:pt>
                <c:pt idx="3">
                  <c:v>21.1</c:v>
                </c:pt>
                <c:pt idx="4">
                  <c:v>20.8</c:v>
                </c:pt>
                <c:pt idx="5" formatCode="#,##0.0">
                  <c:v>20.700000000000003</c:v>
                </c:pt>
                <c:pt idx="6">
                  <c:v>20.6</c:v>
                </c:pt>
                <c:pt idx="7">
                  <c:v>21.1</c:v>
                </c:pt>
                <c:pt idx="8">
                  <c:v>20.5</c:v>
                </c:pt>
                <c:pt idx="9" formatCode="#,##0.0">
                  <c:v>20.3</c:v>
                </c:pt>
                <c:pt idx="10">
                  <c:v>20.100000000000001</c:v>
                </c:pt>
                <c:pt idx="11">
                  <c:v>19.899999999999999</c:v>
                </c:pt>
                <c:pt idx="12">
                  <c:v>20.100000000000001</c:v>
                </c:pt>
                <c:pt idx="13" formatCode="#,##0.0">
                  <c:v>20</c:v>
                </c:pt>
                <c:pt idx="14">
                  <c:v>20.2</c:v>
                </c:pt>
                <c:pt idx="15">
                  <c:v>20.399999999999999</c:v>
                </c:pt>
                <c:pt idx="16">
                  <c:v>20.399999999999999</c:v>
                </c:pt>
                <c:pt idx="17">
                  <c:v>20.5</c:v>
                </c:pt>
                <c:pt idx="18">
                  <c:v>20.3</c:v>
                </c:pt>
                <c:pt idx="19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9-4F48-B0C3-E40741A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36304"/>
        <c:axId val="1696638384"/>
      </c:lineChart>
      <c:catAx>
        <c:axId val="16966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8384"/>
        <c:crosses val="autoZero"/>
        <c:auto val="1"/>
        <c:lblAlgn val="ctr"/>
        <c:lblOffset val="100"/>
        <c:noMultiLvlLbl val="0"/>
      </c:catAx>
      <c:valAx>
        <c:axId val="1696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0</xdr:row>
      <xdr:rowOff>69851</xdr:rowOff>
    </xdr:from>
    <xdr:to>
      <xdr:col>4</xdr:col>
      <xdr:colOff>584200</xdr:colOff>
      <xdr:row>11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5BD1C-BE50-4A8B-A7CF-891F46AD1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425451</xdr:colOff>
      <xdr:row>11</xdr:row>
      <xdr:rowOff>88900</xdr:rowOff>
    </xdr:from>
    <xdr:to>
      <xdr:col>4</xdr:col>
      <xdr:colOff>387350</xdr:colOff>
      <xdr:row>20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2481C3-C0CC-48D5-9449-4DFB90825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660401</xdr:colOff>
      <xdr:row>0</xdr:row>
      <xdr:rowOff>44451</xdr:rowOff>
    </xdr:from>
    <xdr:to>
      <xdr:col>8</xdr:col>
      <xdr:colOff>527050</xdr:colOff>
      <xdr:row>10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71D1A6-21CF-4C71-BA3A-881AEF272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692151</xdr:colOff>
      <xdr:row>0</xdr:row>
      <xdr:rowOff>38100</xdr:rowOff>
    </xdr:from>
    <xdr:to>
      <xdr:col>12</xdr:col>
      <xdr:colOff>603250</xdr:colOff>
      <xdr:row>11</xdr:row>
      <xdr:rowOff>126999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1A5BCD-FB4A-44FC-8524-085DC0667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527051</xdr:colOff>
      <xdr:row>11</xdr:row>
      <xdr:rowOff>88900</xdr:rowOff>
    </xdr:from>
    <xdr:to>
      <xdr:col>8</xdr:col>
      <xdr:colOff>584200</xdr:colOff>
      <xdr:row>20</xdr:row>
      <xdr:rowOff>155575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1F122CE-FF88-42AB-98AF-809691FC8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bservatory.clean-hydrogen.europa.eu/sites/default/files/2023-05/Chapter-2-FCHO-Market-2022-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190-8DCA-42FB-A56B-12AE52AAB282}">
  <dimension ref="B1:Q37"/>
  <sheetViews>
    <sheetView tabSelected="1" workbookViewId="0">
      <selection activeCell="Q25" sqref="Q25"/>
    </sheetView>
  </sheetViews>
  <sheetFormatPr defaultColWidth="10.85546875" defaultRowHeight="15"/>
  <cols>
    <col min="2" max="2" width="7.85546875" customWidth="1"/>
    <col min="3" max="3" width="12.28515625" customWidth="1"/>
    <col min="4" max="4" width="9.7109375" customWidth="1"/>
    <col min="5" max="6" width="10.42578125" customWidth="1"/>
    <col min="8" max="8" width="7.7109375" customWidth="1"/>
    <col min="15" max="15" width="21.85546875" customWidth="1"/>
    <col min="16" max="16" width="12" bestFit="1" customWidth="1"/>
  </cols>
  <sheetData>
    <row r="1" spans="2:11">
      <c r="B1" s="9" t="s">
        <v>0</v>
      </c>
    </row>
    <row r="2" spans="2:11">
      <c r="H2" t="s">
        <v>1</v>
      </c>
    </row>
    <row r="3" spans="2:11">
      <c r="B3" s="6" t="s">
        <v>2</v>
      </c>
      <c r="C3" s="6" t="s">
        <v>3</v>
      </c>
      <c r="D3" s="6" t="s">
        <v>4</v>
      </c>
      <c r="E3" s="6" t="s">
        <v>5</v>
      </c>
      <c r="F3" s="6"/>
      <c r="G3" s="6" t="s">
        <v>6</v>
      </c>
      <c r="H3" s="6" t="s">
        <v>7</v>
      </c>
    </row>
    <row r="4" spans="2:11">
      <c r="B4">
        <v>1990</v>
      </c>
      <c r="C4">
        <v>4589770</v>
      </c>
      <c r="D4" s="1"/>
    </row>
    <row r="5" spans="2:11">
      <c r="B5">
        <f>1+B4</f>
        <v>1991</v>
      </c>
      <c r="C5">
        <v>4347670</v>
      </c>
      <c r="D5" s="1"/>
    </row>
    <row r="6" spans="2:11">
      <c r="B6">
        <f t="shared" ref="B6:B36" si="0">1+B5</f>
        <v>1992</v>
      </c>
      <c r="C6">
        <v>4112500</v>
      </c>
      <c r="D6" s="1"/>
    </row>
    <row r="7" spans="2:11">
      <c r="B7">
        <f t="shared" si="0"/>
        <v>1993</v>
      </c>
      <c r="C7">
        <v>3970670</v>
      </c>
      <c r="D7" s="1"/>
      <c r="J7" s="10" t="s">
        <v>8</v>
      </c>
      <c r="K7" t="s">
        <v>9</v>
      </c>
    </row>
    <row r="8" spans="2:11">
      <c r="B8">
        <f t="shared" si="0"/>
        <v>1994</v>
      </c>
      <c r="C8">
        <v>3854190</v>
      </c>
      <c r="D8" s="1"/>
      <c r="K8" t="s">
        <v>10</v>
      </c>
    </row>
    <row r="9" spans="2:11">
      <c r="B9">
        <f t="shared" si="0"/>
        <v>1995</v>
      </c>
      <c r="C9">
        <v>3779890</v>
      </c>
      <c r="D9" s="1"/>
      <c r="G9" s="5">
        <v>425003.36</v>
      </c>
      <c r="K9" t="s">
        <v>11</v>
      </c>
    </row>
    <row r="10" spans="2:11">
      <c r="B10">
        <f t="shared" si="0"/>
        <v>1996</v>
      </c>
      <c r="C10">
        <v>3797730</v>
      </c>
      <c r="D10" s="1"/>
      <c r="G10" s="5">
        <v>425596.49</v>
      </c>
      <c r="K10" t="s">
        <v>12</v>
      </c>
    </row>
    <row r="11" spans="2:11">
      <c r="B11">
        <f t="shared" si="0"/>
        <v>1997</v>
      </c>
      <c r="C11">
        <v>3762230</v>
      </c>
      <c r="D11" s="1"/>
      <c r="G11" s="5">
        <v>426136.55</v>
      </c>
      <c r="K11" t="s">
        <v>13</v>
      </c>
    </row>
    <row r="12" spans="2:11">
      <c r="B12">
        <f t="shared" si="0"/>
        <v>1998</v>
      </c>
      <c r="C12">
        <v>3765000</v>
      </c>
      <c r="D12" s="1"/>
      <c r="G12" s="5">
        <v>426659.47</v>
      </c>
      <c r="K12" t="s">
        <v>14</v>
      </c>
    </row>
    <row r="13" spans="2:11">
      <c r="B13">
        <f t="shared" si="0"/>
        <v>1999</v>
      </c>
      <c r="C13">
        <v>3743810</v>
      </c>
      <c r="D13" s="1"/>
      <c r="G13" s="5">
        <v>427082.88</v>
      </c>
    </row>
    <row r="14" spans="2:11">
      <c r="B14">
        <f t="shared" si="0"/>
        <v>2000</v>
      </c>
      <c r="C14">
        <v>3669060</v>
      </c>
      <c r="D14" s="2">
        <v>21.2</v>
      </c>
      <c r="E14" s="5">
        <f>C14/D14</f>
        <v>173068.86792452831</v>
      </c>
      <c r="F14" s="5">
        <f>E14/1000</f>
        <v>173.06886792452832</v>
      </c>
      <c r="G14" s="5">
        <v>427977.47</v>
      </c>
      <c r="H14" s="5">
        <v>2931.2269999999999</v>
      </c>
    </row>
    <row r="15" spans="2:11">
      <c r="B15">
        <f t="shared" si="0"/>
        <v>2001</v>
      </c>
      <c r="C15">
        <v>3646220</v>
      </c>
      <c r="D15" s="2">
        <v>21.2</v>
      </c>
      <c r="E15" s="5">
        <f t="shared" ref="E15:E33" si="1">C15/D15</f>
        <v>171991.50943396226</v>
      </c>
      <c r="F15" s="5">
        <f t="shared" ref="F15:F37" si="2">E15/1000</f>
        <v>171.99150943396225</v>
      </c>
      <c r="G15" s="5">
        <v>428588.64</v>
      </c>
      <c r="H15" s="5">
        <v>2899.8560000000002</v>
      </c>
      <c r="J15">
        <v>2000</v>
      </c>
      <c r="K15" s="4">
        <f>E14/1000</f>
        <v>173.06886792452832</v>
      </c>
    </row>
    <row r="16" spans="2:11">
      <c r="B16">
        <f t="shared" si="0"/>
        <v>2002</v>
      </c>
      <c r="C16">
        <v>3591730</v>
      </c>
      <c r="D16" s="2">
        <v>21.1</v>
      </c>
      <c r="E16" s="5">
        <f t="shared" si="1"/>
        <v>170224.17061611373</v>
      </c>
      <c r="F16" s="5">
        <f t="shared" si="2"/>
        <v>170.22417061611372</v>
      </c>
      <c r="G16" s="5">
        <v>429080.47</v>
      </c>
      <c r="H16" s="5">
        <v>2877.694</v>
      </c>
      <c r="J16">
        <v>2001</v>
      </c>
      <c r="K16" s="4">
        <f t="shared" ref="K16:K34" si="3">E15/1000</f>
        <v>171.99150943396225</v>
      </c>
    </row>
    <row r="17" spans="2:17">
      <c r="B17">
        <f t="shared" si="0"/>
        <v>2003</v>
      </c>
      <c r="C17">
        <v>3558720</v>
      </c>
      <c r="D17" s="2">
        <v>21.1</v>
      </c>
      <c r="E17" s="5">
        <f t="shared" si="1"/>
        <v>168659.71563981043</v>
      </c>
      <c r="F17" s="5">
        <f t="shared" si="2"/>
        <v>168.65971563981043</v>
      </c>
      <c r="G17" s="5">
        <v>430605</v>
      </c>
      <c r="H17" s="5">
        <v>2849.136</v>
      </c>
      <c r="J17">
        <v>2002</v>
      </c>
      <c r="K17" s="4">
        <f t="shared" si="3"/>
        <v>170.22417061611372</v>
      </c>
    </row>
    <row r="18" spans="2:17">
      <c r="B18">
        <f t="shared" si="0"/>
        <v>2004</v>
      </c>
      <c r="C18">
        <v>3515240</v>
      </c>
      <c r="D18" s="2">
        <v>20.8</v>
      </c>
      <c r="E18" s="5">
        <f t="shared" si="1"/>
        <v>169001.92307692306</v>
      </c>
      <c r="F18" s="5">
        <f t="shared" si="2"/>
        <v>169.00192307692308</v>
      </c>
      <c r="G18" s="5">
        <v>432179.83</v>
      </c>
      <c r="H18" s="5">
        <v>2827.223</v>
      </c>
      <c r="J18">
        <v>2003</v>
      </c>
      <c r="K18" s="4">
        <f t="shared" si="3"/>
        <v>168.65971563981043</v>
      </c>
    </row>
    <row r="19" spans="2:17">
      <c r="B19">
        <f t="shared" si="0"/>
        <v>2005</v>
      </c>
      <c r="C19">
        <v>3471000</v>
      </c>
      <c r="D19" s="16">
        <f>(D18+D20)/2</f>
        <v>20.700000000000003</v>
      </c>
      <c r="E19" s="5">
        <f t="shared" si="1"/>
        <v>167681.15942028983</v>
      </c>
      <c r="F19" s="5">
        <f t="shared" si="2"/>
        <v>167.68115942028982</v>
      </c>
      <c r="G19" s="5">
        <v>433824.14</v>
      </c>
      <c r="H19" s="5">
        <v>2785.1840000000002</v>
      </c>
      <c r="J19">
        <v>2004</v>
      </c>
      <c r="K19" s="4">
        <f t="shared" si="3"/>
        <v>169.00192307692308</v>
      </c>
    </row>
    <row r="20" spans="2:17">
      <c r="B20">
        <f t="shared" si="0"/>
        <v>2006</v>
      </c>
      <c r="C20">
        <v>3453430</v>
      </c>
      <c r="D20" s="2">
        <v>20.6</v>
      </c>
      <c r="E20" s="5">
        <f t="shared" si="1"/>
        <v>167642.23300970873</v>
      </c>
      <c r="F20" s="5">
        <f t="shared" si="2"/>
        <v>167.64223300970872</v>
      </c>
      <c r="G20" s="5">
        <v>435262.88</v>
      </c>
      <c r="H20" s="5">
        <v>2767.56</v>
      </c>
      <c r="J20">
        <v>2005</v>
      </c>
      <c r="K20" s="4">
        <f t="shared" si="3"/>
        <v>167.68115942028982</v>
      </c>
    </row>
    <row r="21" spans="2:17">
      <c r="B21">
        <f t="shared" si="0"/>
        <v>2007</v>
      </c>
      <c r="C21">
        <v>3482650</v>
      </c>
      <c r="D21" s="2">
        <v>21.1</v>
      </c>
      <c r="E21" s="5">
        <f t="shared" si="1"/>
        <v>165054.50236966825</v>
      </c>
      <c r="F21" s="5">
        <f t="shared" si="2"/>
        <v>165.05450236966826</v>
      </c>
      <c r="G21" s="5">
        <v>436698.14</v>
      </c>
      <c r="H21" s="5">
        <v>2765.221</v>
      </c>
      <c r="J21">
        <v>2006</v>
      </c>
      <c r="K21" s="4">
        <f t="shared" si="3"/>
        <v>167.64223300970872</v>
      </c>
      <c r="P21" t="s">
        <v>15</v>
      </c>
      <c r="Q21" t="s">
        <v>16</v>
      </c>
    </row>
    <row r="22" spans="2:17">
      <c r="B22">
        <f t="shared" si="0"/>
        <v>2008</v>
      </c>
      <c r="C22">
        <v>3385640</v>
      </c>
      <c r="D22" s="2">
        <v>20.5</v>
      </c>
      <c r="E22" s="5">
        <f t="shared" si="1"/>
        <v>165153.17073170733</v>
      </c>
      <c r="F22" s="5">
        <f t="shared" si="2"/>
        <v>165.15317073170732</v>
      </c>
      <c r="G22" s="5">
        <v>438121</v>
      </c>
      <c r="H22" s="5">
        <v>2988.0540000000001</v>
      </c>
      <c r="J22">
        <v>2007</v>
      </c>
      <c r="K22" s="4">
        <f t="shared" si="3"/>
        <v>165.05450236966826</v>
      </c>
      <c r="O22" t="s">
        <v>17</v>
      </c>
      <c r="P22" s="4">
        <v>19.100000000000001</v>
      </c>
      <c r="Q22" s="4">
        <f>Q25/Q24</f>
        <v>14.925373134328357</v>
      </c>
    </row>
    <row r="23" spans="2:17">
      <c r="B23">
        <f t="shared" si="0"/>
        <v>2009</v>
      </c>
      <c r="C23">
        <v>3311950</v>
      </c>
      <c r="D23" s="16">
        <f>(D22+D24)/2</f>
        <v>20.3</v>
      </c>
      <c r="E23" s="5">
        <f t="shared" si="1"/>
        <v>163150.24630541872</v>
      </c>
      <c r="F23" s="5">
        <f t="shared" si="2"/>
        <v>163.15024630541873</v>
      </c>
      <c r="G23" s="5">
        <v>439769.78</v>
      </c>
      <c r="H23" s="5">
        <v>2902.779</v>
      </c>
      <c r="J23">
        <v>2008</v>
      </c>
      <c r="K23" s="4">
        <f t="shared" si="3"/>
        <v>165.15317073170732</v>
      </c>
      <c r="O23" t="s">
        <v>18</v>
      </c>
      <c r="P23" s="4">
        <f>33.3</f>
        <v>33.299999999999997</v>
      </c>
      <c r="Q23" s="4">
        <f>33.3</f>
        <v>33.299999999999997</v>
      </c>
    </row>
    <row r="24" spans="2:17">
      <c r="B24">
        <f t="shared" si="0"/>
        <v>2010</v>
      </c>
      <c r="C24">
        <v>3270480</v>
      </c>
      <c r="D24" s="2">
        <v>20.100000000000001</v>
      </c>
      <c r="E24" s="5">
        <f t="shared" si="1"/>
        <v>162710.44776119402</v>
      </c>
      <c r="F24" s="5">
        <f t="shared" si="2"/>
        <v>162.71044776119402</v>
      </c>
      <c r="G24" s="5">
        <v>440702.8</v>
      </c>
      <c r="H24" s="5">
        <v>2854.42</v>
      </c>
      <c r="J24">
        <v>2009</v>
      </c>
      <c r="K24" s="4">
        <f t="shared" si="3"/>
        <v>163.15024630541873</v>
      </c>
      <c r="O24" t="s">
        <v>19</v>
      </c>
      <c r="P24" s="4">
        <v>0.17699999999999999</v>
      </c>
      <c r="Q24" s="4">
        <v>0.16750000000000001</v>
      </c>
    </row>
    <row r="25" spans="2:17">
      <c r="B25">
        <f t="shared" si="0"/>
        <v>2011</v>
      </c>
      <c r="C25">
        <v>3232070</v>
      </c>
      <c r="D25" s="2">
        <v>19.899999999999999</v>
      </c>
      <c r="E25" s="5">
        <f t="shared" si="1"/>
        <v>162415.57788944725</v>
      </c>
      <c r="F25" s="5">
        <f t="shared" si="2"/>
        <v>162.41557788944723</v>
      </c>
      <c r="G25" s="5">
        <v>441227.56</v>
      </c>
      <c r="H25" s="5">
        <v>2834.422</v>
      </c>
      <c r="J25">
        <v>2010</v>
      </c>
      <c r="K25" s="4">
        <f t="shared" si="3"/>
        <v>162.71044776119402</v>
      </c>
      <c r="O25" t="s">
        <v>20</v>
      </c>
      <c r="P25" s="4">
        <f>P22*P24</f>
        <v>3.3807</v>
      </c>
      <c r="Q25" s="4">
        <v>2.5</v>
      </c>
    </row>
    <row r="26" spans="2:17">
      <c r="B26">
        <f t="shared" si="0"/>
        <v>2012</v>
      </c>
      <c r="C26">
        <v>3227010</v>
      </c>
      <c r="D26" s="2">
        <v>20.100000000000001</v>
      </c>
      <c r="E26" s="5">
        <f t="shared" si="1"/>
        <v>160547.76119402985</v>
      </c>
      <c r="F26" s="5">
        <f t="shared" si="2"/>
        <v>160.54776119402985</v>
      </c>
      <c r="G26" s="5">
        <v>441963.66</v>
      </c>
      <c r="H26" s="5">
        <v>2826.2950000000001</v>
      </c>
      <c r="J26">
        <v>2011</v>
      </c>
      <c r="K26" s="4">
        <f t="shared" si="3"/>
        <v>162.41557788944723</v>
      </c>
      <c r="O26" t="s">
        <v>21</v>
      </c>
      <c r="P26" s="4">
        <f>P25*P23</f>
        <v>112.57731</v>
      </c>
      <c r="Q26" s="4">
        <f>Q25*Q23</f>
        <v>83.25</v>
      </c>
    </row>
    <row r="27" spans="2:17">
      <c r="B27">
        <f t="shared" si="0"/>
        <v>2013</v>
      </c>
      <c r="C27">
        <v>3226400</v>
      </c>
      <c r="D27" s="3">
        <v>20</v>
      </c>
      <c r="E27" s="5">
        <f t="shared" si="1"/>
        <v>161320</v>
      </c>
      <c r="F27" s="5">
        <f t="shared" si="2"/>
        <v>161.32</v>
      </c>
      <c r="G27" s="5">
        <v>442508.03</v>
      </c>
      <c r="H27" s="5">
        <v>2805.29</v>
      </c>
      <c r="J27">
        <v>2012</v>
      </c>
      <c r="K27" s="4">
        <f t="shared" si="3"/>
        <v>160.54776119402985</v>
      </c>
      <c r="O27" t="s">
        <v>22</v>
      </c>
      <c r="P27" t="s">
        <v>23</v>
      </c>
      <c r="Q27" s="17" t="s">
        <v>24</v>
      </c>
    </row>
    <row r="28" spans="2:17">
      <c r="B28">
        <f t="shared" si="0"/>
        <v>2014</v>
      </c>
      <c r="C28">
        <v>3257280</v>
      </c>
      <c r="D28" s="2">
        <v>20.2</v>
      </c>
      <c r="E28" s="5">
        <f t="shared" si="1"/>
        <v>161251.48514851485</v>
      </c>
      <c r="F28" s="5">
        <f t="shared" si="2"/>
        <v>161.25148514851486</v>
      </c>
      <c r="G28" s="5">
        <v>442958.79</v>
      </c>
      <c r="H28" s="5">
        <v>2802.5149999999999</v>
      </c>
      <c r="J28">
        <v>2013</v>
      </c>
      <c r="K28" s="4">
        <f t="shared" si="3"/>
        <v>161.32</v>
      </c>
    </row>
    <row r="29" spans="2:17">
      <c r="B29">
        <f t="shared" si="0"/>
        <v>2015</v>
      </c>
      <c r="C29">
        <v>3295770</v>
      </c>
      <c r="D29" s="2">
        <v>20.399999999999999</v>
      </c>
      <c r="E29" s="5">
        <f t="shared" si="1"/>
        <v>161557.35294117648</v>
      </c>
      <c r="F29" s="5">
        <f t="shared" si="2"/>
        <v>161.55735294117648</v>
      </c>
      <c r="G29" s="5">
        <v>443773.15</v>
      </c>
      <c r="H29" s="5">
        <v>2824.6480000000001</v>
      </c>
      <c r="J29">
        <v>2014</v>
      </c>
      <c r="K29" s="4">
        <f t="shared" si="3"/>
        <v>161.25148514851486</v>
      </c>
    </row>
    <row r="30" spans="2:17">
      <c r="B30">
        <f t="shared" si="0"/>
        <v>2016</v>
      </c>
      <c r="C30">
        <v>3293450</v>
      </c>
      <c r="D30" s="2">
        <v>20.399999999999999</v>
      </c>
      <c r="E30" s="5">
        <f t="shared" si="1"/>
        <v>161443.62745098039</v>
      </c>
      <c r="F30" s="5">
        <f t="shared" si="2"/>
        <v>161.44362745098039</v>
      </c>
      <c r="G30" s="5">
        <v>444844.04</v>
      </c>
      <c r="H30" s="5">
        <v>2837.41</v>
      </c>
      <c r="J30">
        <v>2015</v>
      </c>
      <c r="K30" s="4">
        <f t="shared" si="3"/>
        <v>161.55735294117648</v>
      </c>
    </row>
    <row r="31" spans="2:17">
      <c r="B31">
        <f t="shared" si="0"/>
        <v>2017</v>
      </c>
      <c r="C31">
        <v>3305960</v>
      </c>
      <c r="D31" s="2">
        <v>20.5</v>
      </c>
      <c r="E31" s="5">
        <f t="shared" si="1"/>
        <v>161266.34146341463</v>
      </c>
      <c r="F31" s="5">
        <f t="shared" si="2"/>
        <v>161.26634146341462</v>
      </c>
      <c r="G31" s="5">
        <v>445599.26</v>
      </c>
      <c r="H31" s="5">
        <v>2848.5450000000001</v>
      </c>
      <c r="J31">
        <v>2016</v>
      </c>
      <c r="K31" s="4">
        <f t="shared" si="3"/>
        <v>161.44362745098039</v>
      </c>
    </row>
    <row r="32" spans="2:17">
      <c r="B32">
        <f t="shared" si="0"/>
        <v>2018</v>
      </c>
      <c r="C32">
        <v>3280910</v>
      </c>
      <c r="D32" s="2">
        <v>20.3</v>
      </c>
      <c r="E32" s="5">
        <f t="shared" si="1"/>
        <v>161621.18226600986</v>
      </c>
      <c r="F32" s="5">
        <f t="shared" si="2"/>
        <v>161.62118226600987</v>
      </c>
      <c r="G32" s="5">
        <v>446330.71</v>
      </c>
      <c r="H32" s="5">
        <v>2840.9670000000001</v>
      </c>
      <c r="J32">
        <v>2017</v>
      </c>
      <c r="K32" s="4">
        <f t="shared" si="3"/>
        <v>161.26634146341462</v>
      </c>
    </row>
    <row r="33" spans="2:11">
      <c r="B33">
        <f t="shared" si="0"/>
        <v>2019</v>
      </c>
      <c r="C33">
        <v>3204470</v>
      </c>
      <c r="D33" s="2">
        <v>19.7</v>
      </c>
      <c r="E33" s="5">
        <f t="shared" si="1"/>
        <v>162663.45177664974</v>
      </c>
      <c r="F33" s="5">
        <f t="shared" si="2"/>
        <v>162.66345177664974</v>
      </c>
      <c r="G33" s="5">
        <v>447285.71</v>
      </c>
      <c r="J33">
        <v>2018</v>
      </c>
      <c r="K33" s="4">
        <f t="shared" si="3"/>
        <v>161.62118226600987</v>
      </c>
    </row>
    <row r="34" spans="2:11">
      <c r="B34" s="7">
        <f t="shared" si="0"/>
        <v>2020</v>
      </c>
      <c r="C34" s="7"/>
      <c r="D34" s="7"/>
      <c r="E34" s="7"/>
      <c r="F34" s="5">
        <f t="shared" si="2"/>
        <v>0</v>
      </c>
      <c r="G34" s="8">
        <v>448109.92</v>
      </c>
      <c r="H34" s="7"/>
      <c r="J34">
        <v>2019</v>
      </c>
      <c r="K34" s="4">
        <f t="shared" si="3"/>
        <v>162.66345177664974</v>
      </c>
    </row>
    <row r="35" spans="2:11">
      <c r="B35" s="7">
        <f t="shared" si="0"/>
        <v>2021</v>
      </c>
      <c r="C35" s="7"/>
      <c r="D35" s="7"/>
      <c r="E35" s="7"/>
      <c r="F35" s="5">
        <f t="shared" si="2"/>
        <v>0</v>
      </c>
      <c r="G35" s="8">
        <v>447655.27</v>
      </c>
      <c r="H35" s="7"/>
    </row>
    <row r="36" spans="2:11">
      <c r="B36" s="7">
        <f t="shared" si="0"/>
        <v>2022</v>
      </c>
      <c r="C36" s="7"/>
      <c r="D36" s="7"/>
      <c r="E36" s="7"/>
      <c r="F36" s="5">
        <f t="shared" si="2"/>
        <v>0</v>
      </c>
      <c r="G36" s="8"/>
      <c r="H36" s="7"/>
    </row>
    <row r="37" spans="2:11">
      <c r="B37" s="6" t="s">
        <v>25</v>
      </c>
      <c r="C37" s="4">
        <f>(C33-C4)/C4/($B$33-$B$4)*100</f>
        <v>-1.0407703548814293</v>
      </c>
      <c r="D37" s="4">
        <f>(D33-D14)/D14/($B$33-$B$14)*100</f>
        <v>-0.37239324726911621</v>
      </c>
      <c r="E37" s="4">
        <f>(E33-E14)/E14/($B$33-$B$14)*100</f>
        <v>-0.31643673875888134</v>
      </c>
      <c r="F37" s="5">
        <f t="shared" si="2"/>
        <v>-3.1643673875888134E-4</v>
      </c>
      <c r="G37" s="4">
        <f>(G33-G9)/G9/($B$33-$B$9)*100</f>
        <v>0.21845268470348128</v>
      </c>
    </row>
  </sheetData>
  <hyperlinks>
    <hyperlink ref="Q27" r:id="rId1" display="https://observatory.clean-hydrogen.europa.eu/sites/default/files/2023-05/Chapter-2-FCHO-Market-2022-Final.pdf" xr:uid="{289DD9B8-03EC-44B0-8A9A-F134557D38F8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D7F4-6603-46A1-A35F-C3E5272C1AD8}">
  <dimension ref="A1"/>
  <sheetViews>
    <sheetView workbookViewId="0">
      <selection activeCell="J17" sqref="J17"/>
    </sheetView>
  </sheetViews>
  <sheetFormatPr defaultColWidth="10.85546875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945D-E7D7-4037-8B5F-20C7573D296A}">
  <dimension ref="A1:I25"/>
  <sheetViews>
    <sheetView workbookViewId="0">
      <selection activeCell="M21" sqref="M21"/>
    </sheetView>
  </sheetViews>
  <sheetFormatPr defaultColWidth="10.85546875" defaultRowHeight="15"/>
  <cols>
    <col min="1" max="1" width="15.42578125" customWidth="1"/>
    <col min="2" max="2" width="14.5703125" customWidth="1"/>
    <col min="3" max="3" width="14.42578125" customWidth="1"/>
    <col min="4" max="4" width="9.42578125" customWidth="1"/>
    <col min="5" max="5" width="15.5703125" customWidth="1"/>
    <col min="9" max="9" width="11.140625" customWidth="1"/>
    <col min="259" max="259" width="15.42578125" customWidth="1"/>
    <col min="260" max="260" width="14.5703125" customWidth="1"/>
    <col min="261" max="261" width="14.42578125" customWidth="1"/>
    <col min="262" max="262" width="15.5703125" customWidth="1"/>
    <col min="515" max="515" width="15.42578125" customWidth="1"/>
    <col min="516" max="516" width="14.5703125" customWidth="1"/>
    <col min="517" max="517" width="14.42578125" customWidth="1"/>
    <col min="518" max="518" width="15.5703125" customWidth="1"/>
    <col min="771" max="771" width="15.42578125" customWidth="1"/>
    <col min="772" max="772" width="14.5703125" customWidth="1"/>
    <col min="773" max="773" width="14.42578125" customWidth="1"/>
    <col min="774" max="774" width="15.5703125" customWidth="1"/>
    <col min="1027" max="1027" width="15.42578125" customWidth="1"/>
    <col min="1028" max="1028" width="14.5703125" customWidth="1"/>
    <col min="1029" max="1029" width="14.42578125" customWidth="1"/>
    <col min="1030" max="1030" width="15.5703125" customWidth="1"/>
    <col min="1283" max="1283" width="15.42578125" customWidth="1"/>
    <col min="1284" max="1284" width="14.5703125" customWidth="1"/>
    <col min="1285" max="1285" width="14.42578125" customWidth="1"/>
    <col min="1286" max="1286" width="15.5703125" customWidth="1"/>
    <col min="1539" max="1539" width="15.42578125" customWidth="1"/>
    <col min="1540" max="1540" width="14.5703125" customWidth="1"/>
    <col min="1541" max="1541" width="14.42578125" customWidth="1"/>
    <col min="1542" max="1542" width="15.5703125" customWidth="1"/>
    <col min="1795" max="1795" width="15.42578125" customWidth="1"/>
    <col min="1796" max="1796" width="14.5703125" customWidth="1"/>
    <col min="1797" max="1797" width="14.42578125" customWidth="1"/>
    <col min="1798" max="1798" width="15.5703125" customWidth="1"/>
    <col min="2051" max="2051" width="15.42578125" customWidth="1"/>
    <col min="2052" max="2052" width="14.5703125" customWidth="1"/>
    <col min="2053" max="2053" width="14.42578125" customWidth="1"/>
    <col min="2054" max="2054" width="15.5703125" customWidth="1"/>
    <col min="2307" max="2307" width="15.42578125" customWidth="1"/>
    <col min="2308" max="2308" width="14.5703125" customWidth="1"/>
    <col min="2309" max="2309" width="14.42578125" customWidth="1"/>
    <col min="2310" max="2310" width="15.5703125" customWidth="1"/>
    <col min="2563" max="2563" width="15.42578125" customWidth="1"/>
    <col min="2564" max="2564" width="14.5703125" customWidth="1"/>
    <col min="2565" max="2565" width="14.42578125" customWidth="1"/>
    <col min="2566" max="2566" width="15.5703125" customWidth="1"/>
    <col min="2819" max="2819" width="15.42578125" customWidth="1"/>
    <col min="2820" max="2820" width="14.5703125" customWidth="1"/>
    <col min="2821" max="2821" width="14.42578125" customWidth="1"/>
    <col min="2822" max="2822" width="15.5703125" customWidth="1"/>
    <col min="3075" max="3075" width="15.42578125" customWidth="1"/>
    <col min="3076" max="3076" width="14.5703125" customWidth="1"/>
    <col min="3077" max="3077" width="14.42578125" customWidth="1"/>
    <col min="3078" max="3078" width="15.5703125" customWidth="1"/>
    <col min="3331" max="3331" width="15.42578125" customWidth="1"/>
    <col min="3332" max="3332" width="14.5703125" customWidth="1"/>
    <col min="3333" max="3333" width="14.42578125" customWidth="1"/>
    <col min="3334" max="3334" width="15.5703125" customWidth="1"/>
    <col min="3587" max="3587" width="15.42578125" customWidth="1"/>
    <col min="3588" max="3588" width="14.5703125" customWidth="1"/>
    <col min="3589" max="3589" width="14.42578125" customWidth="1"/>
    <col min="3590" max="3590" width="15.5703125" customWidth="1"/>
    <col min="3843" max="3843" width="15.42578125" customWidth="1"/>
    <col min="3844" max="3844" width="14.5703125" customWidth="1"/>
    <col min="3845" max="3845" width="14.42578125" customWidth="1"/>
    <col min="3846" max="3846" width="15.5703125" customWidth="1"/>
    <col min="4099" max="4099" width="15.42578125" customWidth="1"/>
    <col min="4100" max="4100" width="14.5703125" customWidth="1"/>
    <col min="4101" max="4101" width="14.42578125" customWidth="1"/>
    <col min="4102" max="4102" width="15.5703125" customWidth="1"/>
    <col min="4355" max="4355" width="15.42578125" customWidth="1"/>
    <col min="4356" max="4356" width="14.5703125" customWidth="1"/>
    <col min="4357" max="4357" width="14.42578125" customWidth="1"/>
    <col min="4358" max="4358" width="15.5703125" customWidth="1"/>
    <col min="4611" max="4611" width="15.42578125" customWidth="1"/>
    <col min="4612" max="4612" width="14.5703125" customWidth="1"/>
    <col min="4613" max="4613" width="14.42578125" customWidth="1"/>
    <col min="4614" max="4614" width="15.5703125" customWidth="1"/>
    <col min="4867" max="4867" width="15.42578125" customWidth="1"/>
    <col min="4868" max="4868" width="14.5703125" customWidth="1"/>
    <col min="4869" max="4869" width="14.42578125" customWidth="1"/>
    <col min="4870" max="4870" width="15.5703125" customWidth="1"/>
    <col min="5123" max="5123" width="15.42578125" customWidth="1"/>
    <col min="5124" max="5124" width="14.5703125" customWidth="1"/>
    <col min="5125" max="5125" width="14.42578125" customWidth="1"/>
    <col min="5126" max="5126" width="15.5703125" customWidth="1"/>
    <col min="5379" max="5379" width="15.42578125" customWidth="1"/>
    <col min="5380" max="5380" width="14.5703125" customWidth="1"/>
    <col min="5381" max="5381" width="14.42578125" customWidth="1"/>
    <col min="5382" max="5382" width="15.5703125" customWidth="1"/>
    <col min="5635" max="5635" width="15.42578125" customWidth="1"/>
    <col min="5636" max="5636" width="14.5703125" customWidth="1"/>
    <col min="5637" max="5637" width="14.42578125" customWidth="1"/>
    <col min="5638" max="5638" width="15.5703125" customWidth="1"/>
    <col min="5891" max="5891" width="15.42578125" customWidth="1"/>
    <col min="5892" max="5892" width="14.5703125" customWidth="1"/>
    <col min="5893" max="5893" width="14.42578125" customWidth="1"/>
    <col min="5894" max="5894" width="15.5703125" customWidth="1"/>
    <col min="6147" max="6147" width="15.42578125" customWidth="1"/>
    <col min="6148" max="6148" width="14.5703125" customWidth="1"/>
    <col min="6149" max="6149" width="14.42578125" customWidth="1"/>
    <col min="6150" max="6150" width="15.5703125" customWidth="1"/>
    <col min="6403" max="6403" width="15.42578125" customWidth="1"/>
    <col min="6404" max="6404" width="14.5703125" customWidth="1"/>
    <col min="6405" max="6405" width="14.42578125" customWidth="1"/>
    <col min="6406" max="6406" width="15.5703125" customWidth="1"/>
    <col min="6659" max="6659" width="15.42578125" customWidth="1"/>
    <col min="6660" max="6660" width="14.5703125" customWidth="1"/>
    <col min="6661" max="6661" width="14.42578125" customWidth="1"/>
    <col min="6662" max="6662" width="15.5703125" customWidth="1"/>
    <col min="6915" max="6915" width="15.42578125" customWidth="1"/>
    <col min="6916" max="6916" width="14.5703125" customWidth="1"/>
    <col min="6917" max="6917" width="14.42578125" customWidth="1"/>
    <col min="6918" max="6918" width="15.5703125" customWidth="1"/>
    <col min="7171" max="7171" width="15.42578125" customWidth="1"/>
    <col min="7172" max="7172" width="14.5703125" customWidth="1"/>
    <col min="7173" max="7173" width="14.42578125" customWidth="1"/>
    <col min="7174" max="7174" width="15.5703125" customWidth="1"/>
    <col min="7427" max="7427" width="15.42578125" customWidth="1"/>
    <col min="7428" max="7428" width="14.5703125" customWidth="1"/>
    <col min="7429" max="7429" width="14.42578125" customWidth="1"/>
    <col min="7430" max="7430" width="15.5703125" customWidth="1"/>
    <col min="7683" max="7683" width="15.42578125" customWidth="1"/>
    <col min="7684" max="7684" width="14.5703125" customWidth="1"/>
    <col min="7685" max="7685" width="14.42578125" customWidth="1"/>
    <col min="7686" max="7686" width="15.5703125" customWidth="1"/>
    <col min="7939" max="7939" width="15.42578125" customWidth="1"/>
    <col min="7940" max="7940" width="14.5703125" customWidth="1"/>
    <col min="7941" max="7941" width="14.42578125" customWidth="1"/>
    <col min="7942" max="7942" width="15.5703125" customWidth="1"/>
    <col min="8195" max="8195" width="15.42578125" customWidth="1"/>
    <col min="8196" max="8196" width="14.5703125" customWidth="1"/>
    <col min="8197" max="8197" width="14.42578125" customWidth="1"/>
    <col min="8198" max="8198" width="15.5703125" customWidth="1"/>
    <col min="8451" max="8451" width="15.42578125" customWidth="1"/>
    <col min="8452" max="8452" width="14.5703125" customWidth="1"/>
    <col min="8453" max="8453" width="14.42578125" customWidth="1"/>
    <col min="8454" max="8454" width="15.5703125" customWidth="1"/>
    <col min="8707" max="8707" width="15.42578125" customWidth="1"/>
    <col min="8708" max="8708" width="14.5703125" customWidth="1"/>
    <col min="8709" max="8709" width="14.42578125" customWidth="1"/>
    <col min="8710" max="8710" width="15.5703125" customWidth="1"/>
    <col min="8963" max="8963" width="15.42578125" customWidth="1"/>
    <col min="8964" max="8964" width="14.5703125" customWidth="1"/>
    <col min="8965" max="8965" width="14.42578125" customWidth="1"/>
    <col min="8966" max="8966" width="15.5703125" customWidth="1"/>
    <col min="9219" max="9219" width="15.42578125" customWidth="1"/>
    <col min="9220" max="9220" width="14.5703125" customWidth="1"/>
    <col min="9221" max="9221" width="14.42578125" customWidth="1"/>
    <col min="9222" max="9222" width="15.5703125" customWidth="1"/>
    <col min="9475" max="9475" width="15.42578125" customWidth="1"/>
    <col min="9476" max="9476" width="14.5703125" customWidth="1"/>
    <col min="9477" max="9477" width="14.42578125" customWidth="1"/>
    <col min="9478" max="9478" width="15.5703125" customWidth="1"/>
    <col min="9731" max="9731" width="15.42578125" customWidth="1"/>
    <col min="9732" max="9732" width="14.5703125" customWidth="1"/>
    <col min="9733" max="9733" width="14.42578125" customWidth="1"/>
    <col min="9734" max="9734" width="15.5703125" customWidth="1"/>
    <col min="9987" max="9987" width="15.42578125" customWidth="1"/>
    <col min="9988" max="9988" width="14.5703125" customWidth="1"/>
    <col min="9989" max="9989" width="14.42578125" customWidth="1"/>
    <col min="9990" max="9990" width="15.5703125" customWidth="1"/>
    <col min="10243" max="10243" width="15.42578125" customWidth="1"/>
    <col min="10244" max="10244" width="14.5703125" customWidth="1"/>
    <col min="10245" max="10245" width="14.42578125" customWidth="1"/>
    <col min="10246" max="10246" width="15.5703125" customWidth="1"/>
    <col min="10499" max="10499" width="15.42578125" customWidth="1"/>
    <col min="10500" max="10500" width="14.5703125" customWidth="1"/>
    <col min="10501" max="10501" width="14.42578125" customWidth="1"/>
    <col min="10502" max="10502" width="15.5703125" customWidth="1"/>
    <col min="10755" max="10755" width="15.42578125" customWidth="1"/>
    <col min="10756" max="10756" width="14.5703125" customWidth="1"/>
    <col min="10757" max="10757" width="14.42578125" customWidth="1"/>
    <col min="10758" max="10758" width="15.5703125" customWidth="1"/>
    <col min="11011" max="11011" width="15.42578125" customWidth="1"/>
    <col min="11012" max="11012" width="14.5703125" customWidth="1"/>
    <col min="11013" max="11013" width="14.42578125" customWidth="1"/>
    <col min="11014" max="11014" width="15.5703125" customWidth="1"/>
    <col min="11267" max="11267" width="15.42578125" customWidth="1"/>
    <col min="11268" max="11268" width="14.5703125" customWidth="1"/>
    <col min="11269" max="11269" width="14.42578125" customWidth="1"/>
    <col min="11270" max="11270" width="15.5703125" customWidth="1"/>
    <col min="11523" max="11523" width="15.42578125" customWidth="1"/>
    <col min="11524" max="11524" width="14.5703125" customWidth="1"/>
    <col min="11525" max="11525" width="14.42578125" customWidth="1"/>
    <col min="11526" max="11526" width="15.5703125" customWidth="1"/>
    <col min="11779" max="11779" width="15.42578125" customWidth="1"/>
    <col min="11780" max="11780" width="14.5703125" customWidth="1"/>
    <col min="11781" max="11781" width="14.42578125" customWidth="1"/>
    <col min="11782" max="11782" width="15.5703125" customWidth="1"/>
    <col min="12035" max="12035" width="15.42578125" customWidth="1"/>
    <col min="12036" max="12036" width="14.5703125" customWidth="1"/>
    <col min="12037" max="12037" width="14.42578125" customWidth="1"/>
    <col min="12038" max="12038" width="15.5703125" customWidth="1"/>
    <col min="12291" max="12291" width="15.42578125" customWidth="1"/>
    <col min="12292" max="12292" width="14.5703125" customWidth="1"/>
    <col min="12293" max="12293" width="14.42578125" customWidth="1"/>
    <col min="12294" max="12294" width="15.5703125" customWidth="1"/>
    <col min="12547" max="12547" width="15.42578125" customWidth="1"/>
    <col min="12548" max="12548" width="14.5703125" customWidth="1"/>
    <col min="12549" max="12549" width="14.42578125" customWidth="1"/>
    <col min="12550" max="12550" width="15.5703125" customWidth="1"/>
    <col min="12803" max="12803" width="15.42578125" customWidth="1"/>
    <col min="12804" max="12804" width="14.5703125" customWidth="1"/>
    <col min="12805" max="12805" width="14.42578125" customWidth="1"/>
    <col min="12806" max="12806" width="15.5703125" customWidth="1"/>
    <col min="13059" max="13059" width="15.42578125" customWidth="1"/>
    <col min="13060" max="13060" width="14.5703125" customWidth="1"/>
    <col min="13061" max="13061" width="14.42578125" customWidth="1"/>
    <col min="13062" max="13062" width="15.5703125" customWidth="1"/>
    <col min="13315" max="13315" width="15.42578125" customWidth="1"/>
    <col min="13316" max="13316" width="14.5703125" customWidth="1"/>
    <col min="13317" max="13317" width="14.42578125" customWidth="1"/>
    <col min="13318" max="13318" width="15.5703125" customWidth="1"/>
    <col min="13571" max="13571" width="15.42578125" customWidth="1"/>
    <col min="13572" max="13572" width="14.5703125" customWidth="1"/>
    <col min="13573" max="13573" width="14.42578125" customWidth="1"/>
    <col min="13574" max="13574" width="15.5703125" customWidth="1"/>
    <col min="13827" max="13827" width="15.42578125" customWidth="1"/>
    <col min="13828" max="13828" width="14.5703125" customWidth="1"/>
    <col min="13829" max="13829" width="14.42578125" customWidth="1"/>
    <col min="13830" max="13830" width="15.5703125" customWidth="1"/>
    <col min="14083" max="14083" width="15.42578125" customWidth="1"/>
    <col min="14084" max="14084" width="14.5703125" customWidth="1"/>
    <col min="14085" max="14085" width="14.42578125" customWidth="1"/>
    <col min="14086" max="14086" width="15.5703125" customWidth="1"/>
    <col min="14339" max="14339" width="15.42578125" customWidth="1"/>
    <col min="14340" max="14340" width="14.5703125" customWidth="1"/>
    <col min="14341" max="14341" width="14.42578125" customWidth="1"/>
    <col min="14342" max="14342" width="15.5703125" customWidth="1"/>
    <col min="14595" max="14595" width="15.42578125" customWidth="1"/>
    <col min="14596" max="14596" width="14.5703125" customWidth="1"/>
    <col min="14597" max="14597" width="14.42578125" customWidth="1"/>
    <col min="14598" max="14598" width="15.5703125" customWidth="1"/>
    <col min="14851" max="14851" width="15.42578125" customWidth="1"/>
    <col min="14852" max="14852" width="14.5703125" customWidth="1"/>
    <col min="14853" max="14853" width="14.42578125" customWidth="1"/>
    <col min="14854" max="14854" width="15.5703125" customWidth="1"/>
    <col min="15107" max="15107" width="15.42578125" customWidth="1"/>
    <col min="15108" max="15108" width="14.5703125" customWidth="1"/>
    <col min="15109" max="15109" width="14.42578125" customWidth="1"/>
    <col min="15110" max="15110" width="15.5703125" customWidth="1"/>
    <col min="15363" max="15363" width="15.42578125" customWidth="1"/>
    <col min="15364" max="15364" width="14.5703125" customWidth="1"/>
    <col min="15365" max="15365" width="14.42578125" customWidth="1"/>
    <col min="15366" max="15366" width="15.5703125" customWidth="1"/>
    <col min="15619" max="15619" width="15.42578125" customWidth="1"/>
    <col min="15620" max="15620" width="14.5703125" customWidth="1"/>
    <col min="15621" max="15621" width="14.42578125" customWidth="1"/>
    <col min="15622" max="15622" width="15.5703125" customWidth="1"/>
    <col min="15875" max="15875" width="15.42578125" customWidth="1"/>
    <col min="15876" max="15876" width="14.5703125" customWidth="1"/>
    <col min="15877" max="15877" width="14.42578125" customWidth="1"/>
    <col min="15878" max="15878" width="15.5703125" customWidth="1"/>
    <col min="16131" max="16131" width="15.42578125" customWidth="1"/>
    <col min="16132" max="16132" width="14.5703125" customWidth="1"/>
    <col min="16133" max="16133" width="14.42578125" customWidth="1"/>
    <col min="16134" max="16134" width="15.5703125" customWidth="1"/>
  </cols>
  <sheetData>
    <row r="1" spans="1:9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27</v>
      </c>
      <c r="G1" t="s">
        <v>28</v>
      </c>
      <c r="H1" t="s">
        <v>29</v>
      </c>
    </row>
    <row r="2" spans="1:9">
      <c r="A2" s="11" t="s">
        <v>31</v>
      </c>
      <c r="B2" s="11" t="s">
        <v>32</v>
      </c>
      <c r="C2" s="11" t="s">
        <v>32</v>
      </c>
      <c r="D2" s="11"/>
      <c r="E2" s="11" t="s">
        <v>31</v>
      </c>
      <c r="F2" s="11" t="s">
        <v>32</v>
      </c>
      <c r="G2" s="11" t="s">
        <v>32</v>
      </c>
      <c r="H2" s="12"/>
      <c r="I2" s="12" t="s">
        <v>33</v>
      </c>
    </row>
    <row r="3" spans="1:9">
      <c r="A3" s="11" t="s">
        <v>34</v>
      </c>
      <c r="B3" s="13">
        <v>203272199</v>
      </c>
      <c r="C3" s="13">
        <v>20015673.289999999</v>
      </c>
      <c r="D3" s="14">
        <f>C3/10/10^6</f>
        <v>2.0015673289999998</v>
      </c>
      <c r="E3" s="11" t="s">
        <v>34</v>
      </c>
      <c r="F3" s="13">
        <v>66654514</v>
      </c>
      <c r="G3" s="13">
        <v>6329489.8700000001</v>
      </c>
      <c r="H3" s="15">
        <f>G3/10/10^6</f>
        <v>0.63294898700000002</v>
      </c>
      <c r="I3" s="4">
        <f>C3/G3</f>
        <v>3.1622885415882651</v>
      </c>
    </row>
    <row r="4" spans="1:9">
      <c r="A4" s="11" t="s">
        <v>35</v>
      </c>
      <c r="B4" s="13">
        <v>270487902</v>
      </c>
      <c r="C4" s="13">
        <v>15981897.119999999</v>
      </c>
      <c r="D4" s="14">
        <f t="shared" ref="D4:D25" si="0">C4/10/10^6</f>
        <v>1.5981897119999999</v>
      </c>
      <c r="E4" s="11" t="s">
        <v>35</v>
      </c>
      <c r="F4" s="13">
        <v>49847455</v>
      </c>
      <c r="G4" s="13">
        <v>2929687.39</v>
      </c>
      <c r="H4" s="15">
        <f t="shared" ref="H4:H25" si="1">G4/10/10^6</f>
        <v>0.29296873899999998</v>
      </c>
      <c r="I4" s="4">
        <f t="shared" ref="I4:I25" si="2">C4/G4</f>
        <v>5.455154421782864</v>
      </c>
    </row>
    <row r="5" spans="1:9">
      <c r="A5" s="11" t="s">
        <v>36</v>
      </c>
      <c r="B5" s="13">
        <v>280896993</v>
      </c>
      <c r="C5" s="13">
        <v>13575598.42</v>
      </c>
      <c r="D5" s="14">
        <f t="shared" si="0"/>
        <v>1.3575598419999999</v>
      </c>
      <c r="E5" s="11" t="s">
        <v>36</v>
      </c>
      <c r="F5" s="13">
        <v>44022063</v>
      </c>
      <c r="G5" s="13">
        <v>2592352.7000000002</v>
      </c>
      <c r="H5" s="15">
        <f t="shared" si="1"/>
        <v>0.25923527000000002</v>
      </c>
      <c r="I5" s="4">
        <f t="shared" si="2"/>
        <v>5.2367868075975927</v>
      </c>
    </row>
    <row r="6" spans="1:9">
      <c r="A6" s="11" t="s">
        <v>37</v>
      </c>
      <c r="B6" s="13">
        <v>319065033</v>
      </c>
      <c r="C6" s="13">
        <v>23759617.760000002</v>
      </c>
      <c r="D6" s="14">
        <f t="shared" si="0"/>
        <v>2.375961776</v>
      </c>
      <c r="E6" s="11" t="s">
        <v>37</v>
      </c>
      <c r="F6" s="13">
        <v>48345689</v>
      </c>
      <c r="G6" s="13">
        <v>3250038.06</v>
      </c>
      <c r="H6" s="15">
        <f t="shared" si="1"/>
        <v>0.32500380600000001</v>
      </c>
      <c r="I6" s="4">
        <f t="shared" si="2"/>
        <v>7.3105660061100952</v>
      </c>
    </row>
    <row r="7" spans="1:9">
      <c r="A7" s="11" t="s">
        <v>38</v>
      </c>
      <c r="B7" s="13">
        <v>416072675</v>
      </c>
      <c r="C7" s="13">
        <v>23258804.579999998</v>
      </c>
      <c r="D7" s="14">
        <f t="shared" si="0"/>
        <v>2.3258804579999994</v>
      </c>
      <c r="E7" s="11" t="s">
        <v>38</v>
      </c>
      <c r="F7" s="13">
        <v>29003901</v>
      </c>
      <c r="G7" s="13">
        <v>1646164.05</v>
      </c>
      <c r="H7" s="15">
        <f t="shared" si="1"/>
        <v>0.16461640499999999</v>
      </c>
      <c r="I7" s="4">
        <f t="shared" si="2"/>
        <v>14.129092771768402</v>
      </c>
    </row>
    <row r="8" spans="1:9">
      <c r="A8" s="11" t="s">
        <v>39</v>
      </c>
      <c r="B8" s="13">
        <v>411222119</v>
      </c>
      <c r="C8" s="13">
        <v>20079904.210000001</v>
      </c>
      <c r="D8" s="14">
        <f t="shared" si="0"/>
        <v>2.0079904210000001</v>
      </c>
      <c r="E8" s="11" t="s">
        <v>39</v>
      </c>
      <c r="F8" s="13">
        <v>36305393</v>
      </c>
      <c r="G8" s="13">
        <v>1616931.41</v>
      </c>
      <c r="H8" s="15">
        <f t="shared" si="1"/>
        <v>0.16169314100000001</v>
      </c>
      <c r="I8" s="4">
        <f t="shared" si="2"/>
        <v>12.418525662755233</v>
      </c>
    </row>
    <row r="9" spans="1:9">
      <c r="A9" s="11" t="s">
        <v>40</v>
      </c>
      <c r="B9" s="13">
        <v>469898569</v>
      </c>
      <c r="C9" s="13">
        <v>21860109</v>
      </c>
      <c r="D9" s="14">
        <f t="shared" si="0"/>
        <v>2.1860108999999999</v>
      </c>
      <c r="E9" s="11" t="s">
        <v>40</v>
      </c>
      <c r="F9" s="13">
        <v>72415679</v>
      </c>
      <c r="G9" s="13">
        <v>3191236.33</v>
      </c>
      <c r="H9" s="15">
        <f t="shared" si="1"/>
        <v>0.31912363300000002</v>
      </c>
      <c r="I9" s="4">
        <f t="shared" si="2"/>
        <v>6.8500439138583005</v>
      </c>
    </row>
    <row r="10" spans="1:9">
      <c r="A10" s="11" t="s">
        <v>41</v>
      </c>
      <c r="B10" s="13">
        <v>618487242</v>
      </c>
      <c r="C10" s="13">
        <v>27084459</v>
      </c>
      <c r="D10" s="14">
        <f t="shared" si="0"/>
        <v>2.7084459000000001</v>
      </c>
      <c r="E10" s="11" t="s">
        <v>41</v>
      </c>
      <c r="F10" s="13">
        <v>82359553</v>
      </c>
      <c r="G10" s="13">
        <v>3323676.89</v>
      </c>
      <c r="H10" s="15">
        <f t="shared" si="1"/>
        <v>0.33236768900000002</v>
      </c>
      <c r="I10" s="4">
        <f t="shared" si="2"/>
        <v>8.1489446466620876</v>
      </c>
    </row>
    <row r="11" spans="1:9">
      <c r="A11" s="11" t="s">
        <v>42</v>
      </c>
      <c r="B11" s="13">
        <v>574679824</v>
      </c>
      <c r="C11" s="13">
        <v>24683220</v>
      </c>
      <c r="D11" s="14">
        <f t="shared" si="0"/>
        <v>2.4683220000000001</v>
      </c>
      <c r="E11" s="11" t="s">
        <v>42</v>
      </c>
      <c r="F11" s="13">
        <v>39508166</v>
      </c>
      <c r="G11" s="13">
        <v>1777013.04</v>
      </c>
      <c r="H11" s="15">
        <f t="shared" si="1"/>
        <v>0.177701304</v>
      </c>
      <c r="I11" s="4">
        <f t="shared" si="2"/>
        <v>13.890286365034214</v>
      </c>
    </row>
    <row r="12" spans="1:9">
      <c r="A12" s="11" t="s">
        <v>43</v>
      </c>
      <c r="B12" s="13">
        <v>901966008</v>
      </c>
      <c r="C12" s="13">
        <v>23406780</v>
      </c>
      <c r="D12" s="14">
        <f t="shared" si="0"/>
        <v>2.340678</v>
      </c>
      <c r="E12" s="11" t="s">
        <v>43</v>
      </c>
      <c r="F12" s="13">
        <v>62340295</v>
      </c>
      <c r="G12" s="13">
        <v>1691349.6</v>
      </c>
      <c r="H12" s="15">
        <f t="shared" si="1"/>
        <v>0.16913496000000003</v>
      </c>
      <c r="I12" s="4">
        <f t="shared" si="2"/>
        <v>13.839114042419142</v>
      </c>
    </row>
    <row r="13" spans="1:9">
      <c r="A13" s="11" t="s">
        <v>44</v>
      </c>
      <c r="B13" s="13">
        <v>591671107</v>
      </c>
      <c r="C13" s="13">
        <v>29821730</v>
      </c>
      <c r="D13" s="14">
        <f t="shared" si="0"/>
        <v>2.982173</v>
      </c>
      <c r="E13" s="11" t="s">
        <v>44</v>
      </c>
      <c r="F13" s="13">
        <v>35017359</v>
      </c>
      <c r="G13" s="13">
        <v>1717500.61</v>
      </c>
      <c r="H13" s="15">
        <f t="shared" si="1"/>
        <v>0.17175006100000001</v>
      </c>
      <c r="I13" s="4">
        <f t="shared" si="2"/>
        <v>17.363446525937476</v>
      </c>
    </row>
    <row r="14" spans="1:9">
      <c r="A14" s="11" t="s">
        <v>45</v>
      </c>
      <c r="B14" s="13">
        <v>741977866</v>
      </c>
      <c r="C14" s="13">
        <v>26586260.710000001</v>
      </c>
      <c r="D14" s="14">
        <f t="shared" si="0"/>
        <v>2.658626071</v>
      </c>
      <c r="E14" s="11" t="s">
        <v>45</v>
      </c>
      <c r="F14" s="13">
        <v>19053327</v>
      </c>
      <c r="G14" s="13">
        <v>598837.27</v>
      </c>
      <c r="H14" s="15">
        <f t="shared" si="1"/>
        <v>5.9883726999999998E-2</v>
      </c>
      <c r="I14" s="4">
        <f t="shared" si="2"/>
        <v>44.396469695348124</v>
      </c>
    </row>
    <row r="15" spans="1:9">
      <c r="A15" s="11" t="s">
        <v>46</v>
      </c>
      <c r="B15" s="13">
        <v>947466189</v>
      </c>
      <c r="C15" s="13">
        <v>24020505.710000001</v>
      </c>
      <c r="D15" s="14">
        <f t="shared" si="0"/>
        <v>2.4020505710000002</v>
      </c>
      <c r="E15" s="11" t="s">
        <v>46</v>
      </c>
      <c r="F15" s="13">
        <v>105559302</v>
      </c>
      <c r="G15" s="13">
        <v>2748016.01</v>
      </c>
      <c r="H15" s="15">
        <f t="shared" si="1"/>
        <v>0.27480160099999995</v>
      </c>
      <c r="I15" s="4">
        <f t="shared" si="2"/>
        <v>8.7410355771544435</v>
      </c>
    </row>
    <row r="16" spans="1:9">
      <c r="A16" s="11" t="s">
        <v>47</v>
      </c>
      <c r="B16" s="13">
        <v>1079114401</v>
      </c>
      <c r="C16" s="13">
        <v>23534437.039999999</v>
      </c>
      <c r="D16" s="14">
        <f t="shared" si="0"/>
        <v>2.353443704</v>
      </c>
      <c r="E16" s="11" t="s">
        <v>47</v>
      </c>
      <c r="F16" s="13">
        <v>30288342</v>
      </c>
      <c r="G16" s="13">
        <v>688799.75</v>
      </c>
      <c r="H16" s="15">
        <f t="shared" si="1"/>
        <v>6.887997500000001E-2</v>
      </c>
      <c r="I16" s="4">
        <f t="shared" si="2"/>
        <v>34.167313562468628</v>
      </c>
    </row>
    <row r="17" spans="1:9">
      <c r="A17" s="11" t="s">
        <v>48</v>
      </c>
      <c r="B17" s="13">
        <v>937587143</v>
      </c>
      <c r="C17" s="13">
        <v>22648523.690000001</v>
      </c>
      <c r="D17" s="14">
        <f t="shared" si="0"/>
        <v>2.2648523689999998</v>
      </c>
      <c r="E17" s="11" t="s">
        <v>48</v>
      </c>
      <c r="F17" s="13">
        <v>57445802</v>
      </c>
      <c r="G17" s="13">
        <v>1424980.05</v>
      </c>
      <c r="H17" s="15">
        <f t="shared" si="1"/>
        <v>0.14249800500000001</v>
      </c>
      <c r="I17" s="4">
        <f t="shared" si="2"/>
        <v>15.893923350014619</v>
      </c>
    </row>
    <row r="18" spans="1:9">
      <c r="A18" s="11" t="s">
        <v>49</v>
      </c>
      <c r="B18" s="13">
        <v>1090131531</v>
      </c>
      <c r="C18" s="13">
        <v>27697526.100000001</v>
      </c>
      <c r="D18" s="14">
        <f t="shared" si="0"/>
        <v>2.7697526100000003</v>
      </c>
      <c r="E18" s="11" t="s">
        <v>49</v>
      </c>
      <c r="F18" s="13">
        <v>43620920</v>
      </c>
      <c r="G18" s="13">
        <v>1143048.52</v>
      </c>
      <c r="H18" s="15">
        <f t="shared" si="1"/>
        <v>0.114304852</v>
      </c>
      <c r="I18" s="4">
        <f t="shared" si="2"/>
        <v>24.231277688894608</v>
      </c>
    </row>
    <row r="19" spans="1:9">
      <c r="A19" s="11" t="s">
        <v>50</v>
      </c>
      <c r="B19" s="13">
        <v>1094329866</v>
      </c>
      <c r="C19" s="13">
        <v>27013950.219999999</v>
      </c>
      <c r="D19" s="14">
        <f t="shared" si="0"/>
        <v>2.7013950219999998</v>
      </c>
      <c r="E19" s="11" t="s">
        <v>50</v>
      </c>
      <c r="F19" s="13">
        <v>50582341</v>
      </c>
      <c r="G19" s="13">
        <v>1131780.27</v>
      </c>
      <c r="H19" s="15">
        <f t="shared" si="1"/>
        <v>0.113178027</v>
      </c>
      <c r="I19" s="4">
        <f t="shared" si="2"/>
        <v>23.868546692371655</v>
      </c>
    </row>
    <row r="20" spans="1:9">
      <c r="A20" s="11" t="s">
        <v>51</v>
      </c>
      <c r="B20" s="13">
        <v>703839699</v>
      </c>
      <c r="C20" s="13">
        <v>26089724.989999998</v>
      </c>
      <c r="D20" s="14">
        <f t="shared" si="0"/>
        <v>2.6089724990000001</v>
      </c>
      <c r="E20" s="11" t="s">
        <v>51</v>
      </c>
      <c r="F20" s="13">
        <v>36859447</v>
      </c>
      <c r="G20" s="13">
        <v>1289263.3799999999</v>
      </c>
      <c r="H20" s="15">
        <f t="shared" si="1"/>
        <v>0.128926338</v>
      </c>
      <c r="I20" s="4">
        <f t="shared" si="2"/>
        <v>20.236148326806585</v>
      </c>
    </row>
    <row r="21" spans="1:9">
      <c r="A21" s="11" t="s">
        <v>52</v>
      </c>
      <c r="B21" s="13">
        <v>708782762</v>
      </c>
      <c r="C21" s="13">
        <v>26438142.780000001</v>
      </c>
      <c r="D21" s="14">
        <f t="shared" si="0"/>
        <v>2.6438142779999998</v>
      </c>
      <c r="E21" s="11" t="s">
        <v>52</v>
      </c>
      <c r="F21" s="13">
        <v>35295100</v>
      </c>
      <c r="G21" s="13">
        <v>934997.61</v>
      </c>
      <c r="H21" s="15">
        <f t="shared" si="1"/>
        <v>9.3499761000000001E-2</v>
      </c>
      <c r="I21" s="4">
        <f t="shared" si="2"/>
        <v>28.276160812860262</v>
      </c>
    </row>
    <row r="22" spans="1:9">
      <c r="A22" s="11" t="s">
        <v>53</v>
      </c>
      <c r="B22" s="13">
        <v>741567703</v>
      </c>
      <c r="C22" s="13">
        <v>26478799.25</v>
      </c>
      <c r="D22" s="14">
        <f t="shared" si="0"/>
        <v>2.6478799249999998</v>
      </c>
      <c r="E22" s="11" t="s">
        <v>53</v>
      </c>
      <c r="F22" s="13">
        <v>43839887</v>
      </c>
      <c r="G22" s="13">
        <v>1102438.0900000001</v>
      </c>
      <c r="H22" s="15">
        <f t="shared" si="1"/>
        <v>0.11024380900000001</v>
      </c>
      <c r="I22" s="4">
        <f t="shared" si="2"/>
        <v>24.018400207852032</v>
      </c>
    </row>
    <row r="23" spans="1:9">
      <c r="A23" s="11" t="s">
        <v>54</v>
      </c>
      <c r="B23" s="13">
        <v>788532277</v>
      </c>
      <c r="C23" s="13">
        <v>32536051.170000002</v>
      </c>
      <c r="D23" s="14">
        <f t="shared" si="0"/>
        <v>3.2536051170000002</v>
      </c>
      <c r="E23" s="11" t="s">
        <v>54</v>
      </c>
      <c r="F23" s="13">
        <v>36711664</v>
      </c>
      <c r="G23" s="13">
        <v>1144157.5</v>
      </c>
      <c r="H23" s="15">
        <f t="shared" si="1"/>
        <v>0.11441575</v>
      </c>
      <c r="I23" s="4">
        <f t="shared" si="2"/>
        <v>28.436689153372679</v>
      </c>
    </row>
    <row r="24" spans="1:9">
      <c r="A24" s="11" t="s">
        <v>55</v>
      </c>
      <c r="B24" s="13">
        <v>527092470</v>
      </c>
      <c r="C24" s="13">
        <v>25855677.82</v>
      </c>
      <c r="D24" s="14">
        <f t="shared" si="0"/>
        <v>2.585567782</v>
      </c>
      <c r="E24" s="11" t="s">
        <v>55</v>
      </c>
      <c r="F24" s="13">
        <v>37594850</v>
      </c>
      <c r="G24" s="13">
        <v>1453641.38</v>
      </c>
      <c r="H24" s="15">
        <f t="shared" si="1"/>
        <v>0.14536413799999998</v>
      </c>
      <c r="I24" s="4">
        <f t="shared" si="2"/>
        <v>17.786833930112806</v>
      </c>
    </row>
    <row r="25" spans="1:9">
      <c r="A25" s="11" t="s">
        <v>56</v>
      </c>
      <c r="B25" s="13">
        <v>1309511314</v>
      </c>
      <c r="C25" s="13">
        <v>29123320.390000001</v>
      </c>
      <c r="D25" s="14">
        <f t="shared" si="0"/>
        <v>2.9123320389999998</v>
      </c>
      <c r="E25" s="11" t="s">
        <v>56</v>
      </c>
      <c r="F25" s="13">
        <v>51268896</v>
      </c>
      <c r="G25" s="13">
        <v>1033782.42</v>
      </c>
      <c r="H25" s="15">
        <f t="shared" si="1"/>
        <v>0.103378242</v>
      </c>
      <c r="I25" s="4">
        <f t="shared" si="2"/>
        <v>28.171615058031264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459AEC-7101-4B7C-B0B7-7F70FC514A7E}"/>
</file>

<file path=customXml/itemProps2.xml><?xml version="1.0" encoding="utf-8"?>
<ds:datastoreItem xmlns:ds="http://schemas.openxmlformats.org/officeDocument/2006/customXml" ds:itemID="{C1143465-865B-4D0F-837B-DEB8515B4FF3}"/>
</file>

<file path=customXml/itemProps3.xml><?xml version="1.0" encoding="utf-8"?>
<ds:datastoreItem xmlns:ds="http://schemas.openxmlformats.org/officeDocument/2006/customXml" ds:itemID="{9575A269-9A66-4B37-BF8B-828FF39179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Gomez Delicado</dc:creator>
  <cp:keywords/>
  <dc:description/>
  <cp:lastModifiedBy>Rúna Hoydal Brimnes</cp:lastModifiedBy>
  <cp:revision/>
  <dcterms:created xsi:type="dcterms:W3CDTF">2022-05-03T12:05:11Z</dcterms:created>
  <dcterms:modified xsi:type="dcterms:W3CDTF">2024-02-28T09:18:02Z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