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UNI\Thesis\Papers\Refinery\"/>
    </mc:Choice>
  </mc:AlternateContent>
  <xr:revisionPtr revIDLastSave="0" documentId="13_ncr:1_{33EB8A8C-2961-470D-A77F-56F0A34EF147}" xr6:coauthVersionLast="47" xr6:coauthVersionMax="47" xr10:uidLastSave="{00000000-0000-0000-0000-000000000000}"/>
  <bookViews>
    <workbookView xWindow="-110" yWindow="-110" windowWidth="19420" windowHeight="10420" activeTab="3" xr2:uid="{0349F625-7D59-410F-9F53-2A5215346D39}"/>
  </bookViews>
  <sheets>
    <sheet name="IEA" sheetId="1" r:id="rId1"/>
    <sheet name="BP" sheetId="2" r:id="rId2"/>
    <sheet name="EUROSTAT" sheetId="3" r:id="rId3"/>
    <sheet name="VALIDATI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5" l="1"/>
  <c r="Q3" i="5" s="1"/>
  <c r="P4" i="5"/>
  <c r="Q4" i="5" s="1"/>
  <c r="P5" i="5"/>
  <c r="P6" i="5"/>
  <c r="P7" i="5"/>
  <c r="P8" i="5"/>
  <c r="Q8" i="5" s="1"/>
  <c r="P9" i="5"/>
  <c r="Q9" i="5" s="1"/>
  <c r="P10" i="5"/>
  <c r="Q10" i="5" s="1"/>
  <c r="P11" i="5"/>
  <c r="Q11" i="5" s="1"/>
  <c r="P12" i="5"/>
  <c r="Q12" i="5" s="1"/>
  <c r="P13" i="5"/>
  <c r="P14" i="5"/>
  <c r="P15" i="5"/>
  <c r="P16" i="5"/>
  <c r="P17" i="5"/>
  <c r="P18" i="5"/>
  <c r="Q18" i="5" s="1"/>
  <c r="P19" i="5"/>
  <c r="Q19" i="5" s="1"/>
  <c r="P2" i="5"/>
  <c r="Q2" i="5" s="1"/>
  <c r="P21" i="5"/>
  <c r="Q5" i="5"/>
  <c r="Q6" i="5"/>
  <c r="Q7" i="5"/>
  <c r="Q13" i="5"/>
  <c r="Q14" i="5"/>
  <c r="Q15" i="5"/>
  <c r="Q16" i="5"/>
  <c r="Q17" i="5"/>
  <c r="O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</calcChain>
</file>

<file path=xl/sharedStrings.xml><?xml version="1.0" encoding="utf-8"?>
<sst xmlns="http://schemas.openxmlformats.org/spreadsheetml/2006/main" count="120" uniqueCount="88">
  <si>
    <t>Refinery gross output in OECD regions</t>
  </si>
  <si>
    <t>Thousand metric tons</t>
  </si>
  <si>
    <t>Year to</t>
  </si>
  <si>
    <t>%Change</t>
  </si>
  <si>
    <t>3Q2021</t>
  </si>
  <si>
    <t>date</t>
  </si>
  <si>
    <t>current</t>
  </si>
  <si>
    <t>year to</t>
  </si>
  <si>
    <r>
      <t>month</t>
    </r>
    <r>
      <rPr>
        <b/>
        <vertAlign val="superscript"/>
        <sz val="9"/>
        <rFont val="Calibri"/>
        <family val="2"/>
      </rPr>
      <t>1</t>
    </r>
  </si>
  <si>
    <r>
      <t>date</t>
    </r>
    <r>
      <rPr>
        <b/>
        <vertAlign val="superscript"/>
        <sz val="9"/>
        <rFont val="Calibri"/>
        <family val="2"/>
      </rPr>
      <t>2</t>
    </r>
  </si>
  <si>
    <t>Liquefied petroleum gases</t>
  </si>
  <si>
    <t>Naphtha</t>
  </si>
  <si>
    <r>
      <t>Total gasoline</t>
    </r>
    <r>
      <rPr>
        <vertAlign val="superscript"/>
        <sz val="9"/>
        <rFont val="Calibri Light"/>
        <family val="2"/>
      </rPr>
      <t>3</t>
    </r>
  </si>
  <si>
    <r>
      <t>Total kerosene</t>
    </r>
    <r>
      <rPr>
        <vertAlign val="superscript"/>
        <sz val="9"/>
        <rFont val="Calibri Light"/>
        <family val="2"/>
      </rPr>
      <t>4</t>
    </r>
  </si>
  <si>
    <t>Gas/diesel oil</t>
  </si>
  <si>
    <t>Residual fuel oil</t>
  </si>
  <si>
    <t>Other products</t>
  </si>
  <si>
    <t>Total products</t>
  </si>
  <si>
    <t>OECD Europe</t>
  </si>
  <si>
    <t>1.  Percentage change over corresponding month of previous year.</t>
  </si>
  <si>
    <t>2. Percentage change over corresponding period (beginning of year to current month) of previous year.</t>
  </si>
  <si>
    <t>3.  Total gasoline includes motor gasoline, jet gasoline and aviation gasoline.</t>
  </si>
  <si>
    <t>4.  Total kerosene includes jet kerosene and other kerosene.</t>
  </si>
  <si>
    <t>For country specific notes on data, please see the geographical notes in the Appendix. Trade amounts include intra-regional trade.</t>
  </si>
  <si>
    <t>I</t>
  </si>
  <si>
    <t xml:space="preserve">Austria; Belgium; Czech Republic; Denmark; Estonia; Finland; France; Germany; </t>
  </si>
  <si>
    <t>Greece; Hungary; Iceland; Ireland; Italy; Latvia; Lithuania; Luxembourg; Netherlands;Sweden; Turkey; UK</t>
  </si>
  <si>
    <t xml:space="preserve">Switzerland; Norway; Poland; Portugal; Slovak Republic; Slovenia; Spain; </t>
  </si>
  <si>
    <t>Data extracted on 28/02/2022 19:03:18 from [ESTAT]</t>
  </si>
  <si>
    <t xml:space="preserve">Dataset: </t>
  </si>
  <si>
    <t>Complete energy balances [NRG_BAL_C__custom_2183421]</t>
  </si>
  <si>
    <t xml:space="preserve">Last updated: </t>
  </si>
  <si>
    <t>25/01/2022 23:00</t>
  </si>
  <si>
    <t>Time frequency</t>
  </si>
  <si>
    <t>Annual</t>
  </si>
  <si>
    <t>Energy balance</t>
  </si>
  <si>
    <t>Transformation output - refineries and petrochemical industry - refinery output</t>
  </si>
  <si>
    <t>Unit of measure</t>
  </si>
  <si>
    <t>Thousand tonnes of oil equivalent</t>
  </si>
  <si>
    <t>Geopolitical entity (reporting)</t>
  </si>
  <si>
    <t>European Union - 27 countries (from 2020)</t>
  </si>
  <si>
    <t>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</si>
  <si>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</si>
  <si>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</si>
  <si>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</si>
  <si>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</si>
  <si>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</si>
  <si>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</si>
  <si>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</si>
  <si>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</si>
  <si>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</si>
  <si>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</si>
  <si>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</si>
  <si>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</si>
  <si>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</si>
  <si>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:</t>
  </si>
  <si>
    <t>Refinery gas</t>
  </si>
  <si>
    <t>Ethane</t>
  </si>
  <si>
    <t>Aviation gasoline</t>
  </si>
  <si>
    <t>Motor gasoline (excluding biofuel portion)</t>
  </si>
  <si>
    <t>Gasoline-type jet fuel</t>
  </si>
  <si>
    <t>Kerosene-type jet fuel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</si>
  <si>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</si>
  <si>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</si>
  <si>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</si>
  <si>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</si>
  <si>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Lubricants</t>
  </si>
  <si>
    <t>Paraffin waxes</t>
  </si>
  <si>
    <t>Petroleum coke</t>
  </si>
  <si>
    <t>Bitumen</t>
  </si>
  <si>
    <t>Other oil products n.e.c.</t>
  </si>
  <si>
    <t>Special value</t>
  </si>
  <si>
    <t>not available</t>
  </si>
  <si>
    <t>2020 (COVID)</t>
  </si>
  <si>
    <t>HCV (kJ/kg)</t>
  </si>
  <si>
    <t>-</t>
  </si>
  <si>
    <t>hydrocracking (Nm3 H2/t)</t>
  </si>
  <si>
    <t>hydrotreating (Nm3H2/t)</t>
  </si>
  <si>
    <t>hydrogen density (kg/m3)</t>
  </si>
  <si>
    <t>catalitic reformulation (Nm3/t crude)</t>
  </si>
  <si>
    <t>2019 (GJ)</t>
  </si>
  <si>
    <t>2019 (tonnes)</t>
  </si>
  <si>
    <t>2019 (m3 H2)</t>
  </si>
  <si>
    <t>hydrogen calorific power (kWh/kg)</t>
  </si>
  <si>
    <t>2019 (TWh H2)</t>
  </si>
  <si>
    <t>*according to EHB 138 TWh</t>
  </si>
  <si>
    <t>Mt H2</t>
  </si>
  <si>
    <t>*estimated 4,8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</si>
</sst>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\-0.0;\-"/>
    <numFmt numFmtId="165" formatCode="0;\-0;\-"/>
    <numFmt numFmtId="166" formatCode="0\ \ \ \-"/>
    <numFmt numFmtId="167" formatCode="mmmyyyy"/>
    <numFmt numFmtId="168" formatCode="###\ ###\ ###;\-###\ ###\ ###;\-"/>
    <numFmt numFmtId="169" formatCode="#,##0.##########"/>
    <numFmt numFmtId="170" formatCode="#,##0.000"/>
  </numFmts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Calibri Light"/>
      <family val="2"/>
    </font>
    <font>
      <sz val="9"/>
      <name val="Calibri Light"/>
      <family val="2"/>
    </font>
    <font>
      <i/>
      <sz val="9"/>
      <name val="Calibri Light"/>
      <family val="2"/>
    </font>
    <font>
      <b/>
      <sz val="9"/>
      <name val="Calibri"/>
      <family val="2"/>
    </font>
    <font>
      <b/>
      <vertAlign val="superscript"/>
      <sz val="9"/>
      <name val="Calibri"/>
      <family val="2"/>
    </font>
    <font>
      <b/>
      <sz val="8"/>
      <name val="Calibri Light"/>
      <family val="2"/>
    </font>
    <font>
      <sz val="9"/>
      <name val="Calibri"/>
      <family val="2"/>
    </font>
    <font>
      <vertAlign val="superscript"/>
      <sz val="9"/>
      <name val="Calibri Light"/>
      <family val="2"/>
    </font>
    <font>
      <b/>
      <sz val="12"/>
      <name val="Calibri"/>
      <family val="2"/>
    </font>
    <font>
      <b/>
      <sz val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rgb="FF66CCFF"/>
      </top>
      <bottom style="hair">
        <color rgb="FF66CCFF"/>
      </bottom>
      <diagonal/>
    </border>
    <border>
      <left/>
      <right/>
      <top style="hair">
        <color rgb="FF66CCFF"/>
      </top>
      <bottom/>
      <diagonal/>
    </border>
    <border>
      <left/>
      <right/>
      <top/>
      <bottom style="hair">
        <color rgb="FF66CCFF"/>
      </bottom>
      <diagonal/>
    </border>
    <border>
      <left/>
      <right/>
      <top style="hair">
        <color rgb="FF00B0F0"/>
      </top>
      <bottom/>
      <diagonal/>
    </border>
    <border>
      <left/>
      <right/>
      <top/>
      <bottom style="hair">
        <color rgb="FF00B0F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4" fillId="0" borderId="0"/>
  </cellStyleXfs>
  <cellXfs count="59">
    <xf numFmtId="0" fontId="0" fillId="0" borderId="0" xfId="0"/>
    <xf numFmtId="0" fontId="4" fillId="0" borderId="0" xfId="1" applyFont="1" applyBorder="1"/>
    <xf numFmtId="0" fontId="5" fillId="0" borderId="0" xfId="1" applyFont="1" applyBorder="1" applyAlignment="1">
      <alignment horizontal="right" vertical="center"/>
    </xf>
    <xf numFmtId="168" fontId="3" fillId="0" borderId="0" xfId="1" applyNumberFormat="1" applyFont="1"/>
    <xf numFmtId="164" fontId="3" fillId="0" borderId="0" xfId="1" applyNumberFormat="1" applyFont="1"/>
    <xf numFmtId="168" fontId="3" fillId="2" borderId="0" xfId="1" applyNumberFormat="1" applyFont="1" applyFill="1"/>
    <xf numFmtId="166" fontId="9" fillId="3" borderId="0" xfId="1" applyNumberFormat="1" applyFont="1" applyFill="1" applyBorder="1" applyAlignment="1">
      <alignment vertical="center"/>
    </xf>
    <xf numFmtId="0" fontId="5" fillId="0" borderId="0" xfId="1" applyFont="1" applyBorder="1"/>
    <xf numFmtId="0" fontId="6" fillId="3" borderId="0" xfId="1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left" indent="1"/>
    </xf>
    <xf numFmtId="0" fontId="4" fillId="2" borderId="0" xfId="1" applyFont="1" applyFill="1" applyAlignment="1">
      <alignment horizontal="left" indent="1"/>
    </xf>
    <xf numFmtId="0" fontId="4" fillId="0" borderId="0" xfId="1" quotePrefix="1" applyFont="1" applyAlignment="1">
      <alignment horizontal="left" indent="1"/>
    </xf>
    <xf numFmtId="0" fontId="4" fillId="2" borderId="0" xfId="1" quotePrefix="1" applyFont="1" applyFill="1" applyAlignment="1">
      <alignment horizontal="left" indent="1"/>
    </xf>
    <xf numFmtId="164" fontId="3" fillId="2" borderId="0" xfId="1" applyNumberFormat="1" applyFont="1" applyFill="1"/>
    <xf numFmtId="165" fontId="8" fillId="0" borderId="0" xfId="1" applyNumberFormat="1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0" fontId="13" fillId="0" borderId="0" xfId="1" applyFont="1" applyAlignment="1">
      <alignment horizontal="centerContinuous"/>
    </xf>
    <xf numFmtId="0" fontId="13" fillId="0" borderId="1" xfId="1" applyFont="1" applyBorder="1" applyAlignment="1">
      <alignment horizontal="centerContinuous"/>
    </xf>
    <xf numFmtId="166" fontId="9" fillId="3" borderId="3" xfId="1" applyNumberFormat="1" applyFont="1" applyFill="1" applyBorder="1" applyAlignment="1">
      <alignment vertical="center"/>
    </xf>
    <xf numFmtId="166" fontId="9" fillId="3" borderId="4" xfId="1" applyNumberFormat="1" applyFont="1" applyFill="1" applyBorder="1" applyAlignment="1">
      <alignment vertical="center"/>
    </xf>
    <xf numFmtId="168" fontId="12" fillId="0" borderId="2" xfId="1" applyNumberFormat="1" applyFont="1" applyBorder="1"/>
    <xf numFmtId="164" fontId="12" fillId="0" borderId="2" xfId="1" applyNumberFormat="1" applyFont="1" applyBorder="1"/>
    <xf numFmtId="0" fontId="11" fillId="0" borderId="0" xfId="1" applyFont="1" applyAlignment="1">
      <alignment horizontal="centerContinuous"/>
    </xf>
    <xf numFmtId="0" fontId="6" fillId="0" borderId="0" xfId="1" applyFont="1" applyBorder="1" applyAlignment="1">
      <alignment horizontal="left" vertical="center"/>
    </xf>
    <xf numFmtId="0" fontId="9" fillId="3" borderId="3" xfId="1" applyNumberFormat="1" applyFont="1" applyFill="1" applyBorder="1" applyAlignment="1">
      <alignment vertical="center"/>
    </xf>
    <xf numFmtId="0" fontId="9" fillId="3" borderId="4" xfId="1" applyNumberFormat="1" applyFont="1" applyFill="1" applyBorder="1" applyAlignment="1">
      <alignment vertical="center"/>
    </xf>
    <xf numFmtId="0" fontId="6" fillId="0" borderId="2" xfId="1" applyFont="1" applyBorder="1" applyAlignment="1">
      <alignment horizontal="left" indent="1"/>
    </xf>
    <xf numFmtId="17" fontId="6" fillId="3" borderId="0" xfId="1" applyNumberFormat="1" applyFont="1" applyFill="1" applyBorder="1" applyAlignment="1">
      <alignment horizontal="right" vertical="center"/>
    </xf>
    <xf numFmtId="167" fontId="6" fillId="3" borderId="5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/>
    </xf>
    <xf numFmtId="0" fontId="6" fillId="3" borderId="3" xfId="1" quotePrefix="1" applyNumberFormat="1" applyFont="1" applyFill="1" applyBorder="1" applyAlignment="1">
      <alignment horizontal="center" vertical="center"/>
    </xf>
    <xf numFmtId="0" fontId="6" fillId="3" borderId="4" xfId="1" quotePrefix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0" fontId="14" fillId="0" borderId="0" xfId="3"/>
    <xf numFmtId="0" fontId="4" fillId="0" borderId="0" xfId="1" applyFont="1"/>
    <xf numFmtId="166" fontId="3" fillId="0" borderId="0" xfId="1" applyNumberFormat="1" applyFont="1"/>
    <xf numFmtId="0" fontId="3" fillId="0" borderId="0" xfId="1" quotePrefix="1" applyFont="1" applyAlignment="1">
      <alignment horizontal="left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17" fillId="4" borderId="7" xfId="3" applyFont="1" applyFill="1" applyBorder="1" applyAlignment="1">
      <alignment horizontal="left" vertical="center"/>
    </xf>
    <xf numFmtId="0" fontId="17" fillId="4" borderId="7" xfId="3" applyFont="1" applyFill="1" applyBorder="1" applyAlignment="1">
      <alignment horizontal="right" vertical="center"/>
    </xf>
    <xf numFmtId="0" fontId="15" fillId="5" borderId="7" xfId="3" applyFont="1" applyFill="1" applyBorder="1" applyAlignment="1">
      <alignment horizontal="left" vertical="center"/>
    </xf>
    <xf numFmtId="0" fontId="15" fillId="6" borderId="7" xfId="3" applyFont="1" applyFill="1" applyBorder="1" applyAlignment="1">
      <alignment horizontal="left" vertical="center"/>
    </xf>
    <xf numFmtId="0" fontId="14" fillId="7" borderId="0" xfId="3" applyFill="1"/>
    <xf numFmtId="169" fontId="16" fillId="0" borderId="0" xfId="3" applyNumberFormat="1" applyFont="1" applyAlignment="1">
      <alignment horizontal="right" vertical="center" shrinkToFit="1"/>
    </xf>
    <xf numFmtId="169" fontId="16" fillId="8" borderId="0" xfId="3" applyNumberFormat="1" applyFont="1" applyFill="1" applyAlignment="1">
      <alignment horizontal="right" vertical="center" shrinkToFit="1"/>
    </xf>
    <xf numFmtId="170" fontId="16" fillId="0" borderId="0" xfId="3" applyNumberFormat="1" applyFont="1" applyAlignment="1">
      <alignment horizontal="right" vertical="center" shrinkToFit="1"/>
    </xf>
    <xf numFmtId="170" fontId="16" fillId="8" borderId="0" xfId="3" applyNumberFormat="1" applyFont="1" applyFill="1" applyAlignment="1">
      <alignment horizontal="right" vertical="center" shrinkToFit="1"/>
    </xf>
    <xf numFmtId="0" fontId="15" fillId="6" borderId="0" xfId="3" applyFont="1" applyFill="1" applyBorder="1" applyAlignment="1">
      <alignment horizontal="left" vertical="center"/>
    </xf>
    <xf numFmtId="169" fontId="0" fillId="0" borderId="0" xfId="0" applyNumberFormat="1"/>
    <xf numFmtId="1" fontId="0" fillId="0" borderId="0" xfId="0" applyNumberFormat="1"/>
    <xf numFmtId="3" fontId="16" fillId="8" borderId="0" xfId="3" applyNumberFormat="1" applyFont="1" applyFill="1" applyAlignment="1">
      <alignment horizontal="right" vertical="center" shrinkToFit="1"/>
    </xf>
    <xf numFmtId="3" fontId="16" fillId="0" borderId="0" xfId="3" applyNumberFormat="1" applyFont="1" applyAlignment="1">
      <alignment horizontal="right" vertical="center" shrinkToFit="1"/>
    </xf>
    <xf numFmtId="0" fontId="18" fillId="0" borderId="0" xfId="0" applyFont="1"/>
    <xf numFmtId="0" fontId="0" fillId="9" borderId="0" xfId="0" applyFill="1"/>
    <xf numFmtId="0" fontId="19" fillId="6" borderId="0" xfId="3" applyFont="1" applyFill="1" applyBorder="1" applyAlignment="1">
      <alignment horizontal="left" vertical="center"/>
    </xf>
    <xf numFmtId="2" fontId="0" fillId="0" borderId="0" xfId="0" applyNumberFormat="1"/>
  </cellXfs>
  <cellStyles count="4">
    <cellStyle name="Normal" xfId="0" builtinId="0"/>
    <cellStyle name="Normal 2" xfId="2" xr:uid="{5B041B32-CF03-4401-AB3A-5D91D4C185F0}"/>
    <cellStyle name="Normal 3" xfId="1" xr:uid="{C64C5E57-23EE-465C-ABED-7E0253A06FEF}"/>
    <cellStyle name="Normal 4" xfId="3" xr:uid="{9F24E354-C725-4E7D-A793-C159CB1C5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146462</xdr:rowOff>
    </xdr:from>
    <xdr:to>
      <xdr:col>9</xdr:col>
      <xdr:colOff>748078</xdr:colOff>
      <xdr:row>16</xdr:row>
      <xdr:rowOff>63499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83358B-6D5C-4DB8-8ACA-1C4BD130B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8912"/>
          <a:ext cx="6844078" cy="2310987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0</xdr:row>
      <xdr:rowOff>130972</xdr:rowOff>
    </xdr:from>
    <xdr:to>
      <xdr:col>9</xdr:col>
      <xdr:colOff>725609</xdr:colOff>
      <xdr:row>3</xdr:row>
      <xdr:rowOff>91964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FE7BAB-8B26-4A08-B296-ACCB23C41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0" y="130972"/>
          <a:ext cx="6796209" cy="513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0433-39D4-4B1B-8693-F6921DF5BC41}">
  <dimension ref="A1:L24"/>
  <sheetViews>
    <sheetView workbookViewId="0">
      <selection activeCell="A7" sqref="A7"/>
    </sheetView>
  </sheetViews>
  <sheetFormatPr baseColWidth="10" defaultRowHeight="14.5" x14ac:dyDescent="0.35"/>
  <cols>
    <col min="1" max="1" width="19.54296875" customWidth="1"/>
  </cols>
  <sheetData>
    <row r="1" spans="1:12" ht="15.5" x14ac:dyDescent="0.35">
      <c r="A1" s="22" t="s">
        <v>0</v>
      </c>
      <c r="B1" s="16"/>
      <c r="C1" s="16"/>
      <c r="D1" s="16"/>
      <c r="E1" s="16"/>
      <c r="F1" s="16"/>
      <c r="G1" s="16"/>
      <c r="H1" s="17"/>
      <c r="I1" s="17"/>
      <c r="J1" s="16"/>
    </row>
    <row r="2" spans="1:12" x14ac:dyDescent="0.35">
      <c r="A2" s="7" t="s">
        <v>1</v>
      </c>
      <c r="B2" s="1"/>
      <c r="C2" s="1"/>
      <c r="D2" s="1"/>
      <c r="E2" s="1"/>
      <c r="F2" s="1"/>
      <c r="G2" s="1"/>
      <c r="H2" s="1"/>
      <c r="I2" s="1"/>
      <c r="J2" s="2"/>
    </row>
    <row r="3" spans="1:12" x14ac:dyDescent="0.35">
      <c r="A3" s="18"/>
      <c r="B3" s="24"/>
      <c r="C3" s="24"/>
      <c r="D3" s="24"/>
      <c r="E3" s="24"/>
      <c r="F3" s="24"/>
      <c r="G3" s="28" t="s">
        <v>2</v>
      </c>
      <c r="H3" s="28" t="s">
        <v>2</v>
      </c>
      <c r="I3" s="31" t="s">
        <v>3</v>
      </c>
      <c r="J3" s="32" t="s">
        <v>3</v>
      </c>
    </row>
    <row r="4" spans="1:12" x14ac:dyDescent="0.35">
      <c r="A4" s="6"/>
      <c r="B4" s="8">
        <v>2019</v>
      </c>
      <c r="C4" s="8">
        <v>2020</v>
      </c>
      <c r="D4" s="8" t="s">
        <v>4</v>
      </c>
      <c r="E4" s="27">
        <v>44136</v>
      </c>
      <c r="F4" s="27">
        <v>44501</v>
      </c>
      <c r="G4" s="29" t="s">
        <v>5</v>
      </c>
      <c r="H4" s="29" t="s">
        <v>5</v>
      </c>
      <c r="I4" s="29" t="s">
        <v>6</v>
      </c>
      <c r="J4" s="29" t="s">
        <v>7</v>
      </c>
    </row>
    <row r="5" spans="1:12" x14ac:dyDescent="0.35">
      <c r="A5" s="19"/>
      <c r="B5" s="25"/>
      <c r="C5" s="25"/>
      <c r="D5" s="25"/>
      <c r="E5" s="25"/>
      <c r="F5" s="25"/>
      <c r="G5" s="30">
        <v>2020</v>
      </c>
      <c r="H5" s="30">
        <v>2021</v>
      </c>
      <c r="I5" s="33" t="s">
        <v>8</v>
      </c>
      <c r="J5" s="34" t="s">
        <v>9</v>
      </c>
    </row>
    <row r="6" spans="1:12" x14ac:dyDescent="0.35">
      <c r="A6" s="23" t="s">
        <v>18</v>
      </c>
      <c r="B6" s="14"/>
      <c r="C6" s="14"/>
      <c r="D6" s="14"/>
      <c r="E6" s="14"/>
      <c r="F6" s="14"/>
      <c r="G6" s="14"/>
      <c r="H6" s="14"/>
      <c r="I6" s="15"/>
      <c r="J6" s="15"/>
    </row>
    <row r="7" spans="1:12" x14ac:dyDescent="0.35">
      <c r="A7" s="10" t="s">
        <v>10</v>
      </c>
      <c r="B7" s="5">
        <v>18343</v>
      </c>
      <c r="C7" s="5">
        <v>15949</v>
      </c>
      <c r="D7" s="5">
        <v>4716</v>
      </c>
      <c r="E7" s="5">
        <v>1306</v>
      </c>
      <c r="F7" s="5">
        <v>1377</v>
      </c>
      <c r="G7" s="5">
        <v>14653</v>
      </c>
      <c r="H7" s="5">
        <v>16037</v>
      </c>
      <c r="I7" s="13">
        <v>5.4</v>
      </c>
      <c r="J7" s="13">
        <v>9.4</v>
      </c>
    </row>
    <row r="8" spans="1:12" x14ac:dyDescent="0.35">
      <c r="A8" s="9" t="s">
        <v>11</v>
      </c>
      <c r="B8" s="3">
        <v>44658</v>
      </c>
      <c r="C8" s="3">
        <v>42509</v>
      </c>
      <c r="D8" s="3">
        <v>11044</v>
      </c>
      <c r="E8" s="3">
        <v>3713</v>
      </c>
      <c r="F8" s="3">
        <v>3611</v>
      </c>
      <c r="G8" s="3">
        <v>38760</v>
      </c>
      <c r="H8" s="3">
        <v>39288</v>
      </c>
      <c r="I8" s="4">
        <v>-2.7</v>
      </c>
      <c r="J8" s="4">
        <v>1.4</v>
      </c>
      <c r="L8" t="s">
        <v>24</v>
      </c>
    </row>
    <row r="9" spans="1:12" x14ac:dyDescent="0.35">
      <c r="A9" s="12" t="s">
        <v>12</v>
      </c>
      <c r="B9" s="5">
        <v>120030</v>
      </c>
      <c r="C9" s="5">
        <v>104870</v>
      </c>
      <c r="D9" s="5">
        <v>29839</v>
      </c>
      <c r="E9" s="5">
        <v>9003</v>
      </c>
      <c r="F9" s="5">
        <v>10248</v>
      </c>
      <c r="G9" s="5">
        <v>95979</v>
      </c>
      <c r="H9" s="5">
        <v>101225</v>
      </c>
      <c r="I9" s="13">
        <v>13.8</v>
      </c>
      <c r="J9" s="13">
        <v>5.5</v>
      </c>
    </row>
    <row r="10" spans="1:12" x14ac:dyDescent="0.35">
      <c r="A10" s="11" t="s">
        <v>13</v>
      </c>
      <c r="B10" s="3">
        <v>57806</v>
      </c>
      <c r="C10" s="3">
        <v>32232</v>
      </c>
      <c r="D10" s="3">
        <v>9492</v>
      </c>
      <c r="E10" s="3">
        <v>2203</v>
      </c>
      <c r="F10" s="3">
        <v>3196</v>
      </c>
      <c r="G10" s="3">
        <v>29910</v>
      </c>
      <c r="H10" s="3">
        <v>30202</v>
      </c>
      <c r="I10" s="4">
        <v>45.1</v>
      </c>
      <c r="J10" s="4">
        <v>1</v>
      </c>
    </row>
    <row r="11" spans="1:12" x14ac:dyDescent="0.35">
      <c r="A11" s="10" t="s">
        <v>14</v>
      </c>
      <c r="B11" s="5">
        <v>262242</v>
      </c>
      <c r="C11" s="5">
        <v>245844</v>
      </c>
      <c r="D11" s="5">
        <v>63757</v>
      </c>
      <c r="E11" s="5">
        <v>19774</v>
      </c>
      <c r="F11" s="5">
        <v>21643</v>
      </c>
      <c r="G11" s="5">
        <v>225224</v>
      </c>
      <c r="H11" s="5">
        <v>222949</v>
      </c>
      <c r="I11" s="13">
        <v>9.5</v>
      </c>
      <c r="J11" s="13">
        <v>-1</v>
      </c>
    </row>
    <row r="12" spans="1:12" x14ac:dyDescent="0.35">
      <c r="A12" s="9" t="s">
        <v>15</v>
      </c>
      <c r="B12" s="3">
        <v>68545</v>
      </c>
      <c r="C12" s="3">
        <v>53575</v>
      </c>
      <c r="D12" s="3">
        <v>14061</v>
      </c>
      <c r="E12" s="3">
        <v>3851</v>
      </c>
      <c r="F12" s="3">
        <v>5082</v>
      </c>
      <c r="G12" s="3">
        <v>49142</v>
      </c>
      <c r="H12" s="3">
        <v>52258</v>
      </c>
      <c r="I12" s="4">
        <v>32</v>
      </c>
      <c r="J12" s="4">
        <v>6.3</v>
      </c>
    </row>
    <row r="13" spans="1:12" x14ac:dyDescent="0.35">
      <c r="A13" s="10" t="s">
        <v>16</v>
      </c>
      <c r="B13" s="5">
        <v>83814</v>
      </c>
      <c r="C13" s="5">
        <v>83031</v>
      </c>
      <c r="D13" s="5">
        <v>23174</v>
      </c>
      <c r="E13" s="5">
        <v>7174</v>
      </c>
      <c r="F13" s="5">
        <v>7212</v>
      </c>
      <c r="G13" s="5">
        <v>76405</v>
      </c>
      <c r="H13" s="5">
        <v>78963</v>
      </c>
      <c r="I13" s="13">
        <v>0.5</v>
      </c>
      <c r="J13" s="13">
        <v>3.3</v>
      </c>
    </row>
    <row r="14" spans="1:12" x14ac:dyDescent="0.35">
      <c r="A14" s="26" t="s">
        <v>17</v>
      </c>
      <c r="B14" s="20">
        <v>655439</v>
      </c>
      <c r="C14" s="20">
        <v>578011</v>
      </c>
      <c r="D14" s="20">
        <v>156082</v>
      </c>
      <c r="E14" s="20">
        <v>47024</v>
      </c>
      <c r="F14" s="20">
        <v>52370</v>
      </c>
      <c r="G14" s="20">
        <v>530073</v>
      </c>
      <c r="H14" s="20">
        <v>540923</v>
      </c>
      <c r="I14" s="21">
        <v>11.4</v>
      </c>
      <c r="J14" s="21">
        <v>2</v>
      </c>
    </row>
    <row r="16" spans="1:12" x14ac:dyDescent="0.35">
      <c r="A16" s="38" t="s">
        <v>19</v>
      </c>
      <c r="B16" s="36"/>
      <c r="C16" s="36"/>
      <c r="D16" s="36"/>
      <c r="E16" s="36"/>
      <c r="F16" s="36"/>
      <c r="G16" s="36"/>
      <c r="H16" s="36"/>
    </row>
    <row r="17" spans="1:8" x14ac:dyDescent="0.35">
      <c r="A17" s="37" t="s">
        <v>20</v>
      </c>
      <c r="B17" s="36"/>
      <c r="C17" s="36"/>
      <c r="D17" s="36"/>
      <c r="E17" s="36"/>
      <c r="F17" s="36"/>
      <c r="G17" s="36"/>
      <c r="H17" s="36"/>
    </row>
    <row r="18" spans="1:8" x14ac:dyDescent="0.35">
      <c r="A18" s="38" t="s">
        <v>21</v>
      </c>
      <c r="B18" s="36"/>
      <c r="C18" s="36"/>
      <c r="D18" s="36"/>
      <c r="E18" s="36"/>
      <c r="F18" s="36"/>
      <c r="G18" s="36"/>
      <c r="H18" s="36"/>
    </row>
    <row r="19" spans="1:8" x14ac:dyDescent="0.35">
      <c r="A19" s="38" t="s">
        <v>22</v>
      </c>
      <c r="B19" s="36"/>
      <c r="C19" s="36"/>
      <c r="D19" s="36"/>
      <c r="E19" s="36"/>
      <c r="F19" s="36"/>
      <c r="G19" s="36"/>
      <c r="H19" s="36"/>
    </row>
    <row r="20" spans="1:8" x14ac:dyDescent="0.35">
      <c r="A20" s="37" t="s">
        <v>23</v>
      </c>
      <c r="B20" s="36"/>
      <c r="C20" s="36"/>
      <c r="D20" s="36"/>
      <c r="E20" s="36"/>
      <c r="F20" s="36"/>
      <c r="G20" s="36"/>
      <c r="H20" s="36"/>
    </row>
    <row r="22" spans="1:8" x14ac:dyDescent="0.35">
      <c r="A22" t="s">
        <v>25</v>
      </c>
    </row>
    <row r="23" spans="1:8" x14ac:dyDescent="0.35">
      <c r="A23" t="s">
        <v>26</v>
      </c>
    </row>
    <row r="24" spans="1:8" x14ac:dyDescent="0.35">
      <c r="A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6382-C7F9-4EF6-9148-35D723BB02DB}">
  <dimension ref="A1"/>
  <sheetViews>
    <sheetView workbookViewId="0">
      <selection activeCell="K10" sqref="K1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446F-8522-49F9-84CF-241DA11805ED}">
  <dimension ref="A1:K32"/>
  <sheetViews>
    <sheetView topLeftCell="A5" workbookViewId="0">
      <selection activeCell="L30" sqref="L30"/>
    </sheetView>
  </sheetViews>
  <sheetFormatPr baseColWidth="10" defaultRowHeight="14.5" x14ac:dyDescent="0.35"/>
  <cols>
    <col min="1" max="1" width="17.90625" customWidth="1"/>
    <col min="12" max="12" width="10.90625" customWidth="1"/>
  </cols>
  <sheetData>
    <row r="1" spans="1:11" x14ac:dyDescent="0.35">
      <c r="A1" s="40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35">
      <c r="A2" s="40" t="s">
        <v>29</v>
      </c>
      <c r="B2" s="39" t="s">
        <v>30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40" t="s">
        <v>31</v>
      </c>
      <c r="B3" s="40" t="s">
        <v>32</v>
      </c>
      <c r="C3" s="35"/>
      <c r="D3" s="35"/>
      <c r="E3" s="35"/>
      <c r="F3" s="35"/>
      <c r="G3" s="35"/>
      <c r="H3" s="35"/>
      <c r="I3" s="35"/>
      <c r="J3" s="35"/>
      <c r="K3" s="35"/>
    </row>
    <row r="5" spans="1:11" x14ac:dyDescent="0.35">
      <c r="A5" s="39" t="s">
        <v>33</v>
      </c>
      <c r="B5" s="35"/>
      <c r="C5" s="40" t="s">
        <v>34</v>
      </c>
      <c r="D5" s="35"/>
      <c r="E5" s="35"/>
      <c r="F5" s="35"/>
      <c r="G5" s="35"/>
      <c r="H5" s="35"/>
      <c r="I5" s="35"/>
      <c r="J5" s="35"/>
      <c r="K5" s="35"/>
    </row>
    <row r="6" spans="1:11" x14ac:dyDescent="0.35">
      <c r="A6" s="39" t="s">
        <v>35</v>
      </c>
      <c r="B6" s="35"/>
      <c r="C6" s="40" t="s">
        <v>36</v>
      </c>
      <c r="D6" s="35"/>
      <c r="E6" s="35"/>
      <c r="F6" s="35"/>
      <c r="G6" s="35"/>
      <c r="H6" s="35"/>
      <c r="I6" s="35"/>
      <c r="J6" s="35"/>
      <c r="K6" s="35"/>
    </row>
    <row r="7" spans="1:11" x14ac:dyDescent="0.35">
      <c r="A7" s="39" t="s">
        <v>37</v>
      </c>
      <c r="B7" s="35"/>
      <c r="C7" s="40" t="s">
        <v>38</v>
      </c>
      <c r="D7" s="35"/>
      <c r="E7" s="35"/>
      <c r="F7" s="35"/>
      <c r="G7" s="35"/>
      <c r="H7" s="35"/>
      <c r="I7" s="35"/>
      <c r="J7" s="35"/>
      <c r="K7" s="35"/>
    </row>
    <row r="8" spans="1:11" x14ac:dyDescent="0.35">
      <c r="A8" s="39" t="s">
        <v>39</v>
      </c>
      <c r="B8" s="35"/>
      <c r="C8" s="40" t="s">
        <v>40</v>
      </c>
      <c r="D8" s="35"/>
      <c r="E8" s="35"/>
      <c r="F8" s="35"/>
      <c r="G8" s="35"/>
      <c r="H8" s="35"/>
      <c r="I8" s="35"/>
      <c r="J8" s="35"/>
      <c r="K8" s="35"/>
    </row>
    <row r="10" spans="1:11" x14ac:dyDescent="0.35">
      <c r="A10" s="42" t="s">
        <v>41</v>
      </c>
      <c r="B10" s="41" t="s">
        <v>42</v>
      </c>
      <c r="C10" s="41" t="s">
        <v>43</v>
      </c>
      <c r="D10" s="41" t="s">
        <v>44</v>
      </c>
      <c r="E10" s="41" t="s">
        <v>45</v>
      </c>
      <c r="F10" s="41" t="s">
        <v>46</v>
      </c>
      <c r="G10" s="41" t="s">
        <v>47</v>
      </c>
      <c r="H10" s="41" t="s">
        <v>48</v>
      </c>
      <c r="I10" s="41" t="s">
        <v>49</v>
      </c>
      <c r="J10" s="41" t="s">
        <v>50</v>
      </c>
      <c r="K10" s="41" t="s">
        <v>51</v>
      </c>
    </row>
    <row r="11" spans="1:11" x14ac:dyDescent="0.35">
      <c r="A11" s="43" t="s">
        <v>52</v>
      </c>
      <c r="B11" s="45" t="s">
        <v>53</v>
      </c>
      <c r="C11" s="45" t="s">
        <v>53</v>
      </c>
      <c r="D11" s="45" t="s">
        <v>53</v>
      </c>
      <c r="E11" s="45" t="s">
        <v>53</v>
      </c>
      <c r="F11" s="45" t="s">
        <v>53</v>
      </c>
      <c r="G11" s="45" t="s">
        <v>53</v>
      </c>
      <c r="H11" s="45" t="s">
        <v>53</v>
      </c>
      <c r="I11" s="45" t="s">
        <v>53</v>
      </c>
      <c r="J11" s="45" t="s">
        <v>53</v>
      </c>
      <c r="K11" s="45" t="s">
        <v>53</v>
      </c>
    </row>
    <row r="12" spans="1:11" x14ac:dyDescent="0.35">
      <c r="A12" s="44" t="s">
        <v>54</v>
      </c>
      <c r="B12" s="47">
        <v>572977.29700000002</v>
      </c>
      <c r="C12" s="47">
        <v>572494.89599999995</v>
      </c>
      <c r="D12" s="47">
        <v>548870.40300000005</v>
      </c>
      <c r="E12" s="47">
        <v>552777.24199999997</v>
      </c>
      <c r="F12" s="47">
        <v>579347.53300000005</v>
      </c>
      <c r="G12" s="47">
        <v>579427.85900000005</v>
      </c>
      <c r="H12" s="47">
        <v>590306.39399999997</v>
      </c>
      <c r="I12" s="47">
        <v>583824.96400000004</v>
      </c>
      <c r="J12" s="47">
        <v>572937.87300000002</v>
      </c>
      <c r="K12" s="47">
        <v>504821.96600000001</v>
      </c>
    </row>
    <row r="13" spans="1:11" x14ac:dyDescent="0.35">
      <c r="A13" s="44" t="s">
        <v>56</v>
      </c>
      <c r="B13" s="46">
        <v>21259.600999999999</v>
      </c>
      <c r="C13" s="46">
        <v>20583.118999999999</v>
      </c>
      <c r="D13" s="46">
        <v>19396.618999999999</v>
      </c>
      <c r="E13" s="46">
        <v>19529.582999999999</v>
      </c>
      <c r="F13" s="46">
        <v>21269.023000000001</v>
      </c>
      <c r="G13" s="46">
        <v>21673.151000000002</v>
      </c>
      <c r="H13" s="46">
        <v>20743.522000000001</v>
      </c>
      <c r="I13" s="46">
        <v>21024.582999999999</v>
      </c>
      <c r="J13" s="46">
        <v>20821.945</v>
      </c>
      <c r="K13" s="46">
        <v>18584.244999999999</v>
      </c>
    </row>
    <row r="14" spans="1:11" x14ac:dyDescent="0.35">
      <c r="A14" s="44" t="s">
        <v>57</v>
      </c>
      <c r="B14" s="47">
        <v>47.621000000000002</v>
      </c>
      <c r="C14" s="49">
        <v>26.39</v>
      </c>
      <c r="D14" s="47">
        <v>40.527999999999999</v>
      </c>
      <c r="E14" s="47">
        <v>39.043999999999997</v>
      </c>
      <c r="F14" s="49">
        <v>41.99</v>
      </c>
      <c r="G14" s="47">
        <v>10.641</v>
      </c>
      <c r="H14" s="47">
        <v>23.646000000000001</v>
      </c>
      <c r="I14" s="47">
        <v>8.2759999999999998</v>
      </c>
      <c r="J14" s="47">
        <v>10.487</v>
      </c>
      <c r="K14" s="47">
        <v>9.5909999999999993</v>
      </c>
    </row>
    <row r="15" spans="1:11" x14ac:dyDescent="0.35">
      <c r="A15" s="44" t="s">
        <v>10</v>
      </c>
      <c r="B15" s="46">
        <v>15393.534</v>
      </c>
      <c r="C15" s="46">
        <v>14706.718999999999</v>
      </c>
      <c r="D15" s="46">
        <v>14880.444</v>
      </c>
      <c r="E15" s="46">
        <v>14752.864</v>
      </c>
      <c r="F15" s="46">
        <v>15266.382</v>
      </c>
      <c r="G15" s="46">
        <v>15098.165999999999</v>
      </c>
      <c r="H15" s="46">
        <v>15865.474</v>
      </c>
      <c r="I15" s="46">
        <v>15324.124</v>
      </c>
      <c r="J15" s="46">
        <v>15488.808000000001</v>
      </c>
      <c r="K15" s="46">
        <v>13566.732</v>
      </c>
    </row>
    <row r="16" spans="1:11" x14ac:dyDescent="0.35">
      <c r="A16" s="44" t="s">
        <v>11</v>
      </c>
      <c r="B16" s="47">
        <v>36296.578000000001</v>
      </c>
      <c r="C16" s="47">
        <v>35585.224000000002</v>
      </c>
      <c r="D16" s="47">
        <v>34586.868999999999</v>
      </c>
      <c r="E16" s="47">
        <v>35017.332999999999</v>
      </c>
      <c r="F16" s="47">
        <v>38166.644</v>
      </c>
      <c r="G16" s="47">
        <v>39256.866000000002</v>
      </c>
      <c r="H16" s="47">
        <v>45061.499000000003</v>
      </c>
      <c r="I16" s="47">
        <v>44060.356</v>
      </c>
      <c r="J16" s="47">
        <v>42741.794000000002</v>
      </c>
      <c r="K16" s="47">
        <v>40263.947</v>
      </c>
    </row>
    <row r="17" spans="1:11" x14ac:dyDescent="0.35">
      <c r="A17" s="44" t="s">
        <v>58</v>
      </c>
      <c r="B17" s="46">
        <v>122.292</v>
      </c>
      <c r="C17" s="46">
        <v>114.982</v>
      </c>
      <c r="D17" s="46">
        <v>104.471</v>
      </c>
      <c r="E17" s="46">
        <v>127.625</v>
      </c>
      <c r="F17" s="46">
        <v>126.354</v>
      </c>
      <c r="G17" s="48">
        <v>122.81</v>
      </c>
      <c r="H17" s="46">
        <v>99.918000000000006</v>
      </c>
      <c r="I17" s="46">
        <v>82.995000000000005</v>
      </c>
      <c r="J17" s="46">
        <v>98.111999999999995</v>
      </c>
      <c r="K17" s="46">
        <v>108.504</v>
      </c>
    </row>
    <row r="18" spans="1:11" x14ac:dyDescent="0.35">
      <c r="A18" s="44" t="s">
        <v>59</v>
      </c>
      <c r="B18" s="49">
        <v>107973.42</v>
      </c>
      <c r="C18" s="47">
        <v>107517.606</v>
      </c>
      <c r="D18" s="47">
        <v>101711.72900000001</v>
      </c>
      <c r="E18" s="47">
        <v>103182.325</v>
      </c>
      <c r="F18" s="47">
        <v>106186.356</v>
      </c>
      <c r="G18" s="47">
        <v>105826.083</v>
      </c>
      <c r="H18" s="47">
        <v>105835.955</v>
      </c>
      <c r="I18" s="47">
        <v>106420.664</v>
      </c>
      <c r="J18" s="49">
        <v>103944.78</v>
      </c>
      <c r="K18" s="47">
        <v>90675.561000000002</v>
      </c>
    </row>
    <row r="19" spans="1:11" x14ac:dyDescent="0.35">
      <c r="A19" s="44" t="s">
        <v>60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</row>
    <row r="20" spans="1:11" x14ac:dyDescent="0.35">
      <c r="A20" s="44" t="s">
        <v>61</v>
      </c>
      <c r="B20" s="47">
        <v>29671.441999999999</v>
      </c>
      <c r="C20" s="47">
        <v>28071.989000000001</v>
      </c>
      <c r="D20" s="47">
        <v>28422.646000000001</v>
      </c>
      <c r="E20" s="47">
        <v>28420.550999999999</v>
      </c>
      <c r="F20" s="47">
        <v>29335.741000000002</v>
      </c>
      <c r="G20" s="47">
        <v>29737.971000000001</v>
      </c>
      <c r="H20" s="47">
        <v>31220.976999999999</v>
      </c>
      <c r="I20" s="47">
        <v>34381.131999999998</v>
      </c>
      <c r="J20" s="47">
        <v>34150.567000000003</v>
      </c>
      <c r="K20" s="47">
        <v>16421.294999999998</v>
      </c>
    </row>
    <row r="21" spans="1:11" x14ac:dyDescent="0.35">
      <c r="A21" s="44" t="s">
        <v>62</v>
      </c>
      <c r="B21" s="46">
        <v>7930.4229999999998</v>
      </c>
      <c r="C21" s="46">
        <v>10271.102000000001</v>
      </c>
      <c r="D21" s="46">
        <v>9864.5879999999997</v>
      </c>
      <c r="E21" s="46">
        <v>10324.043</v>
      </c>
      <c r="F21" s="46">
        <v>11035.236999999999</v>
      </c>
      <c r="G21" s="46">
        <v>10515.880999999999</v>
      </c>
      <c r="H21" s="48">
        <v>10863.33</v>
      </c>
      <c r="I21" s="48">
        <v>11744.96</v>
      </c>
      <c r="J21" s="46">
        <v>11435.779</v>
      </c>
      <c r="K21" s="46">
        <v>9144.5990000000002</v>
      </c>
    </row>
    <row r="22" spans="1:11" x14ac:dyDescent="0.35">
      <c r="A22" s="44" t="s">
        <v>63</v>
      </c>
      <c r="B22" s="47">
        <v>229685.71299999999</v>
      </c>
      <c r="C22" s="47">
        <v>233604.421</v>
      </c>
      <c r="D22" s="47">
        <v>228151.00599999999</v>
      </c>
      <c r="E22" s="49">
        <v>230150.65</v>
      </c>
      <c r="F22" s="47">
        <v>240595.397</v>
      </c>
      <c r="G22" s="47">
        <v>235186.30300000001</v>
      </c>
      <c r="H22" s="47">
        <v>237184.06599999999</v>
      </c>
      <c r="I22" s="49">
        <v>232354.78</v>
      </c>
      <c r="J22" s="47">
        <v>233084.639</v>
      </c>
      <c r="K22" s="47">
        <v>215575.73199999999</v>
      </c>
    </row>
    <row r="23" spans="1:11" x14ac:dyDescent="0.35">
      <c r="A23" s="44" t="s">
        <v>64</v>
      </c>
      <c r="B23" s="46">
        <v>71443.778000000006</v>
      </c>
      <c r="C23" s="48">
        <v>69830.539999999994</v>
      </c>
      <c r="D23" s="46">
        <v>61548.317999999999</v>
      </c>
      <c r="E23" s="46">
        <v>61095.667000000001</v>
      </c>
      <c r="F23" s="46">
        <v>64478.375</v>
      </c>
      <c r="G23" s="46">
        <v>69170.214999999997</v>
      </c>
      <c r="H23" s="46">
        <v>70637.042000000001</v>
      </c>
      <c r="I23" s="48">
        <v>69376.03</v>
      </c>
      <c r="J23" s="46">
        <v>59082.065999999999</v>
      </c>
      <c r="K23" s="46">
        <v>47219.298999999999</v>
      </c>
    </row>
    <row r="24" spans="1:11" x14ac:dyDescent="0.35">
      <c r="A24" s="44" t="s">
        <v>65</v>
      </c>
      <c r="B24" s="47">
        <v>1040.452</v>
      </c>
      <c r="C24" s="47">
        <v>967.14800000000002</v>
      </c>
      <c r="D24" s="47">
        <v>737.93700000000001</v>
      </c>
      <c r="E24" s="47">
        <v>799.90599999999995</v>
      </c>
      <c r="F24" s="49">
        <v>900.92</v>
      </c>
      <c r="G24" s="47">
        <v>1074.981</v>
      </c>
      <c r="H24" s="47">
        <v>1108.549</v>
      </c>
      <c r="I24" s="47">
        <v>1065.1880000000001</v>
      </c>
      <c r="J24" s="47">
        <v>1226.778</v>
      </c>
      <c r="K24" s="47">
        <v>1660.4860000000001</v>
      </c>
    </row>
    <row r="25" spans="1:11" x14ac:dyDescent="0.35">
      <c r="A25" s="44" t="s">
        <v>66</v>
      </c>
      <c r="B25" s="46">
        <v>7844.5290000000005</v>
      </c>
      <c r="C25" s="46">
        <v>7302.4780000000001</v>
      </c>
      <c r="D25" s="46">
        <v>7121.4859999999999</v>
      </c>
      <c r="E25" s="46">
        <v>7649.9859999999999</v>
      </c>
      <c r="F25" s="46">
        <v>7190.902</v>
      </c>
      <c r="G25" s="46">
        <v>6686.6790000000001</v>
      </c>
      <c r="H25" s="46">
        <v>6990.9920000000002</v>
      </c>
      <c r="I25" s="48">
        <v>6632.63</v>
      </c>
      <c r="J25" s="46">
        <v>6172.4290000000001</v>
      </c>
      <c r="K25" s="46">
        <v>6399.8249999999998</v>
      </c>
    </row>
    <row r="26" spans="1:11" x14ac:dyDescent="0.35">
      <c r="A26" s="44" t="s">
        <v>67</v>
      </c>
      <c r="B26" s="47">
        <v>930.11199999999997</v>
      </c>
      <c r="C26" s="47">
        <v>786.22799999999995</v>
      </c>
      <c r="D26" s="49">
        <v>869.34</v>
      </c>
      <c r="E26" s="47">
        <v>997.61500000000001</v>
      </c>
      <c r="F26" s="47">
        <v>652.94200000000001</v>
      </c>
      <c r="G26" s="47">
        <v>525.00699999999995</v>
      </c>
      <c r="H26" s="47">
        <v>622.88900000000001</v>
      </c>
      <c r="I26" s="47">
        <v>790.28099999999995</v>
      </c>
      <c r="J26" s="47">
        <v>715.39300000000003</v>
      </c>
      <c r="K26" s="47">
        <v>702.16200000000003</v>
      </c>
    </row>
    <row r="27" spans="1:11" x14ac:dyDescent="0.35">
      <c r="A27" s="44" t="s">
        <v>68</v>
      </c>
      <c r="B27" s="46">
        <v>6365.3040000000001</v>
      </c>
      <c r="C27" s="46">
        <v>7370.5839999999998</v>
      </c>
      <c r="D27" s="46">
        <v>7608.7979999999998</v>
      </c>
      <c r="E27" s="46">
        <v>7557.8940000000002</v>
      </c>
      <c r="F27" s="46">
        <v>8181.3739999999998</v>
      </c>
      <c r="G27" s="46">
        <v>7984.616</v>
      </c>
      <c r="H27" s="46">
        <v>8072.4319999999998</v>
      </c>
      <c r="I27" s="46">
        <v>7769.6369999999997</v>
      </c>
      <c r="J27" s="46">
        <v>8037.1480000000001</v>
      </c>
      <c r="K27" s="46">
        <v>7734.4549999999999</v>
      </c>
    </row>
    <row r="28" spans="1:11" x14ac:dyDescent="0.35">
      <c r="A28" s="44" t="s">
        <v>69</v>
      </c>
      <c r="B28" s="47">
        <v>17477.322</v>
      </c>
      <c r="C28" s="47">
        <v>14889.858</v>
      </c>
      <c r="D28" s="47">
        <v>15347.032999999999</v>
      </c>
      <c r="E28" s="47">
        <v>15007.013000000001</v>
      </c>
      <c r="F28" s="47">
        <v>16952.306</v>
      </c>
      <c r="G28" s="47">
        <v>16260.438</v>
      </c>
      <c r="H28" s="49">
        <v>16360.29</v>
      </c>
      <c r="I28" s="47">
        <v>16150.102000000001</v>
      </c>
      <c r="J28" s="47">
        <v>16371.431</v>
      </c>
      <c r="K28" s="47">
        <v>16351.999</v>
      </c>
    </row>
    <row r="29" spans="1:11" x14ac:dyDescent="0.35">
      <c r="A29" s="44" t="s">
        <v>70</v>
      </c>
      <c r="B29" s="46">
        <v>19495.174999999999</v>
      </c>
      <c r="C29" s="46">
        <v>20866.508999999998</v>
      </c>
      <c r="D29" s="46">
        <v>18478.598000000002</v>
      </c>
      <c r="E29" s="48">
        <v>18125.14</v>
      </c>
      <c r="F29" s="46">
        <v>18967.601999999999</v>
      </c>
      <c r="G29" s="46">
        <v>20298.045999999998</v>
      </c>
      <c r="H29" s="46">
        <v>19615.805</v>
      </c>
      <c r="I29" s="46">
        <v>16639.234</v>
      </c>
      <c r="J29" s="46">
        <v>19555.715</v>
      </c>
      <c r="K29" s="46">
        <v>20403.535</v>
      </c>
    </row>
    <row r="30" spans="1:11" x14ac:dyDescent="0.35"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1" x14ac:dyDescent="0.35">
      <c r="A31" s="39" t="s">
        <v>71</v>
      </c>
      <c r="B31" s="35"/>
    </row>
    <row r="32" spans="1:11" x14ac:dyDescent="0.35">
      <c r="A32" s="39" t="s">
        <v>55</v>
      </c>
      <c r="B32" s="40" t="s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CB52-4059-4E58-B1EF-25C446B46592}">
  <dimension ref="A1:R25"/>
  <sheetViews>
    <sheetView tabSelected="1" topLeftCell="E1" workbookViewId="0">
      <selection activeCell="S15" sqref="S15"/>
    </sheetView>
  </sheetViews>
  <sheetFormatPr baseColWidth="10" defaultRowHeight="14.5" x14ac:dyDescent="0.35"/>
  <cols>
    <col min="1" max="1" width="27.26953125" customWidth="1"/>
    <col min="11" max="11" width="11.7265625" customWidth="1"/>
    <col min="13" max="13" width="11.81640625" bestFit="1" customWidth="1"/>
    <col min="15" max="15" width="12.453125" customWidth="1"/>
    <col min="16" max="17" width="11.81640625" bestFit="1" customWidth="1"/>
  </cols>
  <sheetData>
    <row r="1" spans="1:18" x14ac:dyDescent="0.35">
      <c r="A1" s="55"/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s="56" t="s">
        <v>73</v>
      </c>
      <c r="M1" t="s">
        <v>80</v>
      </c>
      <c r="N1" t="s">
        <v>74</v>
      </c>
      <c r="O1" t="s">
        <v>81</v>
      </c>
      <c r="P1" t="s">
        <v>82</v>
      </c>
      <c r="Q1" t="s">
        <v>84</v>
      </c>
    </row>
    <row r="2" spans="1:18" x14ac:dyDescent="0.35">
      <c r="A2" s="44" t="s">
        <v>54</v>
      </c>
      <c r="B2" s="53">
        <v>572977.29700000002</v>
      </c>
      <c r="C2" s="53">
        <v>572494.89599999995</v>
      </c>
      <c r="D2" s="53">
        <v>548870.40300000005</v>
      </c>
      <c r="E2" s="53">
        <v>552777.24199999997</v>
      </c>
      <c r="F2" s="53">
        <v>579347.53300000005</v>
      </c>
      <c r="G2" s="53">
        <v>579427.85900000005</v>
      </c>
      <c r="H2" s="53">
        <v>590306.39399999997</v>
      </c>
      <c r="I2" s="53">
        <v>583824.96400000004</v>
      </c>
      <c r="J2" s="53">
        <v>572937.87300000002</v>
      </c>
      <c r="K2" s="53">
        <v>504821.96600000001</v>
      </c>
      <c r="M2" s="52">
        <f>J2*1000*41.86</f>
        <v>23983179363.779999</v>
      </c>
      <c r="N2" s="52" t="s">
        <v>75</v>
      </c>
      <c r="O2" s="52">
        <f>SUM(O3:O19)</f>
        <v>557523346.07292604</v>
      </c>
      <c r="P2">
        <f>($B$21+$B$22)*O2</f>
        <v>178407470743.33633</v>
      </c>
      <c r="Q2" s="58">
        <f>P2*$B$23*$B$25*10^-9</f>
        <v>538.78485260581203</v>
      </c>
      <c r="R2" t="s">
        <v>85</v>
      </c>
    </row>
    <row r="3" spans="1:18" x14ac:dyDescent="0.35">
      <c r="A3" s="44" t="s">
        <v>56</v>
      </c>
      <c r="B3" s="54">
        <v>21259.600999999999</v>
      </c>
      <c r="C3" s="54">
        <v>20583.118999999999</v>
      </c>
      <c r="D3" s="54">
        <v>19396.618999999999</v>
      </c>
      <c r="E3" s="54">
        <v>19529.582999999999</v>
      </c>
      <c r="F3" s="54">
        <v>21269.023000000001</v>
      </c>
      <c r="G3" s="54">
        <v>21673.151000000002</v>
      </c>
      <c r="H3" s="54">
        <v>20743.522000000001</v>
      </c>
      <c r="I3" s="54">
        <v>21024.582999999999</v>
      </c>
      <c r="J3" s="54">
        <v>20821.945</v>
      </c>
      <c r="K3" s="54">
        <v>18584.244999999999</v>
      </c>
      <c r="M3" s="52">
        <f t="shared" ref="M3:M19" si="0">J3*1000*41.86</f>
        <v>871606617.70000005</v>
      </c>
      <c r="N3" s="52">
        <v>49500</v>
      </c>
      <c r="O3" s="52">
        <f>M3*10^6/N3/1000</f>
        <v>17608214.498989899</v>
      </c>
      <c r="P3">
        <f t="shared" ref="P3:P19" si="1">($B$21+$B$22)*O3</f>
        <v>5634628639.6767673</v>
      </c>
      <c r="Q3" s="58">
        <f t="shared" ref="Q3:Q19" si="2">P3*$B$23*$B$25*10^-9</f>
        <v>17.01639818370737</v>
      </c>
    </row>
    <row r="4" spans="1:18" x14ac:dyDescent="0.35">
      <c r="A4" s="44" t="s">
        <v>57</v>
      </c>
      <c r="B4" s="53">
        <v>47.621000000000002</v>
      </c>
      <c r="C4" s="53">
        <v>26.39</v>
      </c>
      <c r="D4" s="53">
        <v>40.527999999999999</v>
      </c>
      <c r="E4" s="53">
        <v>39.043999999999997</v>
      </c>
      <c r="F4" s="53">
        <v>41.99</v>
      </c>
      <c r="G4" s="53">
        <v>10.641</v>
      </c>
      <c r="H4" s="53">
        <v>23.646000000000001</v>
      </c>
      <c r="I4" s="53">
        <v>8.2759999999999998</v>
      </c>
      <c r="J4" s="53">
        <v>10.487</v>
      </c>
      <c r="K4" s="53">
        <v>9.5909999999999993</v>
      </c>
      <c r="M4" s="52">
        <f t="shared" si="0"/>
        <v>438985.82</v>
      </c>
      <c r="N4" s="52">
        <v>46400</v>
      </c>
      <c r="O4" s="52">
        <f t="shared" ref="O4:O19" si="3">M4*10^6/N4/1000</f>
        <v>9460.9012931034486</v>
      </c>
      <c r="P4">
        <f t="shared" si="1"/>
        <v>3027488.4137931038</v>
      </c>
      <c r="Q4" s="58">
        <f t="shared" si="2"/>
        <v>9.1429181300259326E-3</v>
      </c>
    </row>
    <row r="5" spans="1:18" x14ac:dyDescent="0.35">
      <c r="A5" s="44" t="s">
        <v>10</v>
      </c>
      <c r="B5" s="54">
        <v>15393.534</v>
      </c>
      <c r="C5" s="54">
        <v>14706.718999999999</v>
      </c>
      <c r="D5" s="54">
        <v>14880.444</v>
      </c>
      <c r="E5" s="54">
        <v>14752.864</v>
      </c>
      <c r="F5" s="54">
        <v>15266.382</v>
      </c>
      <c r="G5" s="54">
        <v>15098.165999999999</v>
      </c>
      <c r="H5" s="54">
        <v>15865.474</v>
      </c>
      <c r="I5" s="54">
        <v>15324.124</v>
      </c>
      <c r="J5" s="54">
        <v>15488.808000000001</v>
      </c>
      <c r="K5" s="54">
        <v>13566.732</v>
      </c>
      <c r="M5" s="52">
        <f t="shared" si="0"/>
        <v>648361502.88</v>
      </c>
      <c r="N5" s="52">
        <v>47300</v>
      </c>
      <c r="O5" s="52">
        <f t="shared" si="3"/>
        <v>13707431.350528542</v>
      </c>
      <c r="P5">
        <f t="shared" si="1"/>
        <v>4386378032.1691332</v>
      </c>
      <c r="Q5" s="58">
        <f t="shared" si="2"/>
        <v>13.246721293053755</v>
      </c>
    </row>
    <row r="6" spans="1:18" x14ac:dyDescent="0.35">
      <c r="A6" s="44" t="s">
        <v>11</v>
      </c>
      <c r="B6" s="53">
        <v>36296.578000000001</v>
      </c>
      <c r="C6" s="53">
        <v>35585.224000000002</v>
      </c>
      <c r="D6" s="53">
        <v>34586.868999999999</v>
      </c>
      <c r="E6" s="53">
        <v>35017.332999999999</v>
      </c>
      <c r="F6" s="53">
        <v>38166.644</v>
      </c>
      <c r="G6" s="53">
        <v>39256.866000000002</v>
      </c>
      <c r="H6" s="53">
        <v>45061.499000000003</v>
      </c>
      <c r="I6" s="53">
        <v>44060.356</v>
      </c>
      <c r="J6" s="53">
        <v>42741.794000000002</v>
      </c>
      <c r="K6" s="53">
        <v>40263.947</v>
      </c>
      <c r="M6" s="52">
        <f t="shared" si="0"/>
        <v>1789171496.8399999</v>
      </c>
      <c r="N6" s="52">
        <v>44500</v>
      </c>
      <c r="O6" s="52">
        <f t="shared" si="3"/>
        <v>40206101.052584268</v>
      </c>
      <c r="P6">
        <f t="shared" si="1"/>
        <v>12865952336.826965</v>
      </c>
      <c r="Q6" s="58">
        <f t="shared" si="2"/>
        <v>38.854764346742655</v>
      </c>
    </row>
    <row r="7" spans="1:18" x14ac:dyDescent="0.35">
      <c r="A7" s="44" t="s">
        <v>58</v>
      </c>
      <c r="B7" s="54">
        <v>122.292</v>
      </c>
      <c r="C7" s="54">
        <v>114.982</v>
      </c>
      <c r="D7" s="54">
        <v>104.471</v>
      </c>
      <c r="E7" s="54">
        <v>127.625</v>
      </c>
      <c r="F7" s="54">
        <v>126.354</v>
      </c>
      <c r="G7" s="54">
        <v>122.81</v>
      </c>
      <c r="H7" s="54">
        <v>99.918000000000006</v>
      </c>
      <c r="I7" s="54">
        <v>82.995000000000005</v>
      </c>
      <c r="J7" s="54">
        <v>98.111999999999995</v>
      </c>
      <c r="K7" s="54">
        <v>108.504</v>
      </c>
      <c r="M7" s="52">
        <f t="shared" si="0"/>
        <v>4106968.32</v>
      </c>
      <c r="N7" s="52">
        <v>44300</v>
      </c>
      <c r="O7" s="52">
        <f t="shared" si="3"/>
        <v>92708.088487584653</v>
      </c>
      <c r="P7">
        <f t="shared" si="1"/>
        <v>29666588.31602709</v>
      </c>
      <c r="Q7" s="58">
        <f t="shared" si="2"/>
        <v>8.959214738357571E-2</v>
      </c>
    </row>
    <row r="8" spans="1:18" x14ac:dyDescent="0.35">
      <c r="A8" s="44" t="s">
        <v>59</v>
      </c>
      <c r="B8" s="53">
        <v>107973.42</v>
      </c>
      <c r="C8" s="53">
        <v>107517.606</v>
      </c>
      <c r="D8" s="53">
        <v>101711.72900000001</v>
      </c>
      <c r="E8" s="53">
        <v>103182.325</v>
      </c>
      <c r="F8" s="53">
        <v>106186.356</v>
      </c>
      <c r="G8" s="53">
        <v>105826.083</v>
      </c>
      <c r="H8" s="53">
        <v>105835.955</v>
      </c>
      <c r="I8" s="53">
        <v>106420.664</v>
      </c>
      <c r="J8" s="53">
        <v>103944.78</v>
      </c>
      <c r="K8" s="53">
        <v>90675.561000000002</v>
      </c>
      <c r="M8" s="52">
        <f t="shared" si="0"/>
        <v>4351128490.8000002</v>
      </c>
      <c r="N8" s="52">
        <v>44300</v>
      </c>
      <c r="O8" s="52">
        <f t="shared" si="3"/>
        <v>98219604.758465007</v>
      </c>
      <c r="P8">
        <f t="shared" si="1"/>
        <v>31430273522.708801</v>
      </c>
      <c r="Q8" s="58">
        <f t="shared" si="2"/>
        <v>94.918420269827863</v>
      </c>
    </row>
    <row r="9" spans="1:18" x14ac:dyDescent="0.35">
      <c r="A9" s="44" t="s">
        <v>60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M9" s="52">
        <f t="shared" si="0"/>
        <v>0</v>
      </c>
      <c r="N9" s="52">
        <v>44300</v>
      </c>
      <c r="O9" s="52">
        <f t="shared" si="3"/>
        <v>0</v>
      </c>
      <c r="P9">
        <f t="shared" si="1"/>
        <v>0</v>
      </c>
      <c r="Q9" s="58">
        <f t="shared" si="2"/>
        <v>0</v>
      </c>
    </row>
    <row r="10" spans="1:18" x14ac:dyDescent="0.35">
      <c r="A10" s="44" t="s">
        <v>61</v>
      </c>
      <c r="B10" s="53">
        <v>29671.441999999999</v>
      </c>
      <c r="C10" s="53">
        <v>28071.989000000001</v>
      </c>
      <c r="D10" s="53">
        <v>28422.646000000001</v>
      </c>
      <c r="E10" s="53">
        <v>28420.550999999999</v>
      </c>
      <c r="F10" s="53">
        <v>29335.741000000002</v>
      </c>
      <c r="G10" s="53">
        <v>29737.971000000001</v>
      </c>
      <c r="H10" s="53">
        <v>31220.976999999999</v>
      </c>
      <c r="I10" s="53">
        <v>34381.131999999998</v>
      </c>
      <c r="J10" s="53">
        <v>34150.567000000003</v>
      </c>
      <c r="K10" s="53">
        <v>16421.294999999998</v>
      </c>
      <c r="M10" s="52">
        <f t="shared" si="0"/>
        <v>1429542734.6199999</v>
      </c>
      <c r="N10" s="52">
        <v>44100</v>
      </c>
      <c r="O10" s="52">
        <f t="shared" si="3"/>
        <v>32415935.025396824</v>
      </c>
      <c r="P10">
        <f t="shared" si="1"/>
        <v>10373099208.126984</v>
      </c>
      <c r="Q10" s="58">
        <f t="shared" si="2"/>
        <v>31.326427669368833</v>
      </c>
    </row>
    <row r="11" spans="1:18" x14ac:dyDescent="0.35">
      <c r="A11" s="44" t="s">
        <v>62</v>
      </c>
      <c r="B11" s="54">
        <v>7930.4229999999998</v>
      </c>
      <c r="C11" s="54">
        <v>10271.102000000001</v>
      </c>
      <c r="D11" s="54">
        <v>9864.5879999999997</v>
      </c>
      <c r="E11" s="54">
        <v>10324.043</v>
      </c>
      <c r="F11" s="54">
        <v>11035.236999999999</v>
      </c>
      <c r="G11" s="54">
        <v>10515.880999999999</v>
      </c>
      <c r="H11" s="54">
        <v>10863.33</v>
      </c>
      <c r="I11" s="54">
        <v>11744.96</v>
      </c>
      <c r="J11" s="54">
        <v>11435.779</v>
      </c>
      <c r="K11" s="54">
        <v>9144.5990000000002</v>
      </c>
      <c r="M11" s="52">
        <f t="shared" si="0"/>
        <v>478701708.94</v>
      </c>
      <c r="N11" s="52">
        <v>43800</v>
      </c>
      <c r="O11" s="52">
        <f t="shared" si="3"/>
        <v>10929262.761187214</v>
      </c>
      <c r="P11">
        <f t="shared" si="1"/>
        <v>3497364083.5799084</v>
      </c>
      <c r="Q11" s="58">
        <f t="shared" si="2"/>
        <v>10.561927616760649</v>
      </c>
    </row>
    <row r="12" spans="1:18" x14ac:dyDescent="0.35">
      <c r="A12" s="44" t="s">
        <v>63</v>
      </c>
      <c r="B12" s="53">
        <v>229685.71299999999</v>
      </c>
      <c r="C12" s="53">
        <v>233604.421</v>
      </c>
      <c r="D12" s="53">
        <v>228151.00599999999</v>
      </c>
      <c r="E12" s="53">
        <v>230150.65</v>
      </c>
      <c r="F12" s="53">
        <v>240595.397</v>
      </c>
      <c r="G12" s="53">
        <v>235186.30300000001</v>
      </c>
      <c r="H12" s="53">
        <v>237184.06599999999</v>
      </c>
      <c r="I12" s="53">
        <v>232354.78</v>
      </c>
      <c r="J12" s="53">
        <v>233084.639</v>
      </c>
      <c r="K12" s="53">
        <v>215575.73199999999</v>
      </c>
      <c r="M12" s="52">
        <f t="shared" si="0"/>
        <v>9756922988.539999</v>
      </c>
      <c r="N12" s="52">
        <v>43000</v>
      </c>
      <c r="O12" s="52">
        <f t="shared" si="3"/>
        <v>226905185.78</v>
      </c>
      <c r="P12">
        <f t="shared" si="1"/>
        <v>72609659449.600006</v>
      </c>
      <c r="Q12" s="58">
        <f t="shared" si="2"/>
        <v>219.27884802868965</v>
      </c>
    </row>
    <row r="13" spans="1:18" x14ac:dyDescent="0.35">
      <c r="A13" s="44" t="s">
        <v>64</v>
      </c>
      <c r="B13" s="54">
        <v>71443.778000000006</v>
      </c>
      <c r="C13" s="54">
        <v>69830.539999999994</v>
      </c>
      <c r="D13" s="54">
        <v>61548.317999999999</v>
      </c>
      <c r="E13" s="54">
        <v>61095.667000000001</v>
      </c>
      <c r="F13" s="54">
        <v>64478.375</v>
      </c>
      <c r="G13" s="54">
        <v>69170.214999999997</v>
      </c>
      <c r="H13" s="54">
        <v>70637.042000000001</v>
      </c>
      <c r="I13" s="54">
        <v>69376.03</v>
      </c>
      <c r="J13" s="54">
        <v>59082.065999999999</v>
      </c>
      <c r="K13" s="54">
        <v>47219.298999999999</v>
      </c>
      <c r="M13" s="52">
        <f t="shared" si="0"/>
        <v>2473175282.7599998</v>
      </c>
      <c r="N13" s="52">
        <v>40400</v>
      </c>
      <c r="O13" s="52">
        <f t="shared" si="3"/>
        <v>61217209.969306931</v>
      </c>
      <c r="P13">
        <f t="shared" si="1"/>
        <v>19589507190.178219</v>
      </c>
      <c r="Q13" s="58">
        <f t="shared" si="2"/>
        <v>59.159684850108142</v>
      </c>
    </row>
    <row r="14" spans="1:18" x14ac:dyDescent="0.35">
      <c r="A14" s="44" t="s">
        <v>65</v>
      </c>
      <c r="B14" s="53">
        <v>1040.452</v>
      </c>
      <c r="C14" s="53">
        <v>967.14800000000002</v>
      </c>
      <c r="D14" s="53">
        <v>737.93700000000001</v>
      </c>
      <c r="E14" s="53">
        <v>799.90599999999995</v>
      </c>
      <c r="F14" s="53">
        <v>900.92</v>
      </c>
      <c r="G14" s="53">
        <v>1074.981</v>
      </c>
      <c r="H14" s="53">
        <v>1108.549</v>
      </c>
      <c r="I14" s="53">
        <v>1065.1880000000001</v>
      </c>
      <c r="J14" s="53">
        <v>1226.778</v>
      </c>
      <c r="K14" s="53">
        <v>1660.4860000000001</v>
      </c>
      <c r="M14" s="52">
        <f t="shared" si="0"/>
        <v>51352927.079999998</v>
      </c>
      <c r="N14" s="52">
        <v>40200</v>
      </c>
      <c r="O14" s="52">
        <f t="shared" si="3"/>
        <v>1277435.9970149256</v>
      </c>
      <c r="P14">
        <f t="shared" si="1"/>
        <v>408779519.0447762</v>
      </c>
      <c r="Q14" s="58">
        <f t="shared" si="2"/>
        <v>1.2345010665706149</v>
      </c>
    </row>
    <row r="15" spans="1:18" x14ac:dyDescent="0.35">
      <c r="A15" s="44" t="s">
        <v>66</v>
      </c>
      <c r="B15" s="54">
        <v>7844.5290000000005</v>
      </c>
      <c r="C15" s="54">
        <v>7302.4780000000001</v>
      </c>
      <c r="D15" s="54">
        <v>7121.4859999999999</v>
      </c>
      <c r="E15" s="54">
        <v>7649.9859999999999</v>
      </c>
      <c r="F15" s="54">
        <v>7190.902</v>
      </c>
      <c r="G15" s="54">
        <v>6686.6790000000001</v>
      </c>
      <c r="H15" s="54">
        <v>6990.9920000000002</v>
      </c>
      <c r="I15" s="54">
        <v>6632.63</v>
      </c>
      <c r="J15" s="54">
        <v>6172.4290000000001</v>
      </c>
      <c r="K15" s="54">
        <v>6399.8249999999998</v>
      </c>
      <c r="M15" s="52">
        <f t="shared" si="0"/>
        <v>258377877.94</v>
      </c>
      <c r="N15" s="52">
        <v>40200</v>
      </c>
      <c r="O15" s="52">
        <f t="shared" si="3"/>
        <v>6427310.3965174127</v>
      </c>
      <c r="P15">
        <f t="shared" si="1"/>
        <v>2056739326.885572</v>
      </c>
      <c r="Q15" s="58">
        <f t="shared" si="2"/>
        <v>6.2112869515359685</v>
      </c>
    </row>
    <row r="16" spans="1:18" x14ac:dyDescent="0.35">
      <c r="A16" s="44" t="s">
        <v>67</v>
      </c>
      <c r="B16" s="53">
        <v>930.11199999999997</v>
      </c>
      <c r="C16" s="53">
        <v>786.22799999999995</v>
      </c>
      <c r="D16" s="53">
        <v>869.34</v>
      </c>
      <c r="E16" s="53">
        <v>997.61500000000001</v>
      </c>
      <c r="F16" s="53">
        <v>652.94200000000001</v>
      </c>
      <c r="G16" s="53">
        <v>525.00699999999995</v>
      </c>
      <c r="H16" s="53">
        <v>622.88900000000001</v>
      </c>
      <c r="I16" s="53">
        <v>790.28099999999995</v>
      </c>
      <c r="J16" s="53">
        <v>715.39300000000003</v>
      </c>
      <c r="K16" s="53">
        <v>702.16200000000003</v>
      </c>
      <c r="M16" s="52">
        <f t="shared" si="0"/>
        <v>29946350.98</v>
      </c>
      <c r="N16" s="52">
        <v>40200</v>
      </c>
      <c r="O16" s="52">
        <f t="shared" si="3"/>
        <v>744934.10398009955</v>
      </c>
      <c r="P16">
        <f t="shared" si="1"/>
        <v>238378913.27363187</v>
      </c>
      <c r="Q16" s="58">
        <f t="shared" si="2"/>
        <v>0.71989668996114353</v>
      </c>
    </row>
    <row r="17" spans="1:17" x14ac:dyDescent="0.35">
      <c r="A17" s="44" t="s">
        <v>68</v>
      </c>
      <c r="B17" s="54">
        <v>6365.3040000000001</v>
      </c>
      <c r="C17" s="54">
        <v>7370.5839999999998</v>
      </c>
      <c r="D17" s="54">
        <v>7608.7979999999998</v>
      </c>
      <c r="E17" s="54">
        <v>7557.8940000000002</v>
      </c>
      <c r="F17" s="54">
        <v>8181.3739999999998</v>
      </c>
      <c r="G17" s="54">
        <v>7984.616</v>
      </c>
      <c r="H17" s="54">
        <v>8072.4319999999998</v>
      </c>
      <c r="I17" s="54">
        <v>7769.6369999999997</v>
      </c>
      <c r="J17" s="54">
        <v>8037.1480000000001</v>
      </c>
      <c r="K17" s="54">
        <v>7734.4549999999999</v>
      </c>
      <c r="M17" s="52">
        <f t="shared" si="0"/>
        <v>336435015.27999997</v>
      </c>
      <c r="N17" s="52">
        <v>32500</v>
      </c>
      <c r="O17" s="52">
        <f t="shared" si="3"/>
        <v>10351846.624</v>
      </c>
      <c r="P17">
        <f t="shared" si="1"/>
        <v>3312590919.6799998</v>
      </c>
      <c r="Q17" s="58">
        <f t="shared" si="2"/>
        <v>10.003918574524173</v>
      </c>
    </row>
    <row r="18" spans="1:17" x14ac:dyDescent="0.35">
      <c r="A18" s="44" t="s">
        <v>69</v>
      </c>
      <c r="B18" s="53">
        <v>17477.322</v>
      </c>
      <c r="C18" s="53">
        <v>14889.858</v>
      </c>
      <c r="D18" s="53">
        <v>15347.032999999999</v>
      </c>
      <c r="E18" s="53">
        <v>15007.013000000001</v>
      </c>
      <c r="F18" s="53">
        <v>16952.306</v>
      </c>
      <c r="G18" s="53">
        <v>16260.438</v>
      </c>
      <c r="H18" s="53">
        <v>16360.29</v>
      </c>
      <c r="I18" s="53">
        <v>16150.102000000001</v>
      </c>
      <c r="J18" s="53">
        <v>16371.431</v>
      </c>
      <c r="K18" s="53">
        <v>16351.999</v>
      </c>
      <c r="M18" s="52">
        <f t="shared" si="0"/>
        <v>685308101.65999997</v>
      </c>
      <c r="N18" s="52">
        <v>40200</v>
      </c>
      <c r="O18" s="52">
        <f t="shared" si="3"/>
        <v>17047465.215422887</v>
      </c>
      <c r="P18">
        <f t="shared" si="1"/>
        <v>5455188868.9353237</v>
      </c>
      <c r="Q18" s="58">
        <f t="shared" si="2"/>
        <v>16.474495818140873</v>
      </c>
    </row>
    <row r="19" spans="1:17" x14ac:dyDescent="0.35">
      <c r="A19" s="44" t="s">
        <v>70</v>
      </c>
      <c r="B19" s="54">
        <v>19495.174999999999</v>
      </c>
      <c r="C19" s="54">
        <v>20866.508999999998</v>
      </c>
      <c r="D19" s="54">
        <v>18478.598000000002</v>
      </c>
      <c r="E19" s="54">
        <v>18125.14</v>
      </c>
      <c r="F19" s="54">
        <v>18967.601999999999</v>
      </c>
      <c r="G19" s="54">
        <v>20298.045999999998</v>
      </c>
      <c r="H19" s="54">
        <v>19615.805</v>
      </c>
      <c r="I19" s="54">
        <v>16639.234</v>
      </c>
      <c r="J19" s="54">
        <v>19555.715</v>
      </c>
      <c r="K19" s="54">
        <v>20403.535</v>
      </c>
      <c r="M19" s="52">
        <f t="shared" si="0"/>
        <v>818602229.89999998</v>
      </c>
      <c r="N19" s="52">
        <v>40200</v>
      </c>
      <c r="O19" s="52">
        <f t="shared" si="3"/>
        <v>20363239.549751244</v>
      </c>
      <c r="P19">
        <f t="shared" si="1"/>
        <v>6516236655.9203987</v>
      </c>
      <c r="Q19" s="58">
        <f t="shared" si="2"/>
        <v>19.678826181306619</v>
      </c>
    </row>
    <row r="21" spans="1:17" x14ac:dyDescent="0.35">
      <c r="A21" s="50" t="s">
        <v>76</v>
      </c>
      <c r="B21">
        <v>300</v>
      </c>
      <c r="O21" t="s">
        <v>86</v>
      </c>
      <c r="P21" s="58">
        <f>B23*P2/1000*10^-6</f>
        <v>16.035263470411071</v>
      </c>
      <c r="Q21" t="s">
        <v>87</v>
      </c>
    </row>
    <row r="22" spans="1:17" x14ac:dyDescent="0.35">
      <c r="A22" s="50" t="s">
        <v>77</v>
      </c>
      <c r="B22">
        <v>20</v>
      </c>
    </row>
    <row r="23" spans="1:17" x14ac:dyDescent="0.35">
      <c r="A23" s="50" t="s">
        <v>78</v>
      </c>
      <c r="B23">
        <v>8.9880000000000002E-2</v>
      </c>
    </row>
    <row r="24" spans="1:17" x14ac:dyDescent="0.35">
      <c r="A24" s="50" t="s">
        <v>79</v>
      </c>
      <c r="B24">
        <v>200</v>
      </c>
    </row>
    <row r="25" spans="1:17" x14ac:dyDescent="0.35">
      <c r="A25" s="57" t="s">
        <v>83</v>
      </c>
      <c r="B25">
        <v>33.6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EF276A1-E6C5-4E86-B082-080B9DF6DFCA}"/>
</file>

<file path=customXml/itemProps2.xml><?xml version="1.0" encoding="utf-8"?>
<ds:datastoreItem xmlns:ds="http://schemas.openxmlformats.org/officeDocument/2006/customXml" ds:itemID="{42BE4638-E760-4EDA-81D5-83ACA6D66526}"/>
</file>

<file path=customXml/itemProps3.xml><?xml version="1.0" encoding="utf-8"?>
<ds:datastoreItem xmlns:ds="http://schemas.openxmlformats.org/officeDocument/2006/customXml" ds:itemID="{B0765812-55FB-466C-87B8-15E56CDEA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IEA</vt:lpstr>
      <vt:lpstr>BP</vt:lpstr>
      <vt:lpstr>EUROSTAT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Carmen Gomez Delicado</cp:lastModifiedBy>
  <dcterms:created xsi:type="dcterms:W3CDTF">2022-02-28T15:20:47Z</dcterms:created>
  <dcterms:modified xsi:type="dcterms:W3CDTF">2022-05-05T17:17:24Z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</Properties>
</file>