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data/"/>
    </mc:Choice>
  </mc:AlternateContent>
  <xr:revisionPtr revIDLastSave="10" documentId="8_{7FBF2EB4-1A9C-4D48-877E-75B6D6288EE3}" xr6:coauthVersionLast="47" xr6:coauthVersionMax="47" xr10:uidLastSave="{58DF24A0-8B53-418D-A68A-2E1720CC002D}"/>
  <bookViews>
    <workbookView xWindow="-120" yWindow="-120" windowWidth="29040" windowHeight="15720" xr2:uid="{5A1791E4-3FD7-4209-8675-5C241816C9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C20" i="1"/>
  <c r="A20" i="1"/>
  <c r="B21" i="1"/>
  <c r="C21" i="1"/>
  <c r="B22" i="1"/>
  <c r="C22" i="1"/>
  <c r="A22" i="1"/>
  <c r="A21" i="1"/>
  <c r="B18" i="1"/>
  <c r="B17" i="1"/>
  <c r="F24" i="1"/>
  <c r="F23" i="1"/>
  <c r="F22" i="1"/>
  <c r="F21" i="1"/>
  <c r="F17" i="1"/>
  <c r="B14" i="1"/>
  <c r="F16" i="1"/>
  <c r="B11" i="1"/>
  <c r="F7" i="1" s="1"/>
  <c r="F10" i="1" s="1"/>
  <c r="F11" i="1" s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Frederik Skou Fertin</author>
  </authors>
  <commentList>
    <comment ref="A14" authorId="0" shapeId="0" xr:uid="{00042DE2-7AB1-45C0-9AA9-0654B4B6EA44}">
      <text>
        <r>
          <rPr>
            <b/>
            <sz val="9"/>
            <color indexed="81"/>
            <rFont val="Tahoma"/>
            <family val="2"/>
          </rPr>
          <t>Frederik Skou Fertin:</t>
        </r>
        <r>
          <rPr>
            <sz val="9"/>
            <color indexed="81"/>
            <rFont val="Tahoma"/>
            <family val="2"/>
          </rPr>
          <t xml:space="preserve">
Includes operational costs for all except electricity and NG.</t>
        </r>
      </text>
    </comment>
  </commentList>
</comments>
</file>

<file path=xl/sharedStrings.xml><?xml version="1.0" encoding="utf-8"?>
<sst xmlns="http://schemas.openxmlformats.org/spreadsheetml/2006/main" count="72" uniqueCount="59">
  <si>
    <t>https://doi.org/10.3390/app11136021</t>
  </si>
  <si>
    <t>SMR techno-economic assumptions</t>
  </si>
  <si>
    <t>kgH2/d</t>
  </si>
  <si>
    <t>EUR/USD</t>
  </si>
  <si>
    <t>scenario</t>
  </si>
  <si>
    <t>2015/2020</t>
  </si>
  <si>
    <t>USD2015</t>
  </si>
  <si>
    <t>USD2015/yr</t>
  </si>
  <si>
    <t>--</t>
  </si>
  <si>
    <t>Lifetime</t>
  </si>
  <si>
    <t>years</t>
  </si>
  <si>
    <t>Source cost base</t>
  </si>
  <si>
    <t>Currency conversion</t>
  </si>
  <si>
    <t>Inflation conversion</t>
  </si>
  <si>
    <t>Chosen scenario</t>
  </si>
  <si>
    <t>Capacity</t>
  </si>
  <si>
    <t>Annual production</t>
  </si>
  <si>
    <t>Capital cost</t>
  </si>
  <si>
    <t>Fixed OPEX</t>
  </si>
  <si>
    <t>NG price</t>
  </si>
  <si>
    <t>USD/t</t>
  </si>
  <si>
    <t>Feedstock cost</t>
  </si>
  <si>
    <t>Parameter</t>
  </si>
  <si>
    <t>Value</t>
  </si>
  <si>
    <t>Unit</t>
  </si>
  <si>
    <t>USD</t>
  </si>
  <si>
    <t>NG use</t>
  </si>
  <si>
    <t>rate of use</t>
  </si>
  <si>
    <t>tH2/yr</t>
  </si>
  <si>
    <t>Capacity factor</t>
  </si>
  <si>
    <t>%</t>
  </si>
  <si>
    <t>tNG/tH2</t>
  </si>
  <si>
    <t>CH4 LHV</t>
  </si>
  <si>
    <t>GJ/t</t>
  </si>
  <si>
    <t>GJ_NG/tH2</t>
  </si>
  <si>
    <t>H2 LHV</t>
  </si>
  <si>
    <t>NG consumption estimates:</t>
  </si>
  <si>
    <t>t/yr</t>
  </si>
  <si>
    <t>Electricity consumption estimates:</t>
  </si>
  <si>
    <t>Electricity price</t>
  </si>
  <si>
    <t>USD/MWh</t>
  </si>
  <si>
    <t>Fixed OPEX base</t>
  </si>
  <si>
    <t>Fixed OPEX assumed</t>
  </si>
  <si>
    <t>MWh/yr</t>
  </si>
  <si>
    <t>MWh/tH2</t>
  </si>
  <si>
    <t>NG "efficiency"</t>
  </si>
  <si>
    <t>Emissions estimates:</t>
  </si>
  <si>
    <t>NG used</t>
  </si>
  <si>
    <t>CO2 eq.</t>
  </si>
  <si>
    <t>C eq.</t>
  </si>
  <si>
    <t>tCO2/tH2</t>
  </si>
  <si>
    <t>EUR/(tH2/yr)</t>
  </si>
  <si>
    <t>EUR/tH2</t>
  </si>
  <si>
    <t>Production rates:</t>
  </si>
  <si>
    <t>Electricity usage</t>
  </si>
  <si>
    <t>Emission factor</t>
  </si>
  <si>
    <t>NG usage</t>
  </si>
  <si>
    <t>Recalculated (used in Vensim) costs [EUR2020]: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</si>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</sst>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5" xfId="0" applyBorder="1"/>
    <xf numFmtId="1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/>
    <xf numFmtId="168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5" xfId="0" applyFont="1" applyBorder="1"/>
    <xf numFmtId="2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ont="1" applyBorder="1"/>
    <xf numFmtId="168" fontId="0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0" fontId="3" fillId="0" borderId="0" xfId="0" applyFont="1" applyBorder="1" applyAlignment="1"/>
    <xf numFmtId="0" fontId="0" fillId="0" borderId="0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/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doi.org/10.3390/app11136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EB64-0E25-4DCE-ABFD-FC85935913B1}">
  <dimension ref="A1:G32"/>
  <sheetViews>
    <sheetView tabSelected="1" workbookViewId="0">
      <selection activeCell="K9" sqref="K9"/>
    </sheetView>
  </sheetViews>
  <sheetFormatPr defaultRowHeight="15" x14ac:dyDescent="0.25"/>
  <cols>
    <col min="1" max="1" width="34.7109375" customWidth="1"/>
    <col min="2" max="2" width="12.140625" customWidth="1"/>
    <col min="3" max="3" width="14" customWidth="1"/>
    <col min="5" max="5" width="16.28515625" customWidth="1"/>
    <col min="6" max="6" width="10.5703125" bestFit="1" customWidth="1"/>
    <col min="7" max="7" width="10.85546875" customWidth="1"/>
  </cols>
  <sheetData>
    <row r="1" spans="1:7" x14ac:dyDescent="0.25">
      <c r="A1" s="18" t="s">
        <v>58</v>
      </c>
    </row>
    <row r="2" spans="1:7" x14ac:dyDescent="0.25">
      <c r="A2" s="47" t="s">
        <v>0</v>
      </c>
    </row>
    <row r="3" spans="1:7" ht="18.75" x14ac:dyDescent="0.3">
      <c r="A3" s="13" t="s">
        <v>1</v>
      </c>
      <c r="B3" s="14"/>
      <c r="C3" s="15"/>
      <c r="E3" s="19" t="s">
        <v>36</v>
      </c>
      <c r="F3" s="19"/>
      <c r="G3" s="19"/>
    </row>
    <row r="4" spans="1:7" x14ac:dyDescent="0.25">
      <c r="A4" s="3" t="s">
        <v>22</v>
      </c>
      <c r="B4" s="12" t="s">
        <v>23</v>
      </c>
      <c r="C4" s="7" t="s">
        <v>24</v>
      </c>
      <c r="E4" s="4" t="s">
        <v>19</v>
      </c>
      <c r="F4" s="23">
        <v>239</v>
      </c>
      <c r="G4" s="8" t="s">
        <v>20</v>
      </c>
    </row>
    <row r="5" spans="1:7" x14ac:dyDescent="0.25">
      <c r="A5" s="4" t="s">
        <v>11</v>
      </c>
      <c r="B5" s="6" t="s">
        <v>8</v>
      </c>
      <c r="C5" s="17" t="s">
        <v>6</v>
      </c>
      <c r="E5" s="4" t="s">
        <v>21</v>
      </c>
      <c r="F5" s="23">
        <v>121977</v>
      </c>
      <c r="G5" s="8" t="s">
        <v>25</v>
      </c>
    </row>
    <row r="6" spans="1:7" x14ac:dyDescent="0.25">
      <c r="A6" s="4" t="s">
        <v>12</v>
      </c>
      <c r="B6" s="5">
        <v>0.92</v>
      </c>
      <c r="C6" s="17" t="s">
        <v>3</v>
      </c>
      <c r="E6" s="4" t="s">
        <v>26</v>
      </c>
      <c r="F6" s="23">
        <f>F5/F4</f>
        <v>510.36401673640165</v>
      </c>
      <c r="G6" s="8" t="s">
        <v>37</v>
      </c>
    </row>
    <row r="7" spans="1:7" x14ac:dyDescent="0.25">
      <c r="A7" s="4" t="s">
        <v>13</v>
      </c>
      <c r="B7" s="5">
        <v>1.05</v>
      </c>
      <c r="C7" s="17" t="s">
        <v>5</v>
      </c>
      <c r="E7" s="4" t="s">
        <v>27</v>
      </c>
      <c r="F7" s="21">
        <f>F6/B11</f>
        <v>3.1072390668882903</v>
      </c>
      <c r="G7" s="8" t="s">
        <v>31</v>
      </c>
    </row>
    <row r="8" spans="1:7" x14ac:dyDescent="0.25">
      <c r="A8" s="4" t="s">
        <v>14</v>
      </c>
      <c r="B8" s="5">
        <v>1</v>
      </c>
      <c r="C8" s="17" t="s">
        <v>4</v>
      </c>
      <c r="E8" s="4" t="s">
        <v>32</v>
      </c>
      <c r="F8" s="23">
        <v>55</v>
      </c>
      <c r="G8" s="8" t="s">
        <v>33</v>
      </c>
    </row>
    <row r="9" spans="1:7" x14ac:dyDescent="0.25">
      <c r="A9" s="4" t="s">
        <v>15</v>
      </c>
      <c r="B9" s="5">
        <v>500</v>
      </c>
      <c r="C9" s="17" t="s">
        <v>2</v>
      </c>
      <c r="E9" s="4" t="s">
        <v>35</v>
      </c>
      <c r="F9" s="23">
        <v>120</v>
      </c>
      <c r="G9" s="8" t="s">
        <v>33</v>
      </c>
    </row>
    <row r="10" spans="1:7" x14ac:dyDescent="0.25">
      <c r="A10" s="4" t="s">
        <v>29</v>
      </c>
      <c r="B10" s="8">
        <v>0.9</v>
      </c>
      <c r="C10" s="8" t="s">
        <v>30</v>
      </c>
      <c r="E10" s="3" t="s">
        <v>56</v>
      </c>
      <c r="F10" s="41">
        <f>F7*F8</f>
        <v>170.89814867885596</v>
      </c>
      <c r="G10" s="7" t="s">
        <v>34</v>
      </c>
    </row>
    <row r="11" spans="1:7" x14ac:dyDescent="0.25">
      <c r="A11" s="4" t="s">
        <v>16</v>
      </c>
      <c r="B11" s="5">
        <f>B9*365*B10/1000</f>
        <v>164.25</v>
      </c>
      <c r="C11" s="17" t="s">
        <v>28</v>
      </c>
      <c r="E11" s="39" t="s">
        <v>45</v>
      </c>
      <c r="F11" s="40">
        <f>F9/F10</f>
        <v>0.70217261525458974</v>
      </c>
      <c r="G11" s="17" t="s">
        <v>30</v>
      </c>
    </row>
    <row r="12" spans="1:7" x14ac:dyDescent="0.25">
      <c r="A12" s="4" t="s">
        <v>17</v>
      </c>
      <c r="B12" s="5">
        <v>902183</v>
      </c>
      <c r="C12" s="17" t="s">
        <v>6</v>
      </c>
    </row>
    <row r="13" spans="1:7" ht="15.75" x14ac:dyDescent="0.25">
      <c r="A13" s="4" t="s">
        <v>41</v>
      </c>
      <c r="B13" s="5">
        <v>35634</v>
      </c>
      <c r="C13" s="17" t="s">
        <v>7</v>
      </c>
      <c r="E13" s="19" t="s">
        <v>38</v>
      </c>
      <c r="F13" s="19"/>
      <c r="G13" s="19"/>
    </row>
    <row r="14" spans="1:7" x14ac:dyDescent="0.25">
      <c r="A14" s="4" t="s">
        <v>42</v>
      </c>
      <c r="B14" s="5">
        <f>B13+13652+834+1776+513+462</f>
        <v>52871</v>
      </c>
      <c r="C14" s="17" t="s">
        <v>7</v>
      </c>
      <c r="E14" s="4" t="s">
        <v>39</v>
      </c>
      <c r="F14" s="22">
        <v>68.900000000000006</v>
      </c>
      <c r="G14" s="8" t="s">
        <v>40</v>
      </c>
    </row>
    <row r="15" spans="1:7" x14ac:dyDescent="0.25">
      <c r="A15" s="4" t="s">
        <v>9</v>
      </c>
      <c r="B15" s="5">
        <v>20</v>
      </c>
      <c r="C15" s="17" t="s">
        <v>10</v>
      </c>
      <c r="E15" s="4" t="s">
        <v>21</v>
      </c>
      <c r="F15" s="23">
        <v>6215</v>
      </c>
      <c r="G15" s="8" t="s">
        <v>25</v>
      </c>
    </row>
    <row r="16" spans="1:7" x14ac:dyDescent="0.25">
      <c r="A16" s="9" t="s">
        <v>57</v>
      </c>
      <c r="B16" s="10"/>
      <c r="C16" s="11"/>
      <c r="E16" s="4" t="s">
        <v>26</v>
      </c>
      <c r="F16" s="23">
        <f>F15/F14</f>
        <v>90.203193033381709</v>
      </c>
      <c r="G16" s="8" t="s">
        <v>43</v>
      </c>
    </row>
    <row r="17" spans="1:7" x14ac:dyDescent="0.25">
      <c r="A17" s="4" t="s">
        <v>17</v>
      </c>
      <c r="B17" s="38">
        <f>B12*B6*B7/B11</f>
        <v>5305.9895159817352</v>
      </c>
      <c r="C17" s="16" t="s">
        <v>51</v>
      </c>
      <c r="E17" s="3" t="s">
        <v>54</v>
      </c>
      <c r="F17" s="34">
        <f>F16/B11</f>
        <v>0.54918230157310022</v>
      </c>
      <c r="G17" s="7" t="s">
        <v>44</v>
      </c>
    </row>
    <row r="18" spans="1:7" x14ac:dyDescent="0.25">
      <c r="A18" s="4" t="s">
        <v>18</v>
      </c>
      <c r="B18" s="38">
        <f>B14*B6*B7/B11</f>
        <v>310.94907762557079</v>
      </c>
      <c r="C18" s="16" t="s">
        <v>52</v>
      </c>
      <c r="E18" s="24" t="s">
        <v>35</v>
      </c>
      <c r="F18" s="25">
        <v>33.33</v>
      </c>
      <c r="G18" s="26" t="s">
        <v>44</v>
      </c>
    </row>
    <row r="19" spans="1:7" x14ac:dyDescent="0.25">
      <c r="A19" s="9" t="s">
        <v>53</v>
      </c>
      <c r="B19" s="10"/>
      <c r="C19" s="11"/>
      <c r="E19" s="29"/>
      <c r="F19" s="30"/>
      <c r="G19" s="31"/>
    </row>
    <row r="20" spans="1:7" ht="15.75" x14ac:dyDescent="0.25">
      <c r="A20" s="4" t="str">
        <f>E10</f>
        <v>NG usage</v>
      </c>
      <c r="B20" s="22">
        <f t="shared" ref="B20:C20" si="0">F10</f>
        <v>170.89814867885596</v>
      </c>
      <c r="C20" s="8" t="str">
        <f t="shared" si="0"/>
        <v>GJ_NG/tH2</v>
      </c>
      <c r="E20" s="19" t="s">
        <v>46</v>
      </c>
      <c r="F20" s="19"/>
      <c r="G20" s="19"/>
    </row>
    <row r="21" spans="1:7" x14ac:dyDescent="0.25">
      <c r="A21" s="4" t="str">
        <f>E17</f>
        <v>Electricity usage</v>
      </c>
      <c r="B21" s="20">
        <f t="shared" ref="B21:C21" si="1">F17</f>
        <v>0.54918230157310022</v>
      </c>
      <c r="C21" s="8" t="str">
        <f t="shared" si="1"/>
        <v>MWh/tH2</v>
      </c>
      <c r="E21" s="4" t="s">
        <v>47</v>
      </c>
      <c r="F21" s="23">
        <f>F6</f>
        <v>510.36401673640165</v>
      </c>
      <c r="G21" s="8" t="s">
        <v>37</v>
      </c>
    </row>
    <row r="22" spans="1:7" x14ac:dyDescent="0.25">
      <c r="A22" s="24" t="str">
        <f>E24</f>
        <v>Emission factor</v>
      </c>
      <c r="B22" s="42">
        <f t="shared" ref="B22:C22" si="2">F24</f>
        <v>8.5449074339427966</v>
      </c>
      <c r="C22" s="26" t="str">
        <f t="shared" si="2"/>
        <v>tCO2/tH2</v>
      </c>
      <c r="E22" s="4" t="s">
        <v>49</v>
      </c>
      <c r="F22" s="23">
        <f>F21*(12/16)</f>
        <v>382.77301255230122</v>
      </c>
      <c r="G22" s="8" t="s">
        <v>37</v>
      </c>
    </row>
    <row r="23" spans="1:7" x14ac:dyDescent="0.25">
      <c r="A23" s="29"/>
      <c r="B23" s="45"/>
      <c r="C23" s="46"/>
      <c r="E23" s="4" t="s">
        <v>48</v>
      </c>
      <c r="F23" s="23">
        <f>F22*(44/12)</f>
        <v>1403.5010460251044</v>
      </c>
      <c r="G23" s="8" t="s">
        <v>37</v>
      </c>
    </row>
    <row r="24" spans="1:7" x14ac:dyDescent="0.25">
      <c r="A24" s="2"/>
      <c r="B24" s="44"/>
      <c r="C24" s="43"/>
      <c r="E24" s="35" t="s">
        <v>55</v>
      </c>
      <c r="F24" s="36">
        <f>F23/B11</f>
        <v>8.5449074339427966</v>
      </c>
      <c r="G24" s="37" t="s">
        <v>50</v>
      </c>
    </row>
    <row r="25" spans="1:7" x14ac:dyDescent="0.25">
      <c r="A25" s="2"/>
      <c r="B25" s="44"/>
      <c r="C25" s="43"/>
      <c r="E25" s="29"/>
      <c r="F25" s="33"/>
      <c r="G25" s="31"/>
    </row>
    <row r="26" spans="1:7" x14ac:dyDescent="0.25">
      <c r="A26" s="2"/>
      <c r="B26" s="44"/>
      <c r="C26" s="43"/>
      <c r="E26" s="2"/>
      <c r="F26" s="32"/>
      <c r="G26" s="28"/>
    </row>
    <row r="27" spans="1:7" x14ac:dyDescent="0.25">
      <c r="A27" s="2"/>
      <c r="B27" s="44"/>
      <c r="C27" s="43"/>
      <c r="E27" s="2"/>
      <c r="F27" s="32"/>
      <c r="G27" s="28"/>
    </row>
    <row r="28" spans="1:7" x14ac:dyDescent="0.25">
      <c r="C28" s="1"/>
      <c r="E28" s="2"/>
      <c r="F28" s="27"/>
      <c r="G28" s="28"/>
    </row>
    <row r="29" spans="1:7" x14ac:dyDescent="0.25">
      <c r="E29" s="2"/>
      <c r="F29" s="32"/>
      <c r="G29" s="28"/>
    </row>
    <row r="30" spans="1:7" x14ac:dyDescent="0.25">
      <c r="E30" s="2"/>
      <c r="F30" s="32"/>
      <c r="G30" s="28"/>
    </row>
    <row r="31" spans="1:7" x14ac:dyDescent="0.25">
      <c r="E31" s="2"/>
      <c r="F31" s="27"/>
      <c r="G31" s="28"/>
    </row>
    <row r="32" spans="1:7" x14ac:dyDescent="0.25">
      <c r="E32" s="2"/>
      <c r="F32" s="2"/>
      <c r="G32" s="2"/>
    </row>
  </sheetData>
  <mergeCells count="6">
    <mergeCell ref="A3:C3"/>
    <mergeCell ref="E3:G3"/>
    <mergeCell ref="E13:G13"/>
    <mergeCell ref="E20:G20"/>
    <mergeCell ref="A16:C16"/>
    <mergeCell ref="A19:C19"/>
  </mergeCells>
  <hyperlinks>
    <hyperlink ref="A2" r:id="rId1" xr:uid="{F03C7208-C8A2-4ED5-B483-F885A2F6985E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Skou Fertin</dc:creator>
  <cp:lastModifiedBy>Frederik Skou Fertin</cp:lastModifiedBy>
  <dcterms:created xsi:type="dcterms:W3CDTF">2024-12-20T12:48:19Z</dcterms:created>
  <dcterms:modified xsi:type="dcterms:W3CDTF">2024-12-20T13:42:11Z</dcterms:modified>
</cp:coreProperties>
</file>