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195" documentId="8_{4DFCB4CD-F768-44D9-AD59-78ACB35E15C2}" xr6:coauthVersionLast="47" xr6:coauthVersionMax="47" xr10:uidLastSave="{9479DE31-968A-476E-BAD6-0109979AF05C}"/>
  <bookViews>
    <workbookView xWindow="-120" yWindow="-120" windowWidth="29040" windowHeight="15720" activeTab="3" xr2:uid="{32D726C3-814A-45DA-8775-02AD4238E9C3}"/>
  </bookViews>
  <sheets>
    <sheet name="WTT" sheetId="1" r:id="rId1"/>
    <sheet name="TTW" sheetId="2" r:id="rId2"/>
    <sheet name="Fuel cost" sheetId="3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4" l="1"/>
  <c r="G11" i="4"/>
  <c r="O13" i="4"/>
  <c r="G34" i="4"/>
  <c r="G33" i="4"/>
  <c r="G37" i="4"/>
  <c r="N3" i="4"/>
  <c r="G4" i="4"/>
  <c r="G28" i="4"/>
  <c r="V31" i="4"/>
  <c r="V33" i="4" s="1"/>
  <c r="U33" i="4"/>
  <c r="W33" i="4"/>
  <c r="X33" i="4"/>
  <c r="G31" i="4" l="1"/>
  <c r="G24" i="4"/>
  <c r="G6" i="4"/>
  <c r="I26" i="3"/>
  <c r="I25" i="3"/>
  <c r="I24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O15" i="4" l="1"/>
  <c r="G7" i="4"/>
  <c r="G8" i="4" s="1"/>
  <c r="G9" i="4" l="1"/>
  <c r="R15" i="4" s="1"/>
  <c r="G10" i="4"/>
  <c r="G13" i="4" l="1"/>
  <c r="G12" i="4"/>
  <c r="G39" i="4" l="1"/>
  <c r="O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tc={E86F692E-FE4B-4225-8934-DF2678DE5D00}</author>
  </authors>
  <commentList>
    <comment ref="A1" authorId="0" shapeId="0" xr:uid="{E86F692E-FE4B-4225-8934-DF2678DE5D00}">
      <text>
        <t>[Threaded comment]
Your version of Excel allows you to read this threaded comment; however, any edits to it will get removed if the file is opened in a newer version of Excel. Learn more: https://go.microsoft.com/fwlink/?linkid=870924
Comment:
    Dakhla</t>
      </text>
    </comment>
  </commentList>
</comments>
</file>

<file path=xl/sharedStrings.xml><?xml version="1.0" encoding="utf-8"?>
<sst xmlns="http://schemas.openxmlformats.org/spreadsheetml/2006/main" count="116" uniqueCount="78">
  <si>
    <t>CO2e WTT [ktCO2eq/PJ]</t>
  </si>
  <si>
    <t>VLSFO/HFOsc</t>
  </si>
  <si>
    <t>MDO</t>
  </si>
  <si>
    <t>MGO</t>
  </si>
  <si>
    <t>LNG</t>
  </si>
  <si>
    <t>LPG</t>
  </si>
  <si>
    <t>MET-ebio</t>
  </si>
  <si>
    <t>MET-CCU</t>
  </si>
  <si>
    <t>MET-DAC</t>
  </si>
  <si>
    <t>AMM-blue</t>
  </si>
  <si>
    <t>AMM-green</t>
  </si>
  <si>
    <t>Ref-PO</t>
  </si>
  <si>
    <t>LBG</t>
  </si>
  <si>
    <t>Gap</t>
  </si>
  <si>
    <t>CO2e TTW [ktCO2eq/PJ]</t>
  </si>
  <si>
    <t>Fuel price (M€2019/PJ)</t>
  </si>
  <si>
    <t>MJ/kg</t>
  </si>
  <si>
    <t>Price $/GJ</t>
  </si>
  <si>
    <t>LHV Naphtha</t>
  </si>
  <si>
    <t>LHV jetfuel</t>
  </si>
  <si>
    <t>LHV Diesel</t>
  </si>
  <si>
    <t>Yearly Ship costs</t>
  </si>
  <si>
    <t>H2</t>
  </si>
  <si>
    <t>VLSFO</t>
  </si>
  <si>
    <t>Battery</t>
  </si>
  <si>
    <t>CAPEX</t>
  </si>
  <si>
    <t>OPEX</t>
  </si>
  <si>
    <t>Fuel</t>
  </si>
  <si>
    <t>Yearly energy usage</t>
  </si>
  <si>
    <t>tons VLSFO per day</t>
  </si>
  <si>
    <t>tons VLSFO per year</t>
  </si>
  <si>
    <t>MJ/kg VLSFO</t>
  </si>
  <si>
    <t>GJ fuel per year</t>
  </si>
  <si>
    <t>of CAPEX</t>
  </si>
  <si>
    <t>GWh fuel per year</t>
  </si>
  <si>
    <t>"Potential of Hydrogen as fuel for shipping"</t>
  </si>
  <si>
    <t>GWh of H2 per year</t>
  </si>
  <si>
    <t>Engine size</t>
  </si>
  <si>
    <t>horsepower - estimate</t>
  </si>
  <si>
    <t>kW - estimate</t>
  </si>
  <si>
    <t>H2 fuel cell CAPEX</t>
  </si>
  <si>
    <t>1300-900-800</t>
  </si>
  <si>
    <t>€/kW - estimate of 2022-2030-2050 prices</t>
  </si>
  <si>
    <t>MWh</t>
  </si>
  <si>
    <t>fuel cell efficiency</t>
  </si>
  <si>
    <t>ice efficiency</t>
  </si>
  <si>
    <t>M€</t>
  </si>
  <si>
    <t>ICE engine CAPEX</t>
  </si>
  <si>
    <t>€/kW</t>
  </si>
  <si>
    <t>Electric motor CAPEX</t>
  </si>
  <si>
    <t>Auxilliary Battery size</t>
  </si>
  <si>
    <t>2.5-3.75</t>
  </si>
  <si>
    <t>Battery CAPEX</t>
  </si>
  <si>
    <t>€/kWh</t>
  </si>
  <si>
    <t>€/kgH2/h</t>
  </si>
  <si>
    <t>kWh/kgH2</t>
  </si>
  <si>
    <t>H2 ship yearly costs</t>
  </si>
  <si>
    <t>HFO ship yearly costs</t>
  </si>
  <si>
    <t>H2 price</t>
  </si>
  <si>
    <t>HFO price</t>
  </si>
  <si>
    <t>Electricity price</t>
  </si>
  <si>
    <t>€/kg</t>
  </si>
  <si>
    <t>€/GJ</t>
  </si>
  <si>
    <t>€/MWh</t>
  </si>
  <si>
    <t>days/year of operation</t>
  </si>
  <si>
    <t>GWh of propulsion per year</t>
  </si>
  <si>
    <t>Battery electric eff.</t>
  </si>
  <si>
    <t>GWh of electricity per year</t>
  </si>
  <si>
    <t>GWh capacity</t>
  </si>
  <si>
    <t>GWh capacity including buffer</t>
  </si>
  <si>
    <t>Battery charging eff.</t>
  </si>
  <si>
    <t>GWh electricity bought per year</t>
  </si>
  <si>
    <t>Battery ship yearly costs</t>
  </si>
  <si>
    <t>MMZCS AEC CAPEX</t>
  </si>
  <si>
    <t>H2 ship:</t>
  </si>
  <si>
    <t>ICE ship:</t>
  </si>
  <si>
    <t>BE ship</t>
  </si>
  <si>
    <t>$ to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</si>
</sst>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164" fontId="2" fillId="0" borderId="0" xfId="0" applyNumberFormat="1" applyFont="1"/>
    <xf numFmtId="1" fontId="3" fillId="0" borderId="0" xfId="1" applyNumberFormat="1"/>
    <xf numFmtId="0" fontId="0" fillId="2" borderId="0" xfId="0" applyFill="1"/>
    <xf numFmtId="164" fontId="2" fillId="2" borderId="0" xfId="0" applyNumberFormat="1" applyFont="1" applyFill="1"/>
    <xf numFmtId="0" fontId="1" fillId="0" borderId="0" xfId="0" applyFont="1"/>
    <xf numFmtId="2" fontId="2" fillId="0" borderId="0" xfId="0" applyNumberFormat="1" applyFont="1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7" xfId="0" applyNumberFormat="1" applyBorder="1"/>
  </cellXfs>
  <cellStyles count="2">
    <cellStyle name="Normal" xfId="0" builtinId="0"/>
    <cellStyle name="Normal 3" xfId="1" xr:uid="{8E269374-359D-4725-B0E2-1B23BF476E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tudk-my.sharepoint.com/personal/s203679_dtu_dk/Documents/Dokumenter/DTU_Man/h2_system_dynamics/data/marine_fuel_costs_and_emissions.xlsx" TargetMode="External"/><Relationship Id="rId1" Type="http://schemas.openxmlformats.org/officeDocument/2006/relationships/externalLinkPath" Target="marine_fuel_costs_and_emiss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version_1"/>
      <sheetName val="Conversion_2"/>
      <sheetName val="Fuel Savings_0"/>
      <sheetName val="Fuel Savings_10"/>
      <sheetName val="Fuel Savings_20"/>
      <sheetName val="Fuel Savings_30"/>
      <sheetName val="Fuel Savings_40"/>
      <sheetName val="Fuel Savings_50"/>
      <sheetName val="Fuel Savings_60"/>
      <sheetName val="Fuel Savings_70"/>
      <sheetName val="Fuel Savings_80"/>
      <sheetName val="Fuel Savings_90"/>
      <sheetName val="Emission_cap"/>
      <sheetName val="Emission_cap_2"/>
      <sheetName val="50%_WTW"/>
      <sheetName val="CO2-Price"/>
      <sheetName val="70%_WTW"/>
      <sheetName val="Ship_cap"/>
      <sheetName val="99%_WTW"/>
      <sheetName val="TTW"/>
      <sheetName val="ConveH2toFuel"/>
      <sheetName val="Ramping_fuels_availability"/>
      <sheetName val="ConveCCStoFuel"/>
      <sheetName val="i_Fuel_emissions_WTT_Off-grid_1"/>
      <sheetName val="i_Fuel_emissions_WTT_Off-grid"/>
      <sheetName val="i_Fuel_emissions_WTT_Mixed_1"/>
      <sheetName val="i_Fuel_emissions_WTT_Mixed"/>
      <sheetName val="Fuel_emissions_TTW_GWP20"/>
      <sheetName val="Fuel_emissions_WTT_Off-grid"/>
      <sheetName val="Fuel_emissions_WTT_Mixed"/>
      <sheetName val="Fuel_emissions_TTW"/>
      <sheetName val="Fuel_cost_Mixed_old1"/>
      <sheetName val="Fuel_cost_Mixed"/>
      <sheetName val="Fuel_cost_Off-grid (2)"/>
      <sheetName val="Fuel_cost_Off-grid"/>
      <sheetName val="Fuel_tax"/>
      <sheetName val="Availability_HBLD"/>
      <sheetName val="Availability_MBMD"/>
      <sheetName val="Availability_MBMD(1)"/>
      <sheetName val="Availability_LBLD"/>
      <sheetName val="Availability_BECCU"/>
      <sheetName val="Shared_biomass_available"/>
      <sheetName val="Shared_biomass_available_old"/>
      <sheetName val="Av_trans_work_adj"/>
      <sheetName val="Ship_demand_SSP1OLD"/>
      <sheetName val="Ship_demand_SSP1"/>
      <sheetName val="Ship_demand_SSP5OLD"/>
      <sheetName val="Ship_demand_SSP5"/>
      <sheetName val="Ship_demand_SSP5 (2)"/>
      <sheetName val="Av_trans_work_adjOLD"/>
      <sheetName val="Av_trans_work"/>
      <sheetName val="Ship_demand_share"/>
      <sheetName val="Ship_fuel_eff (2)"/>
      <sheetName val="Ship_fuel_eff"/>
      <sheetName val="Ship_prod_cap_calc"/>
      <sheetName val="Ship_prod_cap_old"/>
      <sheetName val="Ship_prod_cap"/>
      <sheetName val="Ship_data"/>
      <sheetName val="Existing_fleet"/>
      <sheetName val="Ship_demand_const"/>
      <sheetName val="Ship_type_relation"/>
      <sheetName val="Ship_ages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2">
          <cell r="B2">
            <v>10.17211572390219</v>
          </cell>
          <cell r="C2">
            <v>10.053710144047244</v>
          </cell>
          <cell r="D2">
            <v>9.9353045641922968</v>
          </cell>
          <cell r="E2">
            <v>9.8168989843373513</v>
          </cell>
          <cell r="F2">
            <v>9.698493404482404</v>
          </cell>
          <cell r="G2">
            <v>9.5800878246274586</v>
          </cell>
          <cell r="H2">
            <v>9.4616822447725131</v>
          </cell>
          <cell r="I2">
            <v>9.3432766649175658</v>
          </cell>
          <cell r="J2">
            <v>9.2248710850626203</v>
          </cell>
          <cell r="K2">
            <v>9.1064655052076731</v>
          </cell>
          <cell r="L2">
            <v>8.9880599253527276</v>
          </cell>
          <cell r="M2">
            <v>8.94500335086002</v>
          </cell>
          <cell r="N2">
            <v>8.9019467763673124</v>
          </cell>
          <cell r="O2">
            <v>8.8588902018746047</v>
          </cell>
          <cell r="P2">
            <v>8.8158336273818971</v>
          </cell>
          <cell r="Q2">
            <v>8.7727770528891895</v>
          </cell>
          <cell r="R2">
            <v>8.7297204783964801</v>
          </cell>
          <cell r="S2">
            <v>8.6866639039037725</v>
          </cell>
          <cell r="T2">
            <v>8.6436073294110649</v>
          </cell>
          <cell r="U2">
            <v>8.6005507549183573</v>
          </cell>
          <cell r="V2">
            <v>8.5574941804256497</v>
          </cell>
          <cell r="W2">
            <v>8.5144376059329403</v>
          </cell>
          <cell r="X2">
            <v>8.4713810314402309</v>
          </cell>
          <cell r="Y2">
            <v>8.4283244569475215</v>
          </cell>
          <cell r="Z2">
            <v>8.3852678824548121</v>
          </cell>
          <cell r="AA2">
            <v>8.3422113079621028</v>
          </cell>
          <cell r="AB2">
            <v>8.2991547334693916</v>
          </cell>
          <cell r="AC2">
            <v>8.2560981589766822</v>
          </cell>
          <cell r="AD2">
            <v>8.2130415844839728</v>
          </cell>
          <cell r="AE2">
            <v>8.1699850099912634</v>
          </cell>
          <cell r="AF2">
            <v>8.126928435498554</v>
          </cell>
        </row>
        <row r="3">
          <cell r="B3">
            <v>10.907374454843326</v>
          </cell>
          <cell r="C3">
            <v>10.780410307749912</v>
          </cell>
          <cell r="D3">
            <v>10.653446160656499</v>
          </cell>
          <cell r="E3">
            <v>10.526482013563083</v>
          </cell>
          <cell r="F3">
            <v>10.399517866469669</v>
          </cell>
          <cell r="G3">
            <v>10.272553719376255</v>
          </cell>
          <cell r="H3">
            <v>10.145589572282841</v>
          </cell>
          <cell r="I3">
            <v>10.018625425189427</v>
          </cell>
          <cell r="J3">
            <v>9.8916612780960111</v>
          </cell>
          <cell r="K3">
            <v>9.7646971310025972</v>
          </cell>
          <cell r="L3">
            <v>9.6377329839091832</v>
          </cell>
          <cell r="M3">
            <v>9.5915642031479411</v>
          </cell>
          <cell r="N3">
            <v>9.5453954223867008</v>
          </cell>
          <cell r="O3">
            <v>9.4992266416254587</v>
          </cell>
          <cell r="P3">
            <v>9.4530578608642166</v>
          </cell>
          <cell r="Q3">
            <v>9.4068890801029745</v>
          </cell>
          <cell r="R3">
            <v>9.3607202993417342</v>
          </cell>
          <cell r="S3">
            <v>9.3145515185804921</v>
          </cell>
          <cell r="T3">
            <v>9.26838273781925</v>
          </cell>
          <cell r="U3">
            <v>9.2222139570580097</v>
          </cell>
          <cell r="V3">
            <v>9.1760451762967676</v>
          </cell>
          <cell r="W3">
            <v>9.1298763955355238</v>
          </cell>
          <cell r="X3">
            <v>9.0837076147742799</v>
          </cell>
          <cell r="Y3">
            <v>9.0375388340130378</v>
          </cell>
          <cell r="Z3">
            <v>8.9913700532517939</v>
          </cell>
          <cell r="AA3">
            <v>8.9452012724905501</v>
          </cell>
          <cell r="AB3">
            <v>8.8990324917293062</v>
          </cell>
          <cell r="AC3">
            <v>8.8528637109680623</v>
          </cell>
          <cell r="AD3">
            <v>8.8066949302068203</v>
          </cell>
          <cell r="AE3">
            <v>8.7605261494455764</v>
          </cell>
          <cell r="AF3">
            <v>8.7143573686843325</v>
          </cell>
        </row>
        <row r="4">
          <cell r="B4">
            <v>10.907374454843326</v>
          </cell>
          <cell r="C4">
            <v>10.780410307749912</v>
          </cell>
          <cell r="D4">
            <v>10.653446160656499</v>
          </cell>
          <cell r="E4">
            <v>10.526482013563083</v>
          </cell>
          <cell r="F4">
            <v>10.399517866469669</v>
          </cell>
          <cell r="G4">
            <v>10.272553719376255</v>
          </cell>
          <cell r="H4">
            <v>10.145589572282841</v>
          </cell>
          <cell r="I4">
            <v>10.018625425189427</v>
          </cell>
          <cell r="J4">
            <v>9.8916612780960111</v>
          </cell>
          <cell r="K4">
            <v>9.7646971310025972</v>
          </cell>
          <cell r="L4">
            <v>9.6377329839091832</v>
          </cell>
          <cell r="M4">
            <v>9.5915642031479411</v>
          </cell>
          <cell r="N4">
            <v>9.5453954223867008</v>
          </cell>
          <cell r="O4">
            <v>9.4992266416254587</v>
          </cell>
          <cell r="P4">
            <v>9.4530578608642166</v>
          </cell>
          <cell r="Q4">
            <v>9.4068890801029745</v>
          </cell>
          <cell r="R4">
            <v>9.3607202993417342</v>
          </cell>
          <cell r="S4">
            <v>9.3145515185804921</v>
          </cell>
          <cell r="T4">
            <v>9.26838273781925</v>
          </cell>
          <cell r="U4">
            <v>9.2222139570580097</v>
          </cell>
          <cell r="V4">
            <v>9.1760451762967676</v>
          </cell>
          <cell r="W4">
            <v>9.1298763955355238</v>
          </cell>
          <cell r="X4">
            <v>9.0837076147742799</v>
          </cell>
          <cell r="Y4">
            <v>9.0375388340130378</v>
          </cell>
          <cell r="Z4">
            <v>8.9913700532517939</v>
          </cell>
          <cell r="AA4">
            <v>8.9452012724905501</v>
          </cell>
          <cell r="AB4">
            <v>8.8990324917293062</v>
          </cell>
          <cell r="AC4">
            <v>8.8528637109680623</v>
          </cell>
          <cell r="AD4">
            <v>8.8066949302068203</v>
          </cell>
          <cell r="AE4">
            <v>8.7605261494455764</v>
          </cell>
          <cell r="AF4">
            <v>8.7143573686843325</v>
          </cell>
        </row>
        <row r="5">
          <cell r="B5">
            <v>8.7722993288714175</v>
          </cell>
          <cell r="C5">
            <v>8.5328468589878863</v>
          </cell>
          <cell r="D5">
            <v>8.2933943891043569</v>
          </cell>
          <cell r="E5">
            <v>8.0539419192208257</v>
          </cell>
          <cell r="F5">
            <v>7.8144894493372954</v>
          </cell>
          <cell r="G5">
            <v>7.5750369794537651</v>
          </cell>
          <cell r="H5">
            <v>7.3355845095702339</v>
          </cell>
          <cell r="I5">
            <v>7.0961320396867036</v>
          </cell>
          <cell r="J5">
            <v>6.8566795698031733</v>
          </cell>
          <cell r="K5">
            <v>6.6172270999196421</v>
          </cell>
          <cell r="L5">
            <v>6.3777746300361118</v>
          </cell>
          <cell r="M5">
            <v>6.4426983319554756</v>
          </cell>
          <cell r="N5">
            <v>6.5076220338748394</v>
          </cell>
          <cell r="O5">
            <v>6.5725457357942023</v>
          </cell>
          <cell r="P5">
            <v>6.6374694377135661</v>
          </cell>
          <cell r="Q5">
            <v>6.7023931396329299</v>
          </cell>
          <cell r="R5">
            <v>6.7673168415522937</v>
          </cell>
          <cell r="S5">
            <v>6.8322405434716575</v>
          </cell>
          <cell r="T5">
            <v>6.8971642453910205</v>
          </cell>
          <cell r="U5">
            <v>6.9620879473103843</v>
          </cell>
          <cell r="V5">
            <v>7.0270116492297481</v>
          </cell>
          <cell r="W5">
            <v>7.0232587520424179</v>
          </cell>
          <cell r="X5">
            <v>7.0195058548550877</v>
          </cell>
          <cell r="Y5">
            <v>7.0157529576677584</v>
          </cell>
          <cell r="Z5">
            <v>7.0120000604804282</v>
          </cell>
          <cell r="AA5">
            <v>7.008247163293098</v>
          </cell>
          <cell r="AB5">
            <v>7.0044942661057679</v>
          </cell>
          <cell r="AC5">
            <v>7.0007413689184377</v>
          </cell>
          <cell r="AD5">
            <v>6.9969884717311084</v>
          </cell>
          <cell r="AE5">
            <v>6.9932355745437782</v>
          </cell>
          <cell r="AF5">
            <v>6.989482677356448</v>
          </cell>
        </row>
        <row r="6">
          <cell r="B6">
            <v>8.0913000891969933</v>
          </cell>
          <cell r="C6">
            <v>7.9971156437142774</v>
          </cell>
          <cell r="D6">
            <v>7.9029311982315606</v>
          </cell>
          <cell r="E6">
            <v>7.8087467527488448</v>
          </cell>
          <cell r="F6">
            <v>7.714562307266128</v>
          </cell>
          <cell r="G6">
            <v>7.6203778617834121</v>
          </cell>
          <cell r="H6">
            <v>7.5261934163006963</v>
          </cell>
          <cell r="I6">
            <v>7.4320089708179795</v>
          </cell>
          <cell r="J6">
            <v>7.3378245253352636</v>
          </cell>
          <cell r="K6">
            <v>7.2436400798525469</v>
          </cell>
          <cell r="L6">
            <v>7.149455634369831</v>
          </cell>
          <cell r="M6">
            <v>7.1920708114212095</v>
          </cell>
          <cell r="N6">
            <v>7.234685988472588</v>
          </cell>
          <cell r="O6">
            <v>7.2773011655239666</v>
          </cell>
          <cell r="P6">
            <v>7.3199163425753451</v>
          </cell>
          <cell r="Q6">
            <v>7.3625315196267227</v>
          </cell>
          <cell r="R6">
            <v>7.4051466966781012</v>
          </cell>
          <cell r="S6">
            <v>7.4477618737294797</v>
          </cell>
          <cell r="T6">
            <v>7.4903770507808582</v>
          </cell>
          <cell r="U6">
            <v>7.5329922278322368</v>
          </cell>
          <cell r="V6">
            <v>7.5756074048836153</v>
          </cell>
          <cell r="W6">
            <v>7.5299138088190913</v>
          </cell>
          <cell r="X6">
            <v>7.4842202127545674</v>
          </cell>
          <cell r="Y6">
            <v>7.4385266166900443</v>
          </cell>
          <cell r="Z6">
            <v>7.3928330206255204</v>
          </cell>
          <cell r="AA6">
            <v>7.3471394245609964</v>
          </cell>
          <cell r="AB6">
            <v>7.3014458284964725</v>
          </cell>
          <cell r="AC6">
            <v>7.2557522324319486</v>
          </cell>
          <cell r="AD6">
            <v>7.2100586363674255</v>
          </cell>
          <cell r="AE6">
            <v>7.1643650403029016</v>
          </cell>
          <cell r="AF6">
            <v>7.1186714442383776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eijer, Friso" id="{5F4E99BB-142B-4ABF-9073-338EE6DFF0CC}" userId="S::friso.meijer@accenture.com::489bd2d8-a0da-48ab-952b-54064f851c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1-15T18:13:08.03" personId="{5F4E99BB-142B-4ABF-9073-338EE6DFF0CC}" id="{E86F692E-FE4B-4225-8934-DF2678DE5D00}">
    <text>Dakhla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6E3AA-7B47-4FCD-8F10-2D1D280D0F97}">
  <dimension ref="A1:AF14"/>
  <sheetViews>
    <sheetView workbookViewId="0">
      <selection activeCell="C18" sqref="C18:C19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</v>
      </c>
      <c r="B2" s="1">
        <v>13.101731416718732</v>
      </c>
      <c r="C2" s="1">
        <v>13.101731416718732</v>
      </c>
      <c r="D2" s="1">
        <v>13.101731416718732</v>
      </c>
      <c r="E2" s="1">
        <v>13.101731416718732</v>
      </c>
      <c r="F2" s="1">
        <v>13.101731416718732</v>
      </c>
      <c r="G2" s="1">
        <v>13.101731416718732</v>
      </c>
      <c r="H2" s="1">
        <v>13.101731416718732</v>
      </c>
      <c r="I2" s="1">
        <v>13.101731416718732</v>
      </c>
      <c r="J2" s="1">
        <v>13.101731416718732</v>
      </c>
      <c r="K2" s="1">
        <v>13.101731416718732</v>
      </c>
      <c r="L2" s="1">
        <v>13.101731416718732</v>
      </c>
      <c r="M2" s="1">
        <v>13.101731416718732</v>
      </c>
      <c r="N2" s="1">
        <v>13.101731416718732</v>
      </c>
      <c r="O2" s="1">
        <v>13.101731416718732</v>
      </c>
      <c r="P2" s="1">
        <v>13.101731416718732</v>
      </c>
      <c r="Q2" s="1">
        <v>13.101731416718732</v>
      </c>
      <c r="R2" s="1">
        <v>13.101731416718732</v>
      </c>
      <c r="S2" s="1">
        <v>13.101731416718732</v>
      </c>
      <c r="T2" s="1">
        <v>13.101731416718732</v>
      </c>
      <c r="U2" s="1">
        <v>13.101731416718732</v>
      </c>
      <c r="V2" s="1">
        <v>13.101731416718732</v>
      </c>
      <c r="W2" s="1">
        <v>13.101731416718732</v>
      </c>
      <c r="X2" s="1">
        <v>13.101731416718732</v>
      </c>
      <c r="Y2" s="1">
        <v>13.101731416718732</v>
      </c>
      <c r="Z2" s="1">
        <v>13.101731416718732</v>
      </c>
      <c r="AA2" s="1">
        <v>13.101731416718732</v>
      </c>
      <c r="AB2" s="1">
        <v>13.101731416718732</v>
      </c>
      <c r="AC2" s="1">
        <v>13.101731416718732</v>
      </c>
      <c r="AD2" s="1">
        <v>13.101731416718732</v>
      </c>
      <c r="AE2" s="1">
        <v>13.101731416718732</v>
      </c>
      <c r="AF2" s="1">
        <v>13.101731416718732</v>
      </c>
    </row>
    <row r="3" spans="1:32" x14ac:dyDescent="0.25">
      <c r="A3" t="s">
        <v>2</v>
      </c>
      <c r="B3" s="1">
        <v>11.931552064479069</v>
      </c>
      <c r="C3" s="1">
        <v>11.931552064479069</v>
      </c>
      <c r="D3" s="1">
        <v>11.931552064479069</v>
      </c>
      <c r="E3" s="1">
        <v>11.931552064479069</v>
      </c>
      <c r="F3" s="1">
        <v>11.931552064479069</v>
      </c>
      <c r="G3" s="1">
        <v>11.931552064479069</v>
      </c>
      <c r="H3" s="1">
        <v>11.931552064479069</v>
      </c>
      <c r="I3" s="1">
        <v>11.931552064479069</v>
      </c>
      <c r="J3" s="1">
        <v>11.931552064479069</v>
      </c>
      <c r="K3" s="1">
        <v>11.931552064479069</v>
      </c>
      <c r="L3" s="1">
        <v>11.931552064479069</v>
      </c>
      <c r="M3" s="1">
        <v>11.931552064479069</v>
      </c>
      <c r="N3" s="1">
        <v>11.931552064479069</v>
      </c>
      <c r="O3" s="1">
        <v>11.931552064479069</v>
      </c>
      <c r="P3" s="1">
        <v>11.931552064479069</v>
      </c>
      <c r="Q3" s="1">
        <v>11.931552064479069</v>
      </c>
      <c r="R3" s="1">
        <v>11.931552064479069</v>
      </c>
      <c r="S3" s="1">
        <v>11.931552064479069</v>
      </c>
      <c r="T3" s="1">
        <v>11.931552064479069</v>
      </c>
      <c r="U3" s="1">
        <v>11.931552064479069</v>
      </c>
      <c r="V3" s="1">
        <v>11.931552064479069</v>
      </c>
      <c r="W3" s="1">
        <v>11.931552064479069</v>
      </c>
      <c r="X3" s="1">
        <v>11.931552064479069</v>
      </c>
      <c r="Y3" s="1">
        <v>11.931552064479069</v>
      </c>
      <c r="Z3" s="1">
        <v>11.931552064479069</v>
      </c>
      <c r="AA3" s="1">
        <v>11.931552064479069</v>
      </c>
      <c r="AB3" s="1">
        <v>11.931552064479069</v>
      </c>
      <c r="AC3" s="1">
        <v>11.931552064479069</v>
      </c>
      <c r="AD3" s="1">
        <v>11.931552064479069</v>
      </c>
      <c r="AE3" s="1">
        <v>11.931552064479069</v>
      </c>
      <c r="AF3" s="1">
        <v>11.931552064479069</v>
      </c>
    </row>
    <row r="4" spans="1:32" x14ac:dyDescent="0.25">
      <c r="A4" t="s">
        <v>3</v>
      </c>
      <c r="B4" s="1">
        <v>16.274999999999999</v>
      </c>
      <c r="C4" s="1">
        <v>16.274999999999999</v>
      </c>
      <c r="D4" s="1">
        <v>16.274999999999999</v>
      </c>
      <c r="E4" s="1">
        <v>16.274999999999999</v>
      </c>
      <c r="F4" s="1">
        <v>16.274999999999999</v>
      </c>
      <c r="G4" s="1">
        <v>16.274999999999999</v>
      </c>
      <c r="H4" s="1">
        <v>16.274999999999999</v>
      </c>
      <c r="I4" s="1">
        <v>16.274999999999999</v>
      </c>
      <c r="J4" s="1">
        <v>16.274999999999999</v>
      </c>
      <c r="K4" s="1">
        <v>16.274999999999999</v>
      </c>
      <c r="L4" s="1">
        <v>16.274999999999999</v>
      </c>
      <c r="M4" s="1">
        <v>16.274999999999999</v>
      </c>
      <c r="N4" s="1">
        <v>16.274999999999999</v>
      </c>
      <c r="O4" s="1">
        <v>16.274999999999999</v>
      </c>
      <c r="P4" s="1">
        <v>16.274999999999999</v>
      </c>
      <c r="Q4" s="1">
        <v>16.274999999999999</v>
      </c>
      <c r="R4" s="1">
        <v>16.274999999999999</v>
      </c>
      <c r="S4" s="1">
        <v>16.274999999999999</v>
      </c>
      <c r="T4" s="1">
        <v>16.274999999999999</v>
      </c>
      <c r="U4" s="1">
        <v>16.274999999999999</v>
      </c>
      <c r="V4" s="1">
        <v>16.274999999999999</v>
      </c>
      <c r="W4" s="1">
        <v>16.274999999999999</v>
      </c>
      <c r="X4" s="1">
        <v>16.274999999999999</v>
      </c>
      <c r="Y4" s="1">
        <v>16.274999999999999</v>
      </c>
      <c r="Z4" s="1">
        <v>16.274999999999999</v>
      </c>
      <c r="AA4" s="1">
        <v>16.274999999999999</v>
      </c>
      <c r="AB4" s="1">
        <v>16.274999999999999</v>
      </c>
      <c r="AC4" s="1">
        <v>16.274999999999999</v>
      </c>
      <c r="AD4" s="1">
        <v>16.274999999999999</v>
      </c>
      <c r="AE4" s="1">
        <v>16.274999999999999</v>
      </c>
      <c r="AF4" s="1">
        <v>16.274999999999999</v>
      </c>
    </row>
    <row r="5" spans="1:32" x14ac:dyDescent="0.25">
      <c r="A5" t="s">
        <v>4</v>
      </c>
      <c r="B5" s="1">
        <v>13.98652597125078</v>
      </c>
      <c r="C5" s="1">
        <v>13.98652597125078</v>
      </c>
      <c r="D5" s="1">
        <v>13.98652597125078</v>
      </c>
      <c r="E5" s="1">
        <v>13.98652597125078</v>
      </c>
      <c r="F5" s="1">
        <v>13.98652597125078</v>
      </c>
      <c r="G5" s="1">
        <v>13.98652597125078</v>
      </c>
      <c r="H5" s="1">
        <v>13.98652597125078</v>
      </c>
      <c r="I5" s="1">
        <v>13.98652597125078</v>
      </c>
      <c r="J5" s="1">
        <v>13.98652597125078</v>
      </c>
      <c r="K5" s="1">
        <v>13.98652597125078</v>
      </c>
      <c r="L5" s="1">
        <v>13.98652597125078</v>
      </c>
      <c r="M5" s="1">
        <v>13.966873374125701</v>
      </c>
      <c r="N5" s="1">
        <v>13.947220777000624</v>
      </c>
      <c r="O5" s="1">
        <v>13.927568179875546</v>
      </c>
      <c r="P5" s="1">
        <v>13.907915582750467</v>
      </c>
      <c r="Q5" s="1">
        <v>13.888262985625389</v>
      </c>
      <c r="R5" s="1">
        <v>13.868610388500311</v>
      </c>
      <c r="S5" s="1">
        <v>13.848957791375234</v>
      </c>
      <c r="T5" s="1">
        <v>13.829305194250155</v>
      </c>
      <c r="U5" s="1">
        <v>13.809652597125076</v>
      </c>
      <c r="V5" s="1">
        <v>13.79</v>
      </c>
      <c r="W5" s="1">
        <v>13.79</v>
      </c>
      <c r="X5" s="1">
        <v>13.79</v>
      </c>
      <c r="Y5" s="1">
        <v>13.79</v>
      </c>
      <c r="Z5" s="1">
        <v>13.79</v>
      </c>
      <c r="AA5" s="1">
        <v>13.79</v>
      </c>
      <c r="AB5" s="1">
        <v>13.79</v>
      </c>
      <c r="AC5" s="1">
        <v>13.79</v>
      </c>
      <c r="AD5" s="1">
        <v>13.79</v>
      </c>
      <c r="AE5" s="1">
        <v>13.79</v>
      </c>
      <c r="AF5" s="1">
        <v>13.79</v>
      </c>
    </row>
    <row r="6" spans="1:32" x14ac:dyDescent="0.25">
      <c r="A6" t="s">
        <v>5</v>
      </c>
      <c r="B6" s="1">
        <v>15.416060599585155</v>
      </c>
      <c r="C6" s="1">
        <v>15.416060599585155</v>
      </c>
      <c r="D6" s="1">
        <v>15.416060599585155</v>
      </c>
      <c r="E6" s="1">
        <v>15.416060599585155</v>
      </c>
      <c r="F6" s="1">
        <v>15.416060599585155</v>
      </c>
      <c r="G6" s="1">
        <v>15.416060599585155</v>
      </c>
      <c r="H6" s="1">
        <v>15.416060599585155</v>
      </c>
      <c r="I6" s="1">
        <v>15.416060599585155</v>
      </c>
      <c r="J6" s="1">
        <v>15.416060599585155</v>
      </c>
      <c r="K6" s="1">
        <v>15.416060599585155</v>
      </c>
      <c r="L6" s="1">
        <v>15.416060599585155</v>
      </c>
      <c r="M6" s="1">
        <v>15.37020453962664</v>
      </c>
      <c r="N6" s="1">
        <v>15.324348479668124</v>
      </c>
      <c r="O6" s="1">
        <v>15.278492419709607</v>
      </c>
      <c r="P6" s="1">
        <v>15.232636359751092</v>
      </c>
      <c r="Q6" s="1">
        <v>15.186780299792577</v>
      </c>
      <c r="R6" s="1">
        <v>15.140924239834062</v>
      </c>
      <c r="S6" s="1">
        <v>15.095068179875547</v>
      </c>
      <c r="T6" s="1">
        <v>15.04921211991703</v>
      </c>
      <c r="U6" s="1">
        <v>15.003356059958515</v>
      </c>
      <c r="V6" s="1">
        <v>14.9575</v>
      </c>
      <c r="W6" s="1">
        <v>14.9575</v>
      </c>
      <c r="X6" s="1">
        <v>14.9575</v>
      </c>
      <c r="Y6" s="1">
        <v>14.9575</v>
      </c>
      <c r="Z6" s="1">
        <v>14.9575</v>
      </c>
      <c r="AA6" s="1">
        <v>14.9575</v>
      </c>
      <c r="AB6" s="1">
        <v>14.9575</v>
      </c>
      <c r="AC6" s="1">
        <v>14.9575</v>
      </c>
      <c r="AD6" s="1">
        <v>14.9575</v>
      </c>
      <c r="AE6" s="1">
        <v>14.9575</v>
      </c>
      <c r="AF6" s="1">
        <v>14.9575</v>
      </c>
    </row>
    <row r="7" spans="1:32" x14ac:dyDescent="0.25">
      <c r="A7" t="s">
        <v>6</v>
      </c>
      <c r="B7" s="1">
        <v>0.65508657083593658</v>
      </c>
      <c r="C7" s="1">
        <v>0.65508657083593658</v>
      </c>
      <c r="D7" s="1">
        <v>0.65508657083593658</v>
      </c>
      <c r="E7" s="1">
        <v>0.65508657083593658</v>
      </c>
      <c r="F7" s="1">
        <v>0.65508657083593658</v>
      </c>
      <c r="G7" s="1">
        <v>0.65508657083593658</v>
      </c>
      <c r="H7" s="1">
        <v>0.65508657083593658</v>
      </c>
      <c r="I7" s="1">
        <v>0.65508657083593658</v>
      </c>
      <c r="J7" s="1">
        <v>0.65508657083593658</v>
      </c>
      <c r="K7" s="1">
        <v>0.65508657083593658</v>
      </c>
      <c r="L7" s="1">
        <v>0.65508657083593658</v>
      </c>
      <c r="M7" s="1">
        <v>0.58957791375234292</v>
      </c>
      <c r="N7" s="1">
        <v>0.52406925666874926</v>
      </c>
      <c r="O7" s="1">
        <v>0.4585605995851556</v>
      </c>
      <c r="P7" s="1">
        <v>0.39305194250156195</v>
      </c>
      <c r="Q7" s="1">
        <v>0.32754328541796829</v>
      </c>
      <c r="R7" s="1">
        <v>0.26203462833437463</v>
      </c>
      <c r="S7" s="1">
        <v>0.19652597125078097</v>
      </c>
      <c r="T7" s="1">
        <v>0.13101731416718732</v>
      </c>
      <c r="U7" s="1">
        <v>6.5508657083593658E-2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x14ac:dyDescent="0.25">
      <c r="A8" t="s">
        <v>7</v>
      </c>
      <c r="B8" s="1">
        <v>0.65508657083593658</v>
      </c>
      <c r="C8" s="1">
        <v>0.65508657083593658</v>
      </c>
      <c r="D8" s="1">
        <v>0.65508657083593658</v>
      </c>
      <c r="E8" s="1">
        <v>0.65508657083593658</v>
      </c>
      <c r="F8" s="1">
        <v>0.65508657083593658</v>
      </c>
      <c r="G8" s="1">
        <v>0.65508657083593658</v>
      </c>
      <c r="H8" s="1">
        <v>0.65508657083593658</v>
      </c>
      <c r="I8" s="1">
        <v>0.65508657083593658</v>
      </c>
      <c r="J8" s="1">
        <v>0.65508657083593658</v>
      </c>
      <c r="K8" s="1">
        <v>0.65508657083593658</v>
      </c>
      <c r="L8" s="1">
        <v>0.65508657083593658</v>
      </c>
      <c r="M8" s="1">
        <v>0.58957791375234292</v>
      </c>
      <c r="N8" s="1">
        <v>0.52406925666874926</v>
      </c>
      <c r="O8" s="1">
        <v>0.4585605995851556</v>
      </c>
      <c r="P8" s="1">
        <v>0.39305194250156195</v>
      </c>
      <c r="Q8" s="1">
        <v>0.32754328541796829</v>
      </c>
      <c r="R8" s="1">
        <v>0.26203462833437463</v>
      </c>
      <c r="S8" s="1">
        <v>0.19652597125078097</v>
      </c>
      <c r="T8" s="1">
        <v>0.13101731416718732</v>
      </c>
      <c r="U8" s="1">
        <v>6.5508657083593658E-2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t="s">
        <v>8</v>
      </c>
      <c r="B9" s="1">
        <v>0.65508657083593658</v>
      </c>
      <c r="C9" s="1">
        <v>0.65508657083593658</v>
      </c>
      <c r="D9" s="1">
        <v>0.65508657083593658</v>
      </c>
      <c r="E9" s="1">
        <v>0.65508657083593658</v>
      </c>
      <c r="F9" s="1">
        <v>0.65508657083593658</v>
      </c>
      <c r="G9" s="1">
        <v>0.65508657083593658</v>
      </c>
      <c r="H9" s="1">
        <v>0.65508657083593658</v>
      </c>
      <c r="I9" s="1">
        <v>0.65508657083593658</v>
      </c>
      <c r="J9" s="1">
        <v>0.65508657083593658</v>
      </c>
      <c r="K9" s="1">
        <v>0.65508657083593658</v>
      </c>
      <c r="L9" s="1">
        <v>0.65508657083593658</v>
      </c>
      <c r="M9" s="1">
        <v>0.58957791375234292</v>
      </c>
      <c r="N9" s="1">
        <v>0.52406925666874926</v>
      </c>
      <c r="O9" s="1">
        <v>0.4585605995851556</v>
      </c>
      <c r="P9" s="1">
        <v>0.39305194250156195</v>
      </c>
      <c r="Q9" s="1">
        <v>0.32754328541796829</v>
      </c>
      <c r="R9" s="1">
        <v>0.26203462833437463</v>
      </c>
      <c r="S9" s="1">
        <v>0.19652597125078097</v>
      </c>
      <c r="T9" s="1">
        <v>0.13101731416718732</v>
      </c>
      <c r="U9" s="1">
        <v>6.5508657083593658E-2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t="s">
        <v>9</v>
      </c>
      <c r="B10" s="1">
        <v>33.663335618775001</v>
      </c>
      <c r="C10" s="1">
        <v>33.663335618775001</v>
      </c>
      <c r="D10" s="1">
        <v>33.663335618775001</v>
      </c>
      <c r="E10" s="1">
        <v>33.663335618775001</v>
      </c>
      <c r="F10" s="1">
        <v>33.663335618775001</v>
      </c>
      <c r="G10" s="1">
        <v>33.663335618775001</v>
      </c>
      <c r="H10" s="1">
        <v>33.663335618775001</v>
      </c>
      <c r="I10" s="1">
        <v>33.663335618775001</v>
      </c>
      <c r="J10" s="1">
        <v>33.663335618775001</v>
      </c>
      <c r="K10" s="1">
        <v>33.663335618775001</v>
      </c>
      <c r="L10" s="1">
        <v>33.663335618775001</v>
      </c>
      <c r="M10" s="1">
        <v>33.59782696169141</v>
      </c>
      <c r="N10" s="1">
        <v>33.532318304607813</v>
      </c>
      <c r="O10" s="1">
        <v>33.466809647524222</v>
      </c>
      <c r="P10" s="1">
        <v>33.401300990440625</v>
      </c>
      <c r="Q10" s="1">
        <v>33.335792333357034</v>
      </c>
      <c r="R10" s="1">
        <v>33.270283676273444</v>
      </c>
      <c r="S10" s="1">
        <v>33.204775019189846</v>
      </c>
      <c r="T10" s="1">
        <v>33.139266362106255</v>
      </c>
      <c r="U10" s="1">
        <v>33.073757705022658</v>
      </c>
      <c r="V10" s="1">
        <v>33.008249047939067</v>
      </c>
      <c r="W10" s="1">
        <v>33.008249047939067</v>
      </c>
      <c r="X10" s="1">
        <v>33.008249047939067</v>
      </c>
      <c r="Y10" s="1">
        <v>33.008249047939067</v>
      </c>
      <c r="Z10" s="1">
        <v>33.008249047939067</v>
      </c>
      <c r="AA10" s="1">
        <v>33.008249047939067</v>
      </c>
      <c r="AB10" s="1">
        <v>33.008249047939067</v>
      </c>
      <c r="AC10" s="1">
        <v>33.008249047939067</v>
      </c>
      <c r="AD10" s="1">
        <v>33.008249047939067</v>
      </c>
      <c r="AE10" s="1">
        <v>33.008249047939067</v>
      </c>
      <c r="AF10" s="1">
        <v>33.008249047939067</v>
      </c>
    </row>
    <row r="11" spans="1:32" x14ac:dyDescent="0.25">
      <c r="A11" t="s">
        <v>10</v>
      </c>
      <c r="B11" s="1">
        <v>0.65508657083593658</v>
      </c>
      <c r="C11" s="1">
        <v>0.65508657083593658</v>
      </c>
      <c r="D11" s="1">
        <v>0.65508657083593658</v>
      </c>
      <c r="E11" s="1">
        <v>0.65508657083593658</v>
      </c>
      <c r="F11" s="1">
        <v>0.65508657083593658</v>
      </c>
      <c r="G11" s="1">
        <v>0.65508657083593658</v>
      </c>
      <c r="H11" s="1">
        <v>0.65508657083593658</v>
      </c>
      <c r="I11" s="1">
        <v>0.65508657083593658</v>
      </c>
      <c r="J11" s="1">
        <v>0.65508657083593658</v>
      </c>
      <c r="K11" s="1">
        <v>0.65508657083593658</v>
      </c>
      <c r="L11" s="1">
        <v>0.65508657083593658</v>
      </c>
      <c r="M11" s="1">
        <v>0.58957791375234292</v>
      </c>
      <c r="N11" s="1">
        <v>0.52406925666874926</v>
      </c>
      <c r="O11" s="1">
        <v>0.4585605995851556</v>
      </c>
      <c r="P11" s="1">
        <v>0.39305194250156195</v>
      </c>
      <c r="Q11" s="1">
        <v>0.32754328541796829</v>
      </c>
      <c r="R11" s="1">
        <v>0.26203462833437463</v>
      </c>
      <c r="S11" s="1">
        <v>0.19652597125078097</v>
      </c>
      <c r="T11" s="1">
        <v>0.13101731416718732</v>
      </c>
      <c r="U11" s="1">
        <v>6.5508657083593658E-2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 t="s">
        <v>11</v>
      </c>
      <c r="B12" s="1">
        <v>5.9433333333333325</v>
      </c>
      <c r="C12" s="1">
        <v>5.9433333333333325</v>
      </c>
      <c r="D12" s="1">
        <v>5.9433333333333325</v>
      </c>
      <c r="E12" s="1">
        <v>5.9433333333333325</v>
      </c>
      <c r="F12" s="1">
        <v>5.9433333333333325</v>
      </c>
      <c r="G12" s="1">
        <v>5.9433333333333325</v>
      </c>
      <c r="H12" s="1">
        <v>5.9433333333333325</v>
      </c>
      <c r="I12" s="1">
        <v>5.9433333333333325</v>
      </c>
      <c r="J12" s="1">
        <v>5.9433333333333325</v>
      </c>
      <c r="K12" s="1">
        <v>5.9433333333333325</v>
      </c>
      <c r="L12" s="1">
        <v>5.9433333333333325</v>
      </c>
      <c r="M12" s="1">
        <v>5.9433333333333325</v>
      </c>
      <c r="N12" s="1">
        <v>5.9433333333333325</v>
      </c>
      <c r="O12" s="1">
        <v>5.9433333333333325</v>
      </c>
      <c r="P12" s="1">
        <v>5.9433333333333325</v>
      </c>
      <c r="Q12" s="1">
        <v>5.9433333333333325</v>
      </c>
      <c r="R12" s="1">
        <v>5.9433333333333325</v>
      </c>
      <c r="S12" s="1">
        <v>5.9433333333333325</v>
      </c>
      <c r="T12" s="1">
        <v>5.9433333333333325</v>
      </c>
      <c r="U12" s="1">
        <v>5.9433333333333325</v>
      </c>
      <c r="V12" s="1">
        <v>5.9433333333333325</v>
      </c>
      <c r="W12" s="1">
        <v>5.9433333333333325</v>
      </c>
      <c r="X12" s="1">
        <v>5.9433333333333325</v>
      </c>
      <c r="Y12" s="1">
        <v>5.9433333333333325</v>
      </c>
      <c r="Z12" s="1">
        <v>5.9433333333333325</v>
      </c>
      <c r="AA12" s="1">
        <v>5.9433333333333325</v>
      </c>
      <c r="AB12" s="1">
        <v>5.9433333333333325</v>
      </c>
      <c r="AC12" s="1">
        <v>5.9433333333333325</v>
      </c>
      <c r="AD12" s="1">
        <v>5.9433333333333325</v>
      </c>
      <c r="AE12" s="1">
        <v>5.9433333333333325</v>
      </c>
      <c r="AF12" s="1">
        <v>5.9433333333333325</v>
      </c>
    </row>
    <row r="13" spans="1:32" x14ac:dyDescent="0.25">
      <c r="A13" t="s">
        <v>12</v>
      </c>
      <c r="B13" s="1">
        <v>27.776525971250781</v>
      </c>
      <c r="C13" s="1">
        <v>27.776525971250781</v>
      </c>
      <c r="D13" s="1">
        <v>27.776525971250781</v>
      </c>
      <c r="E13" s="1">
        <v>27.776525971250781</v>
      </c>
      <c r="F13" s="1">
        <v>27.776525971250781</v>
      </c>
      <c r="G13" s="1">
        <v>27.776525971250781</v>
      </c>
      <c r="H13" s="1">
        <v>27.776525971250781</v>
      </c>
      <c r="I13" s="1">
        <v>27.776525971250781</v>
      </c>
      <c r="J13" s="1">
        <v>27.776525971250781</v>
      </c>
      <c r="K13" s="1">
        <v>27.776525971250781</v>
      </c>
      <c r="L13" s="1">
        <v>27.776525971250781</v>
      </c>
      <c r="M13" s="1">
        <v>27.756873374125703</v>
      </c>
      <c r="N13" s="1">
        <v>27.737220777000623</v>
      </c>
      <c r="O13" s="1">
        <v>27.717568179875546</v>
      </c>
      <c r="P13" s="1">
        <v>27.697915582750468</v>
      </c>
      <c r="Q13" s="1">
        <v>27.678262985625388</v>
      </c>
      <c r="R13" s="1">
        <v>27.658610388500311</v>
      </c>
      <c r="S13" s="1">
        <v>27.638957791375233</v>
      </c>
      <c r="T13" s="1">
        <v>27.619305194250156</v>
      </c>
      <c r="U13" s="1">
        <v>27.599652597125075</v>
      </c>
      <c r="V13" s="1">
        <v>27.58</v>
      </c>
      <c r="W13" s="1">
        <v>27.58</v>
      </c>
      <c r="X13" s="1">
        <v>27.58</v>
      </c>
      <c r="Y13" s="1">
        <v>27.58</v>
      </c>
      <c r="Z13" s="1">
        <v>27.58</v>
      </c>
      <c r="AA13" s="1">
        <v>27.58</v>
      </c>
      <c r="AB13" s="1">
        <v>27.58</v>
      </c>
      <c r="AC13" s="1">
        <v>27.58</v>
      </c>
      <c r="AD13" s="1">
        <v>27.58</v>
      </c>
      <c r="AE13" s="1">
        <v>27.58</v>
      </c>
      <c r="AF13" s="1">
        <v>27.58</v>
      </c>
    </row>
    <row r="14" spans="1:32" x14ac:dyDescent="0.25">
      <c r="A14" t="s">
        <v>13</v>
      </c>
      <c r="B14" s="2">
        <v>0.1</v>
      </c>
      <c r="C14" s="2">
        <v>0.1</v>
      </c>
      <c r="D14" s="2">
        <v>0.1</v>
      </c>
      <c r="E14" s="2">
        <v>0.1</v>
      </c>
      <c r="F14" s="2">
        <v>0.1</v>
      </c>
      <c r="G14" s="2">
        <v>0.1</v>
      </c>
      <c r="H14" s="2">
        <v>0.1</v>
      </c>
      <c r="I14" s="2">
        <v>0.1</v>
      </c>
      <c r="J14" s="2">
        <v>0.1</v>
      </c>
      <c r="K14" s="2">
        <v>0.1</v>
      </c>
      <c r="L14" s="2">
        <v>0.1</v>
      </c>
      <c r="M14" s="2">
        <v>0.1</v>
      </c>
      <c r="N14" s="2">
        <v>0.1</v>
      </c>
      <c r="O14" s="2">
        <v>0.1</v>
      </c>
      <c r="P14" s="2">
        <v>0.1</v>
      </c>
      <c r="Q14" s="2">
        <v>0.1</v>
      </c>
      <c r="R14" s="2">
        <v>0.1</v>
      </c>
      <c r="S14" s="2">
        <v>0.1</v>
      </c>
      <c r="T14" s="2">
        <v>0.1</v>
      </c>
      <c r="U14" s="2">
        <v>0.1</v>
      </c>
      <c r="V14" s="2">
        <v>0.1</v>
      </c>
      <c r="W14" s="2">
        <v>0.1</v>
      </c>
      <c r="X14" s="2">
        <v>0.1</v>
      </c>
      <c r="Y14" s="2">
        <v>0.1</v>
      </c>
      <c r="Z14" s="2">
        <v>0.1</v>
      </c>
      <c r="AA14" s="2">
        <v>0.1</v>
      </c>
      <c r="AB14" s="2">
        <v>0.1</v>
      </c>
      <c r="AC14" s="2">
        <v>0.1</v>
      </c>
      <c r="AD14" s="2">
        <v>0.1</v>
      </c>
      <c r="AE14" s="2">
        <v>0.1</v>
      </c>
      <c r="AF14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B714-5D90-43AD-A4AF-387683AB3A3F}">
  <dimension ref="A1:AF14"/>
  <sheetViews>
    <sheetView workbookViewId="0">
      <selection activeCell="C25" sqref="C25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  <col min="7" max="7" width="12" bestFit="1" customWidth="1"/>
  </cols>
  <sheetData>
    <row r="1" spans="1:32" x14ac:dyDescent="0.25">
      <c r="A1" t="s">
        <v>14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s="3" customFormat="1" x14ac:dyDescent="0.25">
      <c r="A2" s="3" t="s">
        <v>1</v>
      </c>
      <c r="B2" s="4">
        <v>77.611999999999995</v>
      </c>
      <c r="C2" s="4">
        <v>77.611999999999995</v>
      </c>
      <c r="D2" s="4">
        <v>77.611999999999995</v>
      </c>
      <c r="E2" s="4">
        <v>77.611999999999995</v>
      </c>
      <c r="F2" s="4">
        <v>77.611999999999995</v>
      </c>
      <c r="G2" s="4">
        <v>77.611999999999995</v>
      </c>
      <c r="H2" s="4">
        <v>77.611999999999995</v>
      </c>
      <c r="I2" s="4">
        <v>77.611999999999995</v>
      </c>
      <c r="J2" s="4">
        <v>77.611999999999995</v>
      </c>
      <c r="K2" s="4">
        <v>77.611999999999995</v>
      </c>
      <c r="L2" s="4">
        <v>77.611999999999995</v>
      </c>
      <c r="M2" s="4">
        <v>77.611999999999995</v>
      </c>
      <c r="N2" s="4">
        <v>77.611999999999995</v>
      </c>
      <c r="O2" s="4">
        <v>77.611999999999995</v>
      </c>
      <c r="P2" s="4">
        <v>77.611999999999995</v>
      </c>
      <c r="Q2" s="4">
        <v>77.611999999999995</v>
      </c>
      <c r="R2" s="4">
        <v>77.611999999999995</v>
      </c>
      <c r="S2" s="4">
        <v>77.611999999999995</v>
      </c>
      <c r="T2" s="4">
        <v>77.611999999999995</v>
      </c>
      <c r="U2" s="4">
        <v>77.611999999999995</v>
      </c>
      <c r="V2" s="4">
        <v>77.611999999999995</v>
      </c>
      <c r="W2" s="4">
        <v>77.611999999999995</v>
      </c>
      <c r="X2" s="4">
        <v>77.611999999999995</v>
      </c>
      <c r="Y2" s="4">
        <v>77.611999999999995</v>
      </c>
      <c r="Z2" s="4">
        <v>77.611999999999995</v>
      </c>
      <c r="AA2" s="4">
        <v>77.611999999999995</v>
      </c>
      <c r="AB2" s="4">
        <v>77.611999999999995</v>
      </c>
      <c r="AC2" s="4">
        <v>77.611999999999995</v>
      </c>
      <c r="AD2" s="4">
        <v>77.611999999999995</v>
      </c>
      <c r="AE2" s="4">
        <v>77.611999999999995</v>
      </c>
      <c r="AF2" s="4">
        <v>77.611999999999995</v>
      </c>
    </row>
    <row r="3" spans="1:32" x14ac:dyDescent="0.25">
      <c r="A3" t="s">
        <v>2</v>
      </c>
      <c r="B3" s="1">
        <v>74.806552008597095</v>
      </c>
      <c r="C3" s="1">
        <v>74.806552008597095</v>
      </c>
      <c r="D3" s="1">
        <v>74.806552008597095</v>
      </c>
      <c r="E3" s="1">
        <v>74.806552008597095</v>
      </c>
      <c r="F3" s="1">
        <v>74.806552008597095</v>
      </c>
      <c r="G3" s="1">
        <v>74.806552008597095</v>
      </c>
      <c r="H3" s="1">
        <v>74.806552008597095</v>
      </c>
      <c r="I3" s="1">
        <v>74.806552008597095</v>
      </c>
      <c r="J3" s="1">
        <v>74.806552008597095</v>
      </c>
      <c r="K3" s="1">
        <v>74.806552008597095</v>
      </c>
      <c r="L3" s="1">
        <v>74.806552008597095</v>
      </c>
      <c r="M3" s="1">
        <v>74.806552008597095</v>
      </c>
      <c r="N3" s="1">
        <v>74.806552008597095</v>
      </c>
      <c r="O3" s="1">
        <v>74.806552008597095</v>
      </c>
      <c r="P3" s="1">
        <v>74.806552008597095</v>
      </c>
      <c r="Q3" s="1">
        <v>74.806552008597095</v>
      </c>
      <c r="R3" s="1">
        <v>74.806552008597095</v>
      </c>
      <c r="S3" s="1">
        <v>74.806552008597095</v>
      </c>
      <c r="T3" s="1">
        <v>74.806552008597095</v>
      </c>
      <c r="U3" s="1">
        <v>74.806552008597095</v>
      </c>
      <c r="V3" s="1">
        <v>74.806552008597095</v>
      </c>
      <c r="W3" s="1">
        <v>74.806552008597095</v>
      </c>
      <c r="X3" s="1">
        <v>74.806552008597095</v>
      </c>
      <c r="Y3" s="1">
        <v>74.806552008597095</v>
      </c>
      <c r="Z3" s="1">
        <v>74.806552008597095</v>
      </c>
      <c r="AA3" s="1">
        <v>74.806552008597095</v>
      </c>
      <c r="AB3" s="1">
        <v>74.806552008597095</v>
      </c>
      <c r="AC3" s="1">
        <v>74.806552008597095</v>
      </c>
      <c r="AD3" s="1">
        <v>74.806552008597095</v>
      </c>
      <c r="AE3" s="1">
        <v>74.806552008597095</v>
      </c>
      <c r="AF3" s="1">
        <v>74.806552008597095</v>
      </c>
    </row>
    <row r="4" spans="1:32" x14ac:dyDescent="0.25">
      <c r="A4" t="s">
        <v>3</v>
      </c>
      <c r="B4" s="1">
        <v>74.78462394366197</v>
      </c>
      <c r="C4" s="1">
        <v>74.78462394366197</v>
      </c>
      <c r="D4" s="1">
        <v>74.78462394366197</v>
      </c>
      <c r="E4" s="1">
        <v>74.78462394366197</v>
      </c>
      <c r="F4" s="1">
        <v>74.78462394366197</v>
      </c>
      <c r="G4" s="1">
        <v>74.78462394366197</v>
      </c>
      <c r="H4" s="1">
        <v>74.78462394366197</v>
      </c>
      <c r="I4" s="1">
        <v>74.78462394366197</v>
      </c>
      <c r="J4" s="1">
        <v>74.78462394366197</v>
      </c>
      <c r="K4" s="1">
        <v>74.78462394366197</v>
      </c>
      <c r="L4" s="1">
        <v>74.78462394366197</v>
      </c>
      <c r="M4" s="1">
        <v>74.78462394366197</v>
      </c>
      <c r="N4" s="1">
        <v>74.78462394366197</v>
      </c>
      <c r="O4" s="1">
        <v>74.78462394366197</v>
      </c>
      <c r="P4" s="1">
        <v>74.78462394366197</v>
      </c>
      <c r="Q4" s="1">
        <v>74.78462394366197</v>
      </c>
      <c r="R4" s="1">
        <v>74.78462394366197</v>
      </c>
      <c r="S4" s="1">
        <v>74.78462394366197</v>
      </c>
      <c r="T4" s="1">
        <v>74.78462394366197</v>
      </c>
      <c r="U4" s="1">
        <v>74.78462394366197</v>
      </c>
      <c r="V4" s="1">
        <v>74.78462394366197</v>
      </c>
      <c r="W4" s="1">
        <v>74.78462394366197</v>
      </c>
      <c r="X4" s="1">
        <v>74.78462394366197</v>
      </c>
      <c r="Y4" s="1">
        <v>74.78462394366197</v>
      </c>
      <c r="Z4" s="1">
        <v>74.78462394366197</v>
      </c>
      <c r="AA4" s="1">
        <v>74.78462394366197</v>
      </c>
      <c r="AB4" s="1">
        <v>74.78462394366197</v>
      </c>
      <c r="AC4" s="1">
        <v>74.78462394366197</v>
      </c>
      <c r="AD4" s="1">
        <v>74.78462394366197</v>
      </c>
      <c r="AE4" s="1">
        <v>74.78462394366197</v>
      </c>
      <c r="AF4" s="1">
        <v>74.78462394366197</v>
      </c>
    </row>
    <row r="5" spans="1:32" x14ac:dyDescent="0.25">
      <c r="A5" t="s">
        <v>4</v>
      </c>
      <c r="B5" s="1">
        <v>56.134</v>
      </c>
      <c r="C5" s="1">
        <v>56.134</v>
      </c>
      <c r="D5" s="1">
        <v>56.134</v>
      </c>
      <c r="E5" s="1">
        <v>56.134</v>
      </c>
      <c r="F5" s="1">
        <v>56.134</v>
      </c>
      <c r="G5" s="1">
        <v>56.134</v>
      </c>
      <c r="H5" s="1">
        <v>56.134</v>
      </c>
      <c r="I5" s="1">
        <v>56.134</v>
      </c>
      <c r="J5" s="1">
        <v>56.134</v>
      </c>
      <c r="K5" s="1">
        <v>56.134</v>
      </c>
      <c r="L5" s="1">
        <v>56.134</v>
      </c>
      <c r="M5" s="1">
        <v>56.134</v>
      </c>
      <c r="N5" s="1">
        <v>56.134</v>
      </c>
      <c r="O5" s="1">
        <v>56.134</v>
      </c>
      <c r="P5" s="1">
        <v>56.134</v>
      </c>
      <c r="Q5" s="1">
        <v>56.134</v>
      </c>
      <c r="R5" s="1">
        <v>56.134</v>
      </c>
      <c r="S5" s="1">
        <v>56.134</v>
      </c>
      <c r="T5" s="1">
        <v>56.134</v>
      </c>
      <c r="U5" s="1">
        <v>56.134</v>
      </c>
      <c r="V5" s="1">
        <v>56.134</v>
      </c>
      <c r="W5" s="1">
        <v>56.134</v>
      </c>
      <c r="X5" s="1">
        <v>56.134</v>
      </c>
      <c r="Y5" s="1">
        <v>56.134</v>
      </c>
      <c r="Z5" s="1">
        <v>56.134</v>
      </c>
      <c r="AA5" s="1">
        <v>56.134</v>
      </c>
      <c r="AB5" s="1">
        <v>56.134</v>
      </c>
      <c r="AC5" s="1">
        <v>56.134</v>
      </c>
      <c r="AD5" s="1">
        <v>56.134</v>
      </c>
      <c r="AE5" s="1">
        <v>56.134</v>
      </c>
      <c r="AF5" s="1">
        <v>56.134</v>
      </c>
    </row>
    <row r="6" spans="1:32" x14ac:dyDescent="0.25">
      <c r="A6" t="s">
        <v>5</v>
      </c>
      <c r="B6" s="1">
        <v>66.129000000000005</v>
      </c>
      <c r="C6" s="1">
        <v>66.129000000000005</v>
      </c>
      <c r="D6" s="1">
        <v>66.129000000000005</v>
      </c>
      <c r="E6" s="1">
        <v>66.129000000000005</v>
      </c>
      <c r="F6" s="1">
        <v>66.129000000000005</v>
      </c>
      <c r="G6" s="1">
        <v>66.129000000000005</v>
      </c>
      <c r="H6" s="1">
        <v>66.129000000000005</v>
      </c>
      <c r="I6" s="1">
        <v>66.129000000000005</v>
      </c>
      <c r="J6" s="1">
        <v>66.129000000000005</v>
      </c>
      <c r="K6" s="1">
        <v>66.129000000000005</v>
      </c>
      <c r="L6" s="1">
        <v>66.129000000000005</v>
      </c>
      <c r="M6" s="1">
        <v>66.129000000000005</v>
      </c>
      <c r="N6" s="1">
        <v>66.129000000000005</v>
      </c>
      <c r="O6" s="1">
        <v>66.129000000000005</v>
      </c>
      <c r="P6" s="1">
        <v>66.129000000000005</v>
      </c>
      <c r="Q6" s="1">
        <v>66.129000000000005</v>
      </c>
      <c r="R6" s="1">
        <v>66.129000000000005</v>
      </c>
      <c r="S6" s="1">
        <v>66.129000000000005</v>
      </c>
      <c r="T6" s="1">
        <v>66.129000000000005</v>
      </c>
      <c r="U6" s="1">
        <v>66.129000000000005</v>
      </c>
      <c r="V6" s="1">
        <v>66.129000000000005</v>
      </c>
      <c r="W6" s="1">
        <v>66.129000000000005</v>
      </c>
      <c r="X6" s="1">
        <v>66.129000000000005</v>
      </c>
      <c r="Y6" s="1">
        <v>66.129000000000005</v>
      </c>
      <c r="Z6" s="1">
        <v>66.129000000000005</v>
      </c>
      <c r="AA6" s="1">
        <v>66.129000000000005</v>
      </c>
      <c r="AB6" s="1">
        <v>66.129000000000005</v>
      </c>
      <c r="AC6" s="1">
        <v>66.129000000000005</v>
      </c>
      <c r="AD6" s="1">
        <v>66.129000000000005</v>
      </c>
      <c r="AE6" s="1">
        <v>66.129000000000005</v>
      </c>
      <c r="AF6" s="1">
        <v>66.129000000000005</v>
      </c>
    </row>
    <row r="7" spans="1:32" s="3" customFormat="1" x14ac:dyDescent="0.25">
      <c r="A7" s="3" t="s">
        <v>6</v>
      </c>
      <c r="B7" s="4">
        <v>0.94</v>
      </c>
      <c r="C7" s="4">
        <v>0.94</v>
      </c>
      <c r="D7" s="4">
        <v>0.94</v>
      </c>
      <c r="E7" s="4">
        <v>0.94</v>
      </c>
      <c r="F7" s="4">
        <v>0.94</v>
      </c>
      <c r="G7" s="4">
        <v>0.94</v>
      </c>
      <c r="H7" s="4">
        <v>0.94</v>
      </c>
      <c r="I7" s="4">
        <v>0.94</v>
      </c>
      <c r="J7" s="4">
        <v>0.94</v>
      </c>
      <c r="K7" s="4">
        <v>0.94</v>
      </c>
      <c r="L7" s="4">
        <v>0.94</v>
      </c>
      <c r="M7" s="4">
        <v>0.94</v>
      </c>
      <c r="N7" s="4">
        <v>0.94</v>
      </c>
      <c r="O7" s="4">
        <v>0.94</v>
      </c>
      <c r="P7" s="4">
        <v>0.94</v>
      </c>
      <c r="Q7" s="4">
        <v>0.94</v>
      </c>
      <c r="R7" s="4">
        <v>0.94</v>
      </c>
      <c r="S7" s="4">
        <v>0.94</v>
      </c>
      <c r="T7" s="4">
        <v>0.94</v>
      </c>
      <c r="U7" s="4">
        <v>0.94</v>
      </c>
      <c r="V7" s="4">
        <v>0.94</v>
      </c>
      <c r="W7" s="4">
        <v>0.94</v>
      </c>
      <c r="X7" s="4">
        <v>0.94</v>
      </c>
      <c r="Y7" s="4">
        <v>0.94</v>
      </c>
      <c r="Z7" s="4">
        <v>0.94</v>
      </c>
      <c r="AA7" s="4">
        <v>0.94</v>
      </c>
      <c r="AB7" s="4">
        <v>0.94</v>
      </c>
      <c r="AC7" s="4">
        <v>0.94</v>
      </c>
      <c r="AD7" s="4">
        <v>0.94</v>
      </c>
      <c r="AE7" s="4">
        <v>0.94</v>
      </c>
      <c r="AF7" s="4">
        <v>0.94</v>
      </c>
    </row>
    <row r="8" spans="1:32" s="3" customFormat="1" x14ac:dyDescent="0.25">
      <c r="A8" s="3" t="s">
        <v>7</v>
      </c>
      <c r="B8" s="4">
        <v>0.94</v>
      </c>
      <c r="C8" s="4">
        <v>0.94</v>
      </c>
      <c r="D8" s="4">
        <v>0.94</v>
      </c>
      <c r="E8" s="4">
        <v>0.94</v>
      </c>
      <c r="F8" s="4">
        <v>0.94</v>
      </c>
      <c r="G8" s="4">
        <v>0.94</v>
      </c>
      <c r="H8" s="4">
        <v>0.94</v>
      </c>
      <c r="I8" s="4">
        <v>0.94</v>
      </c>
      <c r="J8" s="4">
        <v>0.94</v>
      </c>
      <c r="K8" s="4">
        <v>0.94</v>
      </c>
      <c r="L8" s="4">
        <v>0.94</v>
      </c>
      <c r="M8" s="4">
        <v>0.94</v>
      </c>
      <c r="N8" s="4">
        <v>0.94</v>
      </c>
      <c r="O8" s="4">
        <v>0.94</v>
      </c>
      <c r="P8" s="4">
        <v>0.94</v>
      </c>
      <c r="Q8" s="4">
        <v>0.94</v>
      </c>
      <c r="R8" s="4">
        <v>0.94</v>
      </c>
      <c r="S8" s="4">
        <v>0.94</v>
      </c>
      <c r="T8" s="4">
        <v>0.94</v>
      </c>
      <c r="U8" s="4">
        <v>0.94</v>
      </c>
      <c r="V8" s="4">
        <v>0.94</v>
      </c>
      <c r="W8" s="4">
        <v>0.94</v>
      </c>
      <c r="X8" s="4">
        <v>0.94</v>
      </c>
      <c r="Y8" s="4">
        <v>0.94</v>
      </c>
      <c r="Z8" s="4">
        <v>0.94</v>
      </c>
      <c r="AA8" s="4">
        <v>0.94</v>
      </c>
      <c r="AB8" s="4">
        <v>0.94</v>
      </c>
      <c r="AC8" s="4">
        <v>0.94</v>
      </c>
      <c r="AD8" s="4">
        <v>0.94</v>
      </c>
      <c r="AE8" s="4">
        <v>0.94</v>
      </c>
      <c r="AF8" s="4">
        <v>0.94</v>
      </c>
    </row>
    <row r="9" spans="1:32" s="3" customFormat="1" x14ac:dyDescent="0.25">
      <c r="A9" s="3" t="s">
        <v>8</v>
      </c>
      <c r="B9" s="4">
        <v>0.94</v>
      </c>
      <c r="C9" s="4">
        <v>0.94</v>
      </c>
      <c r="D9" s="4">
        <v>0.94</v>
      </c>
      <c r="E9" s="4">
        <v>0.94</v>
      </c>
      <c r="F9" s="4">
        <v>0.94</v>
      </c>
      <c r="G9" s="4">
        <v>0.94</v>
      </c>
      <c r="H9" s="4">
        <v>0.94</v>
      </c>
      <c r="I9" s="4">
        <v>0.94</v>
      </c>
      <c r="J9" s="4">
        <v>0.94</v>
      </c>
      <c r="K9" s="4">
        <v>0.94</v>
      </c>
      <c r="L9" s="4">
        <v>0.94</v>
      </c>
      <c r="M9" s="4">
        <v>0.94</v>
      </c>
      <c r="N9" s="4">
        <v>0.94</v>
      </c>
      <c r="O9" s="4">
        <v>0.94</v>
      </c>
      <c r="P9" s="4">
        <v>0.94</v>
      </c>
      <c r="Q9" s="4">
        <v>0.94</v>
      </c>
      <c r="R9" s="4">
        <v>0.94</v>
      </c>
      <c r="S9" s="4">
        <v>0.94</v>
      </c>
      <c r="T9" s="4">
        <v>0.94</v>
      </c>
      <c r="U9" s="4">
        <v>0.94</v>
      </c>
      <c r="V9" s="4">
        <v>0.94</v>
      </c>
      <c r="W9" s="4">
        <v>0.94</v>
      </c>
      <c r="X9" s="4">
        <v>0.94</v>
      </c>
      <c r="Y9" s="4">
        <v>0.94</v>
      </c>
      <c r="Z9" s="4">
        <v>0.94</v>
      </c>
      <c r="AA9" s="4">
        <v>0.94</v>
      </c>
      <c r="AB9" s="4">
        <v>0.94</v>
      </c>
      <c r="AC9" s="4">
        <v>0.94</v>
      </c>
      <c r="AD9" s="4">
        <v>0.94</v>
      </c>
      <c r="AE9" s="4">
        <v>0.94</v>
      </c>
      <c r="AF9" s="4">
        <v>0.94</v>
      </c>
    </row>
    <row r="10" spans="1:32" s="3" customFormat="1" x14ac:dyDescent="0.25">
      <c r="A10" s="3" t="s">
        <v>9</v>
      </c>
      <c r="B10" s="4">
        <v>5.3239999999999998</v>
      </c>
      <c r="C10" s="4">
        <v>5.3239999999999998</v>
      </c>
      <c r="D10" s="4">
        <v>5.3239999999999998</v>
      </c>
      <c r="E10" s="4">
        <v>5.3239999999999998</v>
      </c>
      <c r="F10" s="4">
        <v>5.3239999999999998</v>
      </c>
      <c r="G10" s="4">
        <v>5.3239999999999998</v>
      </c>
      <c r="H10" s="4">
        <v>5.3239999999999998</v>
      </c>
      <c r="I10" s="4">
        <v>5.3239999999999998</v>
      </c>
      <c r="J10" s="4">
        <v>5.3239999999999998</v>
      </c>
      <c r="K10" s="4">
        <v>5.3239999999999998</v>
      </c>
      <c r="L10" s="4">
        <v>5.3239999999999998</v>
      </c>
      <c r="M10" s="4">
        <v>5.3239999999999998</v>
      </c>
      <c r="N10" s="4">
        <v>5.3239999999999998</v>
      </c>
      <c r="O10" s="4">
        <v>5.3239999999999998</v>
      </c>
      <c r="P10" s="4">
        <v>5.3239999999999998</v>
      </c>
      <c r="Q10" s="4">
        <v>5.3239999999999998</v>
      </c>
      <c r="R10" s="4">
        <v>5.3239999999999998</v>
      </c>
      <c r="S10" s="4">
        <v>5.3239999999999998</v>
      </c>
      <c r="T10" s="4">
        <v>5.3239999999999998</v>
      </c>
      <c r="U10" s="4">
        <v>5.3239999999999998</v>
      </c>
      <c r="V10" s="4">
        <v>5.3239999999999998</v>
      </c>
      <c r="W10" s="4">
        <v>5.3239999999999998</v>
      </c>
      <c r="X10" s="4">
        <v>5.3239999999999998</v>
      </c>
      <c r="Y10" s="4">
        <v>5.3239999999999998</v>
      </c>
      <c r="Z10" s="4">
        <v>5.3239999999999998</v>
      </c>
      <c r="AA10" s="4">
        <v>5.3239999999999998</v>
      </c>
      <c r="AB10" s="4">
        <v>5.3239999999999998</v>
      </c>
      <c r="AC10" s="4">
        <v>5.3239999999999998</v>
      </c>
      <c r="AD10" s="4">
        <v>5.3239999999999998</v>
      </c>
      <c r="AE10" s="4">
        <v>5.3239999999999998</v>
      </c>
      <c r="AF10" s="4">
        <v>5.3239999999999998</v>
      </c>
    </row>
    <row r="11" spans="1:32" s="3" customFormat="1" x14ac:dyDescent="0.25">
      <c r="A11" s="3" t="s">
        <v>10</v>
      </c>
      <c r="B11" s="4">
        <v>5.3239999999999998</v>
      </c>
      <c r="C11" s="4">
        <v>5.3239999999999998</v>
      </c>
      <c r="D11" s="4">
        <v>5.3239999999999998</v>
      </c>
      <c r="E11" s="4">
        <v>5.3239999999999998</v>
      </c>
      <c r="F11" s="4">
        <v>5.3239999999999998</v>
      </c>
      <c r="G11" s="4">
        <v>5.3239999999999998</v>
      </c>
      <c r="H11" s="4">
        <v>5.3239999999999998</v>
      </c>
      <c r="I11" s="4">
        <v>5.3239999999999998</v>
      </c>
      <c r="J11" s="4">
        <v>5.3239999999999998</v>
      </c>
      <c r="K11" s="4">
        <v>5.3239999999999998</v>
      </c>
      <c r="L11" s="4">
        <v>5.3239999999999998</v>
      </c>
      <c r="M11" s="4">
        <v>5.3239999999999998</v>
      </c>
      <c r="N11" s="4">
        <v>5.3239999999999998</v>
      </c>
      <c r="O11" s="4">
        <v>5.3239999999999998</v>
      </c>
      <c r="P11" s="4">
        <v>5.3239999999999998</v>
      </c>
      <c r="Q11" s="4">
        <v>5.3239999999999998</v>
      </c>
      <c r="R11" s="4">
        <v>5.3239999999999998</v>
      </c>
      <c r="S11" s="4">
        <v>5.3239999999999998</v>
      </c>
      <c r="T11" s="4">
        <v>5.3239999999999998</v>
      </c>
      <c r="U11" s="4">
        <v>5.3239999999999998</v>
      </c>
      <c r="V11" s="4">
        <v>5.3239999999999998</v>
      </c>
      <c r="W11" s="4">
        <v>5.3239999999999998</v>
      </c>
      <c r="X11" s="4">
        <v>5.3239999999999998</v>
      </c>
      <c r="Y11" s="4">
        <v>5.3239999999999998</v>
      </c>
      <c r="Z11" s="4">
        <v>5.3239999999999998</v>
      </c>
      <c r="AA11" s="4">
        <v>5.3239999999999998</v>
      </c>
      <c r="AB11" s="4">
        <v>5.3239999999999998</v>
      </c>
      <c r="AC11" s="4">
        <v>5.3239999999999998</v>
      </c>
      <c r="AD11" s="4">
        <v>5.3239999999999998</v>
      </c>
      <c r="AE11" s="4">
        <v>5.3239999999999998</v>
      </c>
      <c r="AF11" s="4">
        <v>5.3239999999999998</v>
      </c>
    </row>
    <row r="12" spans="1:32" x14ac:dyDescent="0.25">
      <c r="A12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t="s">
        <v>12</v>
      </c>
      <c r="B13" s="1">
        <v>23.804556452746759</v>
      </c>
      <c r="C13" s="1">
        <v>23.804556452746759</v>
      </c>
      <c r="D13" s="1">
        <v>23.804556452746759</v>
      </c>
      <c r="E13" s="1">
        <v>23.804556452746759</v>
      </c>
      <c r="F13" s="1">
        <v>23.804556452746759</v>
      </c>
      <c r="G13" s="1">
        <v>23.804556452746759</v>
      </c>
      <c r="H13" s="1">
        <v>23.804556452746759</v>
      </c>
      <c r="I13" s="1">
        <v>23.804556452746759</v>
      </c>
      <c r="J13" s="1">
        <v>23.804556452746759</v>
      </c>
      <c r="K13" s="1">
        <v>23.804556452746759</v>
      </c>
      <c r="L13" s="1">
        <v>23.804556452746759</v>
      </c>
      <c r="M13" s="1">
        <v>23.689600807472083</v>
      </c>
      <c r="N13" s="1">
        <v>23.574645162197406</v>
      </c>
      <c r="O13" s="1">
        <v>23.459689516922733</v>
      </c>
      <c r="P13" s="1">
        <v>23.344733871648057</v>
      </c>
      <c r="Q13" s="1">
        <v>23.22977822637338</v>
      </c>
      <c r="R13" s="1">
        <v>23.114822581098704</v>
      </c>
      <c r="S13" s="1">
        <v>22.999866935824027</v>
      </c>
      <c r="T13" s="1">
        <v>22.884911290549354</v>
      </c>
      <c r="U13" s="1">
        <v>22.769955645274678</v>
      </c>
      <c r="V13" s="1">
        <v>22.655000000000001</v>
      </c>
      <c r="W13" s="1">
        <v>22.655000000000001</v>
      </c>
      <c r="X13" s="1">
        <v>22.655000000000001</v>
      </c>
      <c r="Y13" s="1">
        <v>22.655000000000001</v>
      </c>
      <c r="Z13" s="1">
        <v>22.655000000000001</v>
      </c>
      <c r="AA13" s="1">
        <v>22.655000000000001</v>
      </c>
      <c r="AB13" s="1">
        <v>22.655000000000001</v>
      </c>
      <c r="AC13" s="1">
        <v>22.655000000000001</v>
      </c>
      <c r="AD13" s="1">
        <v>22.655000000000001</v>
      </c>
      <c r="AE13" s="1">
        <v>22.655000000000001</v>
      </c>
      <c r="AF13" s="1">
        <v>22.655000000000001</v>
      </c>
    </row>
    <row r="14" spans="1:32" x14ac:dyDescent="0.25">
      <c r="A14" t="s">
        <v>13</v>
      </c>
      <c r="B14" s="2">
        <v>0.1</v>
      </c>
      <c r="C14" s="2">
        <v>0.1</v>
      </c>
      <c r="D14" s="2">
        <v>0.1</v>
      </c>
      <c r="E14" s="2">
        <v>0.1</v>
      </c>
      <c r="F14" s="2">
        <v>0.1</v>
      </c>
      <c r="G14" s="2">
        <v>0.1</v>
      </c>
      <c r="H14" s="2">
        <v>0.1</v>
      </c>
      <c r="I14" s="2">
        <v>0.1</v>
      </c>
      <c r="J14" s="2">
        <v>0.1</v>
      </c>
      <c r="K14" s="2">
        <v>0.1</v>
      </c>
      <c r="L14" s="2">
        <v>0.1</v>
      </c>
      <c r="M14" s="2">
        <v>0.1</v>
      </c>
      <c r="N14" s="2">
        <v>0.1</v>
      </c>
      <c r="O14" s="2">
        <v>0.1</v>
      </c>
      <c r="P14" s="2">
        <v>0.1</v>
      </c>
      <c r="Q14" s="2">
        <v>0.1</v>
      </c>
      <c r="R14" s="2">
        <v>0.1</v>
      </c>
      <c r="S14" s="2">
        <v>0.1</v>
      </c>
      <c r="T14" s="2">
        <v>0.1</v>
      </c>
      <c r="U14" s="2">
        <v>0.1</v>
      </c>
      <c r="V14" s="2">
        <v>0.1</v>
      </c>
      <c r="W14" s="2">
        <v>0.1</v>
      </c>
      <c r="X14" s="2">
        <v>0.1</v>
      </c>
      <c r="Y14" s="2">
        <v>0.1</v>
      </c>
      <c r="Z14" s="2">
        <v>0.1</v>
      </c>
      <c r="AA14" s="2">
        <v>0.1</v>
      </c>
      <c r="AB14" s="2">
        <v>0.1</v>
      </c>
      <c r="AC14" s="2">
        <v>0.1</v>
      </c>
      <c r="AD14" s="2">
        <v>0.1</v>
      </c>
      <c r="AE14" s="2">
        <v>0.1</v>
      </c>
      <c r="AF14" s="2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3E00-1B73-43EE-9172-3F23DCDFC399}">
  <dimension ref="A1:AF26"/>
  <sheetViews>
    <sheetView workbookViewId="0">
      <selection activeCell="A15" sqref="A15"/>
    </sheetView>
  </sheetViews>
  <sheetFormatPr defaultColWidth="8.7109375" defaultRowHeight="15" x14ac:dyDescent="0.25"/>
  <cols>
    <col min="1" max="1" width="19.5703125" customWidth="1"/>
    <col min="2" max="32" width="15.42578125" bestFit="1" customWidth="1"/>
  </cols>
  <sheetData>
    <row r="1" spans="1:32" s="5" customFormat="1" x14ac:dyDescent="0.25">
      <c r="A1" s="5" t="s">
        <v>15</v>
      </c>
      <c r="B1" s="5">
        <v>2020</v>
      </c>
      <c r="C1" s="5">
        <v>2021</v>
      </c>
      <c r="D1" s="5">
        <v>2022</v>
      </c>
      <c r="E1" s="5">
        <v>2023</v>
      </c>
      <c r="F1" s="5">
        <v>2024</v>
      </c>
      <c r="G1" s="5">
        <v>2025</v>
      </c>
      <c r="H1" s="5">
        <v>2026</v>
      </c>
      <c r="I1" s="5">
        <v>2027</v>
      </c>
      <c r="J1" s="5">
        <v>2028</v>
      </c>
      <c r="K1" s="5">
        <v>2029</v>
      </c>
      <c r="L1" s="5">
        <v>2030</v>
      </c>
      <c r="M1" s="5">
        <v>2031</v>
      </c>
      <c r="N1" s="5">
        <v>2032</v>
      </c>
      <c r="O1" s="5">
        <v>2033</v>
      </c>
      <c r="P1" s="5">
        <v>2034</v>
      </c>
      <c r="Q1" s="5">
        <v>2035</v>
      </c>
      <c r="R1" s="5">
        <v>2036</v>
      </c>
      <c r="S1" s="5">
        <v>2037</v>
      </c>
      <c r="T1" s="5">
        <v>2038</v>
      </c>
      <c r="U1" s="5">
        <v>2039</v>
      </c>
      <c r="V1" s="5">
        <v>2040</v>
      </c>
      <c r="W1" s="5">
        <v>2041</v>
      </c>
      <c r="X1" s="5">
        <v>2042</v>
      </c>
      <c r="Y1" s="5">
        <v>2043</v>
      </c>
      <c r="Z1" s="5">
        <v>2044</v>
      </c>
      <c r="AA1" s="5">
        <v>2045</v>
      </c>
      <c r="AB1" s="5">
        <v>2046</v>
      </c>
      <c r="AC1" s="5">
        <v>2047</v>
      </c>
      <c r="AD1" s="5">
        <v>2048</v>
      </c>
      <c r="AE1" s="5">
        <v>2049</v>
      </c>
      <c r="AF1" s="5">
        <v>2050</v>
      </c>
    </row>
    <row r="2" spans="1:32" s="7" customFormat="1" x14ac:dyDescent="0.25">
      <c r="A2" t="s">
        <v>1</v>
      </c>
      <c r="B2" s="6">
        <f>'[1]Fuel_cost_Off-grid (2)'!B2*2</f>
        <v>20.344231447804379</v>
      </c>
      <c r="C2" s="6">
        <f>'[1]Fuel_cost_Off-grid (2)'!C2*2</f>
        <v>20.107420288094488</v>
      </c>
      <c r="D2" s="6">
        <f>'[1]Fuel_cost_Off-grid (2)'!D2*2</f>
        <v>19.870609128384594</v>
      </c>
      <c r="E2" s="6">
        <f>'[1]Fuel_cost_Off-grid (2)'!E2*2</f>
        <v>19.633797968674703</v>
      </c>
      <c r="F2" s="6">
        <f>'[1]Fuel_cost_Off-grid (2)'!F2*2</f>
        <v>19.396986808964808</v>
      </c>
      <c r="G2" s="6">
        <f>'[1]Fuel_cost_Off-grid (2)'!G2*2</f>
        <v>19.160175649254917</v>
      </c>
      <c r="H2" s="6">
        <f>'[1]Fuel_cost_Off-grid (2)'!H2*2</f>
        <v>18.923364489545026</v>
      </c>
      <c r="I2" s="6">
        <f>'[1]Fuel_cost_Off-grid (2)'!I2*2</f>
        <v>18.686553329835132</v>
      </c>
      <c r="J2" s="6">
        <f>'[1]Fuel_cost_Off-grid (2)'!J2*2</f>
        <v>18.449742170125241</v>
      </c>
      <c r="K2" s="6">
        <f>'[1]Fuel_cost_Off-grid (2)'!K2*2</f>
        <v>18.212931010415346</v>
      </c>
      <c r="L2" s="6">
        <f>'[1]Fuel_cost_Off-grid (2)'!L2*2</f>
        <v>17.976119850705455</v>
      </c>
      <c r="M2" s="6">
        <f>'[1]Fuel_cost_Off-grid (2)'!M2*2</f>
        <v>17.89000670172004</v>
      </c>
      <c r="N2" s="6">
        <f>'[1]Fuel_cost_Off-grid (2)'!N2*2</f>
        <v>17.803893552734625</v>
      </c>
      <c r="O2" s="6">
        <f>'[1]Fuel_cost_Off-grid (2)'!O2*2</f>
        <v>17.717780403749209</v>
      </c>
      <c r="P2" s="6">
        <f>'[1]Fuel_cost_Off-grid (2)'!P2*2</f>
        <v>17.631667254763794</v>
      </c>
      <c r="Q2" s="6">
        <f>'[1]Fuel_cost_Off-grid (2)'!Q2*2</f>
        <v>17.545554105778379</v>
      </c>
      <c r="R2" s="6">
        <f>'[1]Fuel_cost_Off-grid (2)'!R2*2</f>
        <v>17.45944095679296</v>
      </c>
      <c r="S2" s="6">
        <f>'[1]Fuel_cost_Off-grid (2)'!S2*2</f>
        <v>17.373327807807545</v>
      </c>
      <c r="T2" s="6">
        <f>'[1]Fuel_cost_Off-grid (2)'!T2*2</f>
        <v>17.28721465882213</v>
      </c>
      <c r="U2" s="6">
        <f>'[1]Fuel_cost_Off-grid (2)'!U2*2</f>
        <v>17.201101509836715</v>
      </c>
      <c r="V2" s="6">
        <f>'[1]Fuel_cost_Off-grid (2)'!V2*2</f>
        <v>17.114988360851299</v>
      </c>
      <c r="W2" s="6">
        <f>'[1]Fuel_cost_Off-grid (2)'!W2*2</f>
        <v>17.028875211865881</v>
      </c>
      <c r="X2" s="6">
        <f>'[1]Fuel_cost_Off-grid (2)'!X2*2</f>
        <v>16.942762062880462</v>
      </c>
      <c r="Y2" s="6">
        <f>'[1]Fuel_cost_Off-grid (2)'!Y2*2</f>
        <v>16.856648913895043</v>
      </c>
      <c r="Z2" s="6">
        <f>'[1]Fuel_cost_Off-grid (2)'!Z2*2</f>
        <v>16.770535764909624</v>
      </c>
      <c r="AA2" s="6">
        <f>'[1]Fuel_cost_Off-grid (2)'!AA2*2</f>
        <v>16.684422615924206</v>
      </c>
      <c r="AB2" s="6">
        <f>'[1]Fuel_cost_Off-grid (2)'!AB2*2</f>
        <v>16.598309466938783</v>
      </c>
      <c r="AC2" s="6">
        <f>'[1]Fuel_cost_Off-grid (2)'!AC2*2</f>
        <v>16.512196317953364</v>
      </c>
      <c r="AD2" s="6">
        <f>'[1]Fuel_cost_Off-grid (2)'!AD2*2</f>
        <v>16.426083168967946</v>
      </c>
      <c r="AE2" s="6">
        <f>'[1]Fuel_cost_Off-grid (2)'!AE2*2</f>
        <v>16.339970019982527</v>
      </c>
      <c r="AF2" s="6">
        <f>'[1]Fuel_cost_Off-grid (2)'!AF2*2</f>
        <v>16.253856870997108</v>
      </c>
    </row>
    <row r="3" spans="1:32" s="7" customFormat="1" x14ac:dyDescent="0.25">
      <c r="A3" t="s">
        <v>2</v>
      </c>
      <c r="B3" s="6">
        <f>'[1]Fuel_cost_Off-grid (2)'!B3*2</f>
        <v>21.814748909686653</v>
      </c>
      <c r="C3" s="6">
        <f>'[1]Fuel_cost_Off-grid (2)'!C3*2</f>
        <v>21.560820615499825</v>
      </c>
      <c r="D3" s="6">
        <f>'[1]Fuel_cost_Off-grid (2)'!D3*2</f>
        <v>21.306892321312997</v>
      </c>
      <c r="E3" s="6">
        <f>'[1]Fuel_cost_Off-grid (2)'!E3*2</f>
        <v>21.052964027126166</v>
      </c>
      <c r="F3" s="6">
        <f>'[1]Fuel_cost_Off-grid (2)'!F3*2</f>
        <v>20.799035732939338</v>
      </c>
      <c r="G3" s="6">
        <f>'[1]Fuel_cost_Off-grid (2)'!G3*2</f>
        <v>20.54510743875251</v>
      </c>
      <c r="H3" s="6">
        <f>'[1]Fuel_cost_Off-grid (2)'!H3*2</f>
        <v>20.291179144565682</v>
      </c>
      <c r="I3" s="6">
        <f>'[1]Fuel_cost_Off-grid (2)'!I3*2</f>
        <v>20.037250850378854</v>
      </c>
      <c r="J3" s="6">
        <f>'[1]Fuel_cost_Off-grid (2)'!J3*2</f>
        <v>19.783322556192022</v>
      </c>
      <c r="K3" s="6">
        <f>'[1]Fuel_cost_Off-grid (2)'!K3*2</f>
        <v>19.529394262005194</v>
      </c>
      <c r="L3" s="6">
        <f>'[1]Fuel_cost_Off-grid (2)'!L3*2</f>
        <v>19.275465967818366</v>
      </c>
      <c r="M3" s="6">
        <f>'[1]Fuel_cost_Off-grid (2)'!M3*2</f>
        <v>19.183128406295882</v>
      </c>
      <c r="N3" s="6">
        <f>'[1]Fuel_cost_Off-grid (2)'!N3*2</f>
        <v>19.090790844773402</v>
      </c>
      <c r="O3" s="6">
        <f>'[1]Fuel_cost_Off-grid (2)'!O3*2</f>
        <v>18.998453283250917</v>
      </c>
      <c r="P3" s="6">
        <f>'[1]Fuel_cost_Off-grid (2)'!P3*2</f>
        <v>18.906115721728433</v>
      </c>
      <c r="Q3" s="6">
        <f>'[1]Fuel_cost_Off-grid (2)'!Q3*2</f>
        <v>18.813778160205949</v>
      </c>
      <c r="R3" s="6">
        <f>'[1]Fuel_cost_Off-grid (2)'!R3*2</f>
        <v>18.721440598683468</v>
      </c>
      <c r="S3" s="6">
        <f>'[1]Fuel_cost_Off-grid (2)'!S3*2</f>
        <v>18.629103037160984</v>
      </c>
      <c r="T3" s="6">
        <f>'[1]Fuel_cost_Off-grid (2)'!T3*2</f>
        <v>18.5367654756385</v>
      </c>
      <c r="U3" s="6">
        <f>'[1]Fuel_cost_Off-grid (2)'!U3*2</f>
        <v>18.444427914116019</v>
      </c>
      <c r="V3" s="6">
        <f>'[1]Fuel_cost_Off-grid (2)'!V3*2</f>
        <v>18.352090352593535</v>
      </c>
      <c r="W3" s="6">
        <f>'[1]Fuel_cost_Off-grid (2)'!W3*2</f>
        <v>18.259752791071048</v>
      </c>
      <c r="X3" s="6">
        <f>'[1]Fuel_cost_Off-grid (2)'!X3*2</f>
        <v>18.16741522954856</v>
      </c>
      <c r="Y3" s="6">
        <f>'[1]Fuel_cost_Off-grid (2)'!Y3*2</f>
        <v>18.075077668026076</v>
      </c>
      <c r="Z3" s="6">
        <f>'[1]Fuel_cost_Off-grid (2)'!Z3*2</f>
        <v>17.982740106503588</v>
      </c>
      <c r="AA3" s="6">
        <f>'[1]Fuel_cost_Off-grid (2)'!AA3*2</f>
        <v>17.8904025449811</v>
      </c>
      <c r="AB3" s="6">
        <f>'[1]Fuel_cost_Off-grid (2)'!AB3*2</f>
        <v>17.798064983458612</v>
      </c>
      <c r="AC3" s="6">
        <f>'[1]Fuel_cost_Off-grid (2)'!AC3*2</f>
        <v>17.705727421936125</v>
      </c>
      <c r="AD3" s="6">
        <f>'[1]Fuel_cost_Off-grid (2)'!AD3*2</f>
        <v>17.613389860413641</v>
      </c>
      <c r="AE3" s="6">
        <f>'[1]Fuel_cost_Off-grid (2)'!AE3*2</f>
        <v>17.521052298891153</v>
      </c>
      <c r="AF3" s="6">
        <f>'[1]Fuel_cost_Off-grid (2)'!AF3*2</f>
        <v>17.428714737368665</v>
      </c>
    </row>
    <row r="4" spans="1:32" s="7" customFormat="1" x14ac:dyDescent="0.25">
      <c r="A4" t="s">
        <v>3</v>
      </c>
      <c r="B4" s="6">
        <f>'[1]Fuel_cost_Off-grid (2)'!B4*2</f>
        <v>21.814748909686653</v>
      </c>
      <c r="C4" s="6">
        <f>'[1]Fuel_cost_Off-grid (2)'!C4*2</f>
        <v>21.560820615499825</v>
      </c>
      <c r="D4" s="6">
        <f>'[1]Fuel_cost_Off-grid (2)'!D4*2</f>
        <v>21.306892321312997</v>
      </c>
      <c r="E4" s="6">
        <f>'[1]Fuel_cost_Off-grid (2)'!E4*2</f>
        <v>21.052964027126166</v>
      </c>
      <c r="F4" s="6">
        <f>'[1]Fuel_cost_Off-grid (2)'!F4*2</f>
        <v>20.799035732939338</v>
      </c>
      <c r="G4" s="6">
        <f>'[1]Fuel_cost_Off-grid (2)'!G4*2</f>
        <v>20.54510743875251</v>
      </c>
      <c r="H4" s="6">
        <f>'[1]Fuel_cost_Off-grid (2)'!H4*2</f>
        <v>20.291179144565682</v>
      </c>
      <c r="I4" s="6">
        <f>'[1]Fuel_cost_Off-grid (2)'!I4*2</f>
        <v>20.037250850378854</v>
      </c>
      <c r="J4" s="6">
        <f>'[1]Fuel_cost_Off-grid (2)'!J4*2</f>
        <v>19.783322556192022</v>
      </c>
      <c r="K4" s="6">
        <f>'[1]Fuel_cost_Off-grid (2)'!K4*2</f>
        <v>19.529394262005194</v>
      </c>
      <c r="L4" s="6">
        <f>'[1]Fuel_cost_Off-grid (2)'!L4*2</f>
        <v>19.275465967818366</v>
      </c>
      <c r="M4" s="6">
        <f>'[1]Fuel_cost_Off-grid (2)'!M4*2</f>
        <v>19.183128406295882</v>
      </c>
      <c r="N4" s="6">
        <f>'[1]Fuel_cost_Off-grid (2)'!N4*2</f>
        <v>19.090790844773402</v>
      </c>
      <c r="O4" s="6">
        <f>'[1]Fuel_cost_Off-grid (2)'!O4*2</f>
        <v>18.998453283250917</v>
      </c>
      <c r="P4" s="6">
        <f>'[1]Fuel_cost_Off-grid (2)'!P4*2</f>
        <v>18.906115721728433</v>
      </c>
      <c r="Q4" s="6">
        <f>'[1]Fuel_cost_Off-grid (2)'!Q4*2</f>
        <v>18.813778160205949</v>
      </c>
      <c r="R4" s="6">
        <f>'[1]Fuel_cost_Off-grid (2)'!R4*2</f>
        <v>18.721440598683468</v>
      </c>
      <c r="S4" s="6">
        <f>'[1]Fuel_cost_Off-grid (2)'!S4*2</f>
        <v>18.629103037160984</v>
      </c>
      <c r="T4" s="6">
        <f>'[1]Fuel_cost_Off-grid (2)'!T4*2</f>
        <v>18.5367654756385</v>
      </c>
      <c r="U4" s="6">
        <f>'[1]Fuel_cost_Off-grid (2)'!U4*2</f>
        <v>18.444427914116019</v>
      </c>
      <c r="V4" s="6">
        <f>'[1]Fuel_cost_Off-grid (2)'!V4*2</f>
        <v>18.352090352593535</v>
      </c>
      <c r="W4" s="6">
        <f>'[1]Fuel_cost_Off-grid (2)'!W4*2</f>
        <v>18.259752791071048</v>
      </c>
      <c r="X4" s="6">
        <f>'[1]Fuel_cost_Off-grid (2)'!X4*2</f>
        <v>18.16741522954856</v>
      </c>
      <c r="Y4" s="6">
        <f>'[1]Fuel_cost_Off-grid (2)'!Y4*2</f>
        <v>18.075077668026076</v>
      </c>
      <c r="Z4" s="6">
        <f>'[1]Fuel_cost_Off-grid (2)'!Z4*2</f>
        <v>17.982740106503588</v>
      </c>
      <c r="AA4" s="6">
        <f>'[1]Fuel_cost_Off-grid (2)'!AA4*2</f>
        <v>17.8904025449811</v>
      </c>
      <c r="AB4" s="6">
        <f>'[1]Fuel_cost_Off-grid (2)'!AB4*2</f>
        <v>17.798064983458612</v>
      </c>
      <c r="AC4" s="6">
        <f>'[1]Fuel_cost_Off-grid (2)'!AC4*2</f>
        <v>17.705727421936125</v>
      </c>
      <c r="AD4" s="6">
        <f>'[1]Fuel_cost_Off-grid (2)'!AD4*2</f>
        <v>17.613389860413641</v>
      </c>
      <c r="AE4" s="6">
        <f>'[1]Fuel_cost_Off-grid (2)'!AE4*2</f>
        <v>17.521052298891153</v>
      </c>
      <c r="AF4" s="6">
        <f>'[1]Fuel_cost_Off-grid (2)'!AF4*2</f>
        <v>17.428714737368665</v>
      </c>
    </row>
    <row r="5" spans="1:32" s="7" customFormat="1" x14ac:dyDescent="0.25">
      <c r="A5" t="s">
        <v>4</v>
      </c>
      <c r="B5" s="6">
        <f>'[1]Fuel_cost_Off-grid (2)'!B5*2</f>
        <v>17.544598657742835</v>
      </c>
      <c r="C5" s="6">
        <f>'[1]Fuel_cost_Off-grid (2)'!C5*2</f>
        <v>17.065693717975773</v>
      </c>
      <c r="D5" s="6">
        <f>'[1]Fuel_cost_Off-grid (2)'!D5*2</f>
        <v>16.586788778208714</v>
      </c>
      <c r="E5" s="6">
        <f>'[1]Fuel_cost_Off-grid (2)'!E5*2</f>
        <v>16.107883838441651</v>
      </c>
      <c r="F5" s="6">
        <f>'[1]Fuel_cost_Off-grid (2)'!F5*2</f>
        <v>15.628978898674591</v>
      </c>
      <c r="G5" s="6">
        <f>'[1]Fuel_cost_Off-grid (2)'!G5*2</f>
        <v>15.15007395890753</v>
      </c>
      <c r="H5" s="6">
        <f>'[1]Fuel_cost_Off-grid (2)'!H5*2</f>
        <v>14.671169019140468</v>
      </c>
      <c r="I5" s="6">
        <f>'[1]Fuel_cost_Off-grid (2)'!I5*2</f>
        <v>14.192264079373407</v>
      </c>
      <c r="J5" s="6">
        <f>'[1]Fuel_cost_Off-grid (2)'!J5*2</f>
        <v>13.713359139606347</v>
      </c>
      <c r="K5" s="6">
        <f>'[1]Fuel_cost_Off-grid (2)'!K5*2</f>
        <v>13.234454199839284</v>
      </c>
      <c r="L5" s="6">
        <f>'[1]Fuel_cost_Off-grid (2)'!L5*2</f>
        <v>12.755549260072224</v>
      </c>
      <c r="M5" s="6">
        <f>'[1]Fuel_cost_Off-grid (2)'!M5*2</f>
        <v>12.885396663910951</v>
      </c>
      <c r="N5" s="6">
        <f>'[1]Fuel_cost_Off-grid (2)'!N5*2</f>
        <v>13.015244067749679</v>
      </c>
      <c r="O5" s="6">
        <f>'[1]Fuel_cost_Off-grid (2)'!O5*2</f>
        <v>13.145091471588405</v>
      </c>
      <c r="P5" s="6">
        <f>'[1]Fuel_cost_Off-grid (2)'!P5*2</f>
        <v>13.274938875427132</v>
      </c>
      <c r="Q5" s="6">
        <f>'[1]Fuel_cost_Off-grid (2)'!Q5*2</f>
        <v>13.40478627926586</v>
      </c>
      <c r="R5" s="6">
        <f>'[1]Fuel_cost_Off-grid (2)'!R5*2</f>
        <v>13.534633683104587</v>
      </c>
      <c r="S5" s="6">
        <f>'[1]Fuel_cost_Off-grid (2)'!S5*2</f>
        <v>13.664481086943315</v>
      </c>
      <c r="T5" s="6">
        <f>'[1]Fuel_cost_Off-grid (2)'!T5*2</f>
        <v>13.794328490782041</v>
      </c>
      <c r="U5" s="6">
        <f>'[1]Fuel_cost_Off-grid (2)'!U5*2</f>
        <v>13.924175894620769</v>
      </c>
      <c r="V5" s="6">
        <f>'[1]Fuel_cost_Off-grid (2)'!V5*2</f>
        <v>14.054023298459496</v>
      </c>
      <c r="W5" s="6">
        <f>'[1]Fuel_cost_Off-grid (2)'!W5*2</f>
        <v>14.046517504084836</v>
      </c>
      <c r="X5" s="6">
        <f>'[1]Fuel_cost_Off-grid (2)'!X5*2</f>
        <v>14.039011709710175</v>
      </c>
      <c r="Y5" s="6">
        <f>'[1]Fuel_cost_Off-grid (2)'!Y5*2</f>
        <v>14.031505915335517</v>
      </c>
      <c r="Z5" s="6">
        <f>'[1]Fuel_cost_Off-grid (2)'!Z5*2</f>
        <v>14.024000120960856</v>
      </c>
      <c r="AA5" s="6">
        <f>'[1]Fuel_cost_Off-grid (2)'!AA5*2</f>
        <v>14.016494326586196</v>
      </c>
      <c r="AB5" s="6">
        <f>'[1]Fuel_cost_Off-grid (2)'!AB5*2</f>
        <v>14.008988532211536</v>
      </c>
      <c r="AC5" s="6">
        <f>'[1]Fuel_cost_Off-grid (2)'!AC5*2</f>
        <v>14.001482737836875</v>
      </c>
      <c r="AD5" s="6">
        <f>'[1]Fuel_cost_Off-grid (2)'!AD5*2</f>
        <v>13.993976943462217</v>
      </c>
      <c r="AE5" s="6">
        <f>'[1]Fuel_cost_Off-grid (2)'!AE5*2</f>
        <v>13.986471149087556</v>
      </c>
      <c r="AF5" s="6">
        <f>'[1]Fuel_cost_Off-grid (2)'!AF5*2</f>
        <v>13.978965354712896</v>
      </c>
    </row>
    <row r="6" spans="1:32" s="7" customFormat="1" x14ac:dyDescent="0.25">
      <c r="A6" t="s">
        <v>5</v>
      </c>
      <c r="B6" s="6">
        <f>'[1]Fuel_cost_Off-grid (2)'!B6*2</f>
        <v>16.182600178393987</v>
      </c>
      <c r="C6" s="6">
        <f>'[1]Fuel_cost_Off-grid (2)'!C6*2</f>
        <v>15.994231287428555</v>
      </c>
      <c r="D6" s="6">
        <f>'[1]Fuel_cost_Off-grid (2)'!D6*2</f>
        <v>15.805862396463121</v>
      </c>
      <c r="E6" s="6">
        <f>'[1]Fuel_cost_Off-grid (2)'!E6*2</f>
        <v>15.61749350549769</v>
      </c>
      <c r="F6" s="6">
        <f>'[1]Fuel_cost_Off-grid (2)'!F6*2</f>
        <v>15.429124614532256</v>
      </c>
      <c r="G6" s="6">
        <f>'[1]Fuel_cost_Off-grid (2)'!G6*2</f>
        <v>15.240755723566824</v>
      </c>
      <c r="H6" s="6">
        <f>'[1]Fuel_cost_Off-grid (2)'!H6*2</f>
        <v>15.052386832601393</v>
      </c>
      <c r="I6" s="6">
        <f>'[1]Fuel_cost_Off-grid (2)'!I6*2</f>
        <v>14.864017941635959</v>
      </c>
      <c r="J6" s="6">
        <f>'[1]Fuel_cost_Off-grid (2)'!J6*2</f>
        <v>14.675649050670527</v>
      </c>
      <c r="K6" s="6">
        <f>'[1]Fuel_cost_Off-grid (2)'!K6*2</f>
        <v>14.487280159705094</v>
      </c>
      <c r="L6" s="6">
        <f>'[1]Fuel_cost_Off-grid (2)'!L6*2</f>
        <v>14.298911268739662</v>
      </c>
      <c r="M6" s="6">
        <f>'[1]Fuel_cost_Off-grid (2)'!M6*2</f>
        <v>14.384141622842419</v>
      </c>
      <c r="N6" s="6">
        <f>'[1]Fuel_cost_Off-grid (2)'!N6*2</f>
        <v>14.469371976945176</v>
      </c>
      <c r="O6" s="6">
        <f>'[1]Fuel_cost_Off-grid (2)'!O6*2</f>
        <v>14.554602331047933</v>
      </c>
      <c r="P6" s="6">
        <f>'[1]Fuel_cost_Off-grid (2)'!P6*2</f>
        <v>14.63983268515069</v>
      </c>
      <c r="Q6" s="6">
        <f>'[1]Fuel_cost_Off-grid (2)'!Q6*2</f>
        <v>14.725063039253445</v>
      </c>
      <c r="R6" s="6">
        <f>'[1]Fuel_cost_Off-grid (2)'!R6*2</f>
        <v>14.810293393356202</v>
      </c>
      <c r="S6" s="6">
        <f>'[1]Fuel_cost_Off-grid (2)'!S6*2</f>
        <v>14.895523747458959</v>
      </c>
      <c r="T6" s="6">
        <f>'[1]Fuel_cost_Off-grid (2)'!T6*2</f>
        <v>14.980754101561716</v>
      </c>
      <c r="U6" s="6">
        <f>'[1]Fuel_cost_Off-grid (2)'!U6*2</f>
        <v>15.065984455664474</v>
      </c>
      <c r="V6" s="6">
        <f>'[1]Fuel_cost_Off-grid (2)'!V6*2</f>
        <v>15.151214809767231</v>
      </c>
      <c r="W6" s="6">
        <f>'[1]Fuel_cost_Off-grid (2)'!W6*2</f>
        <v>15.059827617638183</v>
      </c>
      <c r="X6" s="6">
        <f>'[1]Fuel_cost_Off-grid (2)'!X6*2</f>
        <v>14.968440425509135</v>
      </c>
      <c r="Y6" s="6">
        <f>'[1]Fuel_cost_Off-grid (2)'!Y6*2</f>
        <v>14.877053233380089</v>
      </c>
      <c r="Z6" s="6">
        <f>'[1]Fuel_cost_Off-grid (2)'!Z6*2</f>
        <v>14.785666041251041</v>
      </c>
      <c r="AA6" s="6">
        <f>'[1]Fuel_cost_Off-grid (2)'!AA6*2</f>
        <v>14.694278849121993</v>
      </c>
      <c r="AB6" s="6">
        <f>'[1]Fuel_cost_Off-grid (2)'!AB6*2</f>
        <v>14.602891656992945</v>
      </c>
      <c r="AC6" s="6">
        <f>'[1]Fuel_cost_Off-grid (2)'!AC6*2</f>
        <v>14.511504464863897</v>
      </c>
      <c r="AD6" s="6">
        <f>'[1]Fuel_cost_Off-grid (2)'!AD6*2</f>
        <v>14.420117272734851</v>
      </c>
      <c r="AE6" s="6">
        <f>'[1]Fuel_cost_Off-grid (2)'!AE6*2</f>
        <v>14.328730080605803</v>
      </c>
      <c r="AF6" s="6">
        <f>'[1]Fuel_cost_Off-grid (2)'!AF6*2</f>
        <v>14.237342888476755</v>
      </c>
    </row>
    <row r="7" spans="1:32" s="7" customFormat="1" x14ac:dyDescent="0.25">
      <c r="A7" t="s">
        <v>6</v>
      </c>
      <c r="B7" s="6">
        <v>39.243885108621882</v>
      </c>
      <c r="C7" s="6">
        <v>38.362995972373064</v>
      </c>
      <c r="D7" s="6">
        <v>37.482106836124238</v>
      </c>
      <c r="E7" s="6">
        <v>36.60121769987542</v>
      </c>
      <c r="F7" s="6">
        <v>35.720328563626602</v>
      </c>
      <c r="G7" s="6">
        <v>34.839439427377776</v>
      </c>
      <c r="H7" s="6">
        <v>33.958550291128958</v>
      </c>
      <c r="I7" s="6">
        <v>33.07766115488014</v>
      </c>
      <c r="J7" s="6">
        <v>32.196772018631314</v>
      </c>
      <c r="K7" s="6">
        <v>31.315882882382496</v>
      </c>
      <c r="L7" s="6">
        <v>30.434993746133674</v>
      </c>
      <c r="M7" s="6">
        <v>30.173590067929748</v>
      </c>
      <c r="N7" s="6">
        <v>29.912186389725825</v>
      </c>
      <c r="O7" s="6">
        <v>29.650782711521899</v>
      </c>
      <c r="P7" s="6">
        <v>29.389379033317976</v>
      </c>
      <c r="Q7" s="6">
        <v>29.127975355114049</v>
      </c>
      <c r="R7" s="6">
        <v>28.866571676910123</v>
      </c>
      <c r="S7" s="6">
        <v>28.6051679987062</v>
      </c>
      <c r="T7" s="6">
        <v>28.343764320502274</v>
      </c>
      <c r="U7" s="6">
        <v>28.082360642298351</v>
      </c>
      <c r="V7" s="6">
        <v>27.820956964094425</v>
      </c>
      <c r="W7" s="6">
        <v>27.415026697745539</v>
      </c>
      <c r="X7" s="6">
        <v>27.00909643139665</v>
      </c>
      <c r="Y7" s="6">
        <v>26.603166165047764</v>
      </c>
      <c r="Z7" s="6">
        <v>26.197235898698874</v>
      </c>
      <c r="AA7" s="6">
        <v>25.791305632349989</v>
      </c>
      <c r="AB7" s="6">
        <v>25.385375366001099</v>
      </c>
      <c r="AC7" s="6">
        <v>24.979445099652214</v>
      </c>
      <c r="AD7" s="6">
        <v>24.573514833303328</v>
      </c>
      <c r="AE7" s="6">
        <v>24.167584566954439</v>
      </c>
      <c r="AF7" s="6">
        <v>23.761654300605553</v>
      </c>
    </row>
    <row r="8" spans="1:32" s="7" customFormat="1" x14ac:dyDescent="0.25">
      <c r="A8" t="s">
        <v>7</v>
      </c>
      <c r="B8" s="6">
        <v>53.62618090452262</v>
      </c>
      <c r="C8" s="6">
        <v>52.94628140703518</v>
      </c>
      <c r="D8" s="6">
        <v>52.266381909547746</v>
      </c>
      <c r="E8" s="6">
        <v>51.586482412060306</v>
      </c>
      <c r="F8" s="6">
        <v>50.906582914572873</v>
      </c>
      <c r="G8" s="6">
        <v>50.226683417085432</v>
      </c>
      <c r="H8" s="6">
        <v>49.546783919597999</v>
      </c>
      <c r="I8" s="6">
        <v>48.866884422110559</v>
      </c>
      <c r="J8" s="6">
        <v>48.186984924623125</v>
      </c>
      <c r="K8" s="6">
        <v>47.507085427135685</v>
      </c>
      <c r="L8" s="6">
        <v>45.557989949748752</v>
      </c>
      <c r="M8" s="6">
        <v>44.613271356783926</v>
      </c>
      <c r="N8" s="6">
        <v>43.6685527638191</v>
      </c>
      <c r="O8" s="6">
        <v>42.723834170854275</v>
      </c>
      <c r="P8" s="6">
        <v>41.779115577889449</v>
      </c>
      <c r="Q8" s="6">
        <v>40.834396984924624</v>
      </c>
      <c r="R8" s="6">
        <v>39.889678391959798</v>
      </c>
      <c r="S8" s="6">
        <v>38.944959798994972</v>
      </c>
      <c r="T8" s="6">
        <v>38.000241206030147</v>
      </c>
      <c r="U8" s="6">
        <v>37.055522613065321</v>
      </c>
      <c r="V8" s="6">
        <v>35.441256281407036</v>
      </c>
      <c r="W8" s="6">
        <v>34.852412060301511</v>
      </c>
      <c r="X8" s="6">
        <v>34.263567839195979</v>
      </c>
      <c r="Y8" s="6">
        <v>33.674723618090447</v>
      </c>
      <c r="Z8" s="6">
        <v>33.085879396984922</v>
      </c>
      <c r="AA8" s="6">
        <v>32.497035175879397</v>
      </c>
      <c r="AB8" s="6">
        <v>31.908190954773868</v>
      </c>
      <c r="AC8" s="6">
        <v>31.319346733668343</v>
      </c>
      <c r="AD8" s="6">
        <v>30.730502512562815</v>
      </c>
      <c r="AE8" s="6">
        <v>30.14165829145729</v>
      </c>
      <c r="AF8" s="6">
        <v>28.765427135678394</v>
      </c>
    </row>
    <row r="9" spans="1:32" s="7" customFormat="1" x14ac:dyDescent="0.25">
      <c r="A9" t="s">
        <v>8</v>
      </c>
      <c r="B9" s="6">
        <v>63.627839195979909</v>
      </c>
      <c r="C9" s="6">
        <v>62.850653266331669</v>
      </c>
      <c r="D9" s="6">
        <v>62.073467336683429</v>
      </c>
      <c r="E9" s="6">
        <v>61.296281407035188</v>
      </c>
      <c r="F9" s="6">
        <v>60.519095477386955</v>
      </c>
      <c r="G9" s="6">
        <v>59.741909547738715</v>
      </c>
      <c r="H9" s="6">
        <v>58.964723618090474</v>
      </c>
      <c r="I9" s="6">
        <v>58.187537688442241</v>
      </c>
      <c r="J9" s="6">
        <v>57.410351758794</v>
      </c>
      <c r="K9" s="6">
        <v>56.633165829145767</v>
      </c>
      <c r="L9" s="6">
        <v>54.564271356783927</v>
      </c>
      <c r="M9" s="6">
        <v>53.405552763819095</v>
      </c>
      <c r="N9" s="6">
        <v>52.246834170854264</v>
      </c>
      <c r="O9" s="6">
        <v>51.08811557788944</v>
      </c>
      <c r="P9" s="6">
        <v>49.929396984924608</v>
      </c>
      <c r="Q9" s="6">
        <v>48.770678391959784</v>
      </c>
      <c r="R9" s="6">
        <v>47.611959798994953</v>
      </c>
      <c r="S9" s="6">
        <v>46.453241206030128</v>
      </c>
      <c r="T9" s="6">
        <v>45.294522613065297</v>
      </c>
      <c r="U9" s="6">
        <v>44.135804020100466</v>
      </c>
      <c r="V9" s="6">
        <v>42.179195979899497</v>
      </c>
      <c r="W9" s="6">
        <v>41.45949748743719</v>
      </c>
      <c r="X9" s="6">
        <v>40.739798994974876</v>
      </c>
      <c r="Y9" s="6">
        <v>40.020100502512555</v>
      </c>
      <c r="Z9" s="6">
        <v>39.300402010050242</v>
      </c>
      <c r="AA9" s="6">
        <v>38.580703517587928</v>
      </c>
      <c r="AB9" s="6">
        <v>37.861005025125614</v>
      </c>
      <c r="AC9" s="6">
        <v>37.1413065326633</v>
      </c>
      <c r="AD9" s="6">
        <v>36.421608040200979</v>
      </c>
      <c r="AE9" s="6">
        <v>35.701909547738666</v>
      </c>
      <c r="AF9" s="6">
        <v>34.091407035175884</v>
      </c>
    </row>
    <row r="10" spans="1:32" s="7" customFormat="1" x14ac:dyDescent="0.25">
      <c r="A10" t="s">
        <v>9</v>
      </c>
      <c r="B10" s="6">
        <v>29.022250444356395</v>
      </c>
      <c r="C10" s="6">
        <v>28.448646485828004</v>
      </c>
      <c r="D10" s="6">
        <v>27.875042527299613</v>
      </c>
      <c r="E10" s="6">
        <v>27.301438568771218</v>
      </c>
      <c r="F10" s="6">
        <v>26.727834610242827</v>
      </c>
      <c r="G10" s="6">
        <v>26.154230651714435</v>
      </c>
      <c r="H10" s="6">
        <v>25.580626693186044</v>
      </c>
      <c r="I10" s="6">
        <v>25.007022734657653</v>
      </c>
      <c r="J10" s="6">
        <v>24.433418776129258</v>
      </c>
      <c r="K10" s="6">
        <v>23.859814817600867</v>
      </c>
      <c r="L10" s="6">
        <v>23.286210859072476</v>
      </c>
      <c r="M10" s="6">
        <v>23.25611867120201</v>
      </c>
      <c r="N10" s="6">
        <v>23.226026483331541</v>
      </c>
      <c r="O10" s="6">
        <v>23.195934295461072</v>
      </c>
      <c r="P10" s="6">
        <v>23.165842107590606</v>
      </c>
      <c r="Q10" s="6">
        <v>23.135749919720141</v>
      </c>
      <c r="R10" s="6">
        <v>23.105657731849671</v>
      </c>
      <c r="S10" s="6">
        <v>23.075565543979202</v>
      </c>
      <c r="T10" s="6">
        <v>23.045473356108737</v>
      </c>
      <c r="U10" s="6">
        <v>23.015381168238271</v>
      </c>
      <c r="V10" s="6">
        <v>22.985288980367802</v>
      </c>
      <c r="W10" s="6">
        <v>22.823218821686602</v>
      </c>
      <c r="X10" s="6">
        <v>22.661148663005399</v>
      </c>
      <c r="Y10" s="6">
        <v>22.499078504324199</v>
      </c>
      <c r="Z10" s="6">
        <v>22.337008345642996</v>
      </c>
      <c r="AA10" s="6">
        <v>22.174938186961796</v>
      </c>
      <c r="AB10" s="6">
        <v>22.012868028280597</v>
      </c>
      <c r="AC10" s="6">
        <v>21.850797869599393</v>
      </c>
      <c r="AD10" s="6">
        <v>21.688727710918194</v>
      </c>
      <c r="AE10" s="6">
        <v>21.526657552236991</v>
      </c>
      <c r="AF10" s="6">
        <v>21.364587393555791</v>
      </c>
    </row>
    <row r="11" spans="1:32" s="7" customFormat="1" x14ac:dyDescent="0.25">
      <c r="A11" t="s">
        <v>10</v>
      </c>
      <c r="B11" s="6">
        <v>47.278817204301077</v>
      </c>
      <c r="C11" s="6">
        <v>46.278172043010755</v>
      </c>
      <c r="D11" s="6">
        <v>45.277526881720441</v>
      </c>
      <c r="E11" s="6">
        <v>44.276881720430119</v>
      </c>
      <c r="F11" s="6">
        <v>43.276236559139804</v>
      </c>
      <c r="G11" s="6">
        <v>42.275591397849482</v>
      </c>
      <c r="H11" s="6">
        <v>41.27494623655916</v>
      </c>
      <c r="I11" s="6">
        <v>40.274301075268845</v>
      </c>
      <c r="J11" s="6">
        <v>39.273655913978523</v>
      </c>
      <c r="K11" s="6">
        <v>38.273010752688208</v>
      </c>
      <c r="L11" s="6">
        <v>36.264301075268818</v>
      </c>
      <c r="M11" s="6">
        <v>35.345596774193552</v>
      </c>
      <c r="N11" s="6">
        <v>34.426892473118279</v>
      </c>
      <c r="O11" s="6">
        <v>33.508188172043013</v>
      </c>
      <c r="P11" s="6">
        <v>32.58948387096774</v>
      </c>
      <c r="Q11" s="6">
        <v>31.670779569892471</v>
      </c>
      <c r="R11" s="6">
        <v>30.752075268817201</v>
      </c>
      <c r="S11" s="6">
        <v>29.833370967741931</v>
      </c>
      <c r="T11" s="6">
        <v>28.914666666666662</v>
      </c>
      <c r="U11" s="6">
        <v>27.995962365591392</v>
      </c>
      <c r="V11" s="6">
        <v>26.576935483870969</v>
      </c>
      <c r="W11" s="6">
        <v>26.035</v>
      </c>
      <c r="X11" s="6">
        <v>25.493064516129031</v>
      </c>
      <c r="Y11" s="6">
        <v>24.951129032258066</v>
      </c>
      <c r="Z11" s="6">
        <v>24.409193548387098</v>
      </c>
      <c r="AA11" s="6">
        <v>23.867258064516129</v>
      </c>
      <c r="AB11" s="6">
        <v>23.325322580645164</v>
      </c>
      <c r="AC11" s="6">
        <v>22.783387096774195</v>
      </c>
      <c r="AD11" s="6">
        <v>22.24145161290323</v>
      </c>
      <c r="AE11" s="6">
        <v>21.399516129032264</v>
      </c>
      <c r="AF11" s="6">
        <v>20.760483870967743</v>
      </c>
    </row>
    <row r="12" spans="1:32" s="7" customFormat="1" x14ac:dyDescent="0.25">
      <c r="A12" t="s">
        <v>11</v>
      </c>
      <c r="B12" s="6">
        <v>24</v>
      </c>
      <c r="C12" s="6">
        <v>24.885891705889328</v>
      </c>
      <c r="D12" s="6">
        <v>25.77178341177866</v>
      </c>
      <c r="E12" s="6">
        <v>26.657675117667988</v>
      </c>
      <c r="F12" s="6">
        <v>27.54356682355732</v>
      </c>
      <c r="G12" s="6">
        <v>28.429458529446649</v>
      </c>
      <c r="H12" s="6">
        <v>29.315350235335977</v>
      </c>
      <c r="I12" s="6">
        <v>30.201241941225309</v>
      </c>
      <c r="J12" s="6">
        <v>31.087133647114637</v>
      </c>
      <c r="K12" s="6">
        <v>31.973025353003969</v>
      </c>
      <c r="L12" s="6">
        <v>32.858917058893297</v>
      </c>
      <c r="M12" s="6">
        <v>33.605363287584517</v>
      </c>
      <c r="N12" s="6">
        <v>34.351809516275736</v>
      </c>
      <c r="O12" s="6">
        <v>35.098255744966956</v>
      </c>
      <c r="P12" s="6">
        <v>35.844701973658175</v>
      </c>
      <c r="Q12" s="6">
        <v>36.591148202349402</v>
      </c>
      <c r="R12" s="6">
        <v>37.337594431040614</v>
      </c>
      <c r="S12" s="6">
        <v>38.084040659731841</v>
      </c>
      <c r="T12" s="6">
        <v>38.83048688842306</v>
      </c>
      <c r="U12" s="6">
        <v>39.57693311711428</v>
      </c>
      <c r="V12" s="6">
        <v>40.323379345805499</v>
      </c>
      <c r="W12" s="6">
        <v>41.782739390104041</v>
      </c>
      <c r="X12" s="6">
        <v>43.242099434402576</v>
      </c>
      <c r="Y12" s="6">
        <v>44.701459478701118</v>
      </c>
      <c r="Z12" s="6">
        <v>46.16081952299966</v>
      </c>
      <c r="AA12" s="6">
        <v>47.620179567298194</v>
      </c>
      <c r="AB12" s="6">
        <v>49.079539611596736</v>
      </c>
      <c r="AC12" s="6">
        <v>50.538899655895278</v>
      </c>
      <c r="AD12" s="6">
        <v>51.998259700193813</v>
      </c>
      <c r="AE12" s="6">
        <v>53.457619744492355</v>
      </c>
      <c r="AF12" s="6">
        <v>54.916979788790897</v>
      </c>
    </row>
    <row r="13" spans="1:32" s="7" customFormat="1" x14ac:dyDescent="0.25">
      <c r="A13" t="s">
        <v>12</v>
      </c>
      <c r="B13" s="6">
        <v>40</v>
      </c>
      <c r="C13" s="6">
        <v>41</v>
      </c>
      <c r="D13" s="6">
        <v>42</v>
      </c>
      <c r="E13" s="6">
        <v>43</v>
      </c>
      <c r="F13" s="6">
        <v>44</v>
      </c>
      <c r="G13" s="6">
        <v>45</v>
      </c>
      <c r="H13" s="6">
        <v>46</v>
      </c>
      <c r="I13" s="6">
        <v>47</v>
      </c>
      <c r="J13" s="6">
        <v>48</v>
      </c>
      <c r="K13" s="6">
        <v>49</v>
      </c>
      <c r="L13" s="6">
        <v>50</v>
      </c>
      <c r="M13" s="6">
        <v>51</v>
      </c>
      <c r="N13" s="6">
        <v>52</v>
      </c>
      <c r="O13" s="6">
        <v>53</v>
      </c>
      <c r="P13" s="6">
        <v>54</v>
      </c>
      <c r="Q13" s="6">
        <v>55</v>
      </c>
      <c r="R13" s="6">
        <v>56</v>
      </c>
      <c r="S13" s="6">
        <v>57</v>
      </c>
      <c r="T13" s="6">
        <v>58</v>
      </c>
      <c r="U13" s="6">
        <v>59</v>
      </c>
      <c r="V13" s="6">
        <v>60</v>
      </c>
      <c r="W13" s="6">
        <v>61</v>
      </c>
      <c r="X13" s="6">
        <v>62</v>
      </c>
      <c r="Y13" s="6">
        <v>63</v>
      </c>
      <c r="Z13" s="6">
        <v>64</v>
      </c>
      <c r="AA13" s="6">
        <v>65</v>
      </c>
      <c r="AB13" s="6">
        <v>66</v>
      </c>
      <c r="AC13" s="6">
        <v>67</v>
      </c>
      <c r="AD13" s="6">
        <v>68</v>
      </c>
      <c r="AE13" s="6">
        <v>69</v>
      </c>
      <c r="AF13" s="6">
        <v>70</v>
      </c>
    </row>
    <row r="14" spans="1:32" s="7" customFormat="1" x14ac:dyDescent="0.25">
      <c r="A14" t="s">
        <v>13</v>
      </c>
      <c r="B14" s="6">
        <v>1000</v>
      </c>
      <c r="C14" s="6">
        <v>1000</v>
      </c>
      <c r="D14" s="6">
        <v>1000</v>
      </c>
      <c r="E14" s="6">
        <v>1000</v>
      </c>
      <c r="F14" s="6">
        <v>1000</v>
      </c>
      <c r="G14" s="6">
        <v>1000</v>
      </c>
      <c r="H14" s="6">
        <v>1000</v>
      </c>
      <c r="I14" s="6">
        <v>1000</v>
      </c>
      <c r="J14" s="6">
        <v>1000</v>
      </c>
      <c r="K14" s="6">
        <v>1000</v>
      </c>
      <c r="L14" s="6">
        <v>1000</v>
      </c>
      <c r="M14" s="6">
        <v>1000</v>
      </c>
      <c r="N14" s="6">
        <v>1000</v>
      </c>
      <c r="O14" s="6">
        <v>1000</v>
      </c>
      <c r="P14" s="6">
        <v>1000</v>
      </c>
      <c r="Q14" s="6">
        <v>1000</v>
      </c>
      <c r="R14" s="6">
        <v>1000</v>
      </c>
      <c r="S14" s="6">
        <v>1000</v>
      </c>
      <c r="T14" s="6">
        <v>1000</v>
      </c>
      <c r="U14" s="6">
        <v>1000</v>
      </c>
      <c r="V14" s="6">
        <v>1000</v>
      </c>
      <c r="W14" s="6">
        <v>1000</v>
      </c>
      <c r="X14" s="6">
        <v>1000</v>
      </c>
      <c r="Y14" s="6">
        <v>1000</v>
      </c>
      <c r="Z14" s="6">
        <v>1000</v>
      </c>
      <c r="AA14" s="6">
        <v>1000</v>
      </c>
      <c r="AB14" s="6">
        <v>1000</v>
      </c>
      <c r="AC14" s="6">
        <v>1000</v>
      </c>
      <c r="AD14" s="6">
        <v>1000</v>
      </c>
      <c r="AE14" s="6">
        <v>1000</v>
      </c>
      <c r="AF14" s="6">
        <v>1000</v>
      </c>
    </row>
    <row r="23" spans="7:9" x14ac:dyDescent="0.25">
      <c r="H23" t="s">
        <v>16</v>
      </c>
      <c r="I23" t="s">
        <v>17</v>
      </c>
    </row>
    <row r="24" spans="7:9" x14ac:dyDescent="0.25">
      <c r="G24" t="s">
        <v>18</v>
      </c>
      <c r="H24">
        <v>48</v>
      </c>
      <c r="I24">
        <f>650/1000/H24*1000</f>
        <v>13.541666666666668</v>
      </c>
    </row>
    <row r="25" spans="7:9" x14ac:dyDescent="0.25">
      <c r="G25" t="s">
        <v>19</v>
      </c>
      <c r="H25">
        <v>43</v>
      </c>
      <c r="I25">
        <f>810/1000/H25*1000</f>
        <v>18.837209302325583</v>
      </c>
    </row>
    <row r="26" spans="7:9" x14ac:dyDescent="0.25">
      <c r="G26" t="s">
        <v>20</v>
      </c>
      <c r="H26">
        <v>45</v>
      </c>
      <c r="I26">
        <f>2.54/3.8/0.8/H26*1000</f>
        <v>18.567251461988306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46E8A-A1F7-47EC-B088-0CEDC8A75426}">
  <dimension ref="A1:X39"/>
  <sheetViews>
    <sheetView tabSelected="1" topLeftCell="A21" workbookViewId="0">
      <selection activeCell="M30" sqref="M30"/>
    </sheetView>
  </sheetViews>
  <sheetFormatPr defaultRowHeight="15" x14ac:dyDescent="0.25"/>
  <cols>
    <col min="7" max="7" width="13.85546875" customWidth="1"/>
    <col min="8" max="8" width="28.28515625" customWidth="1"/>
  </cols>
  <sheetData>
    <row r="1" spans="1:18" x14ac:dyDescent="0.25">
      <c r="A1" t="s">
        <v>21</v>
      </c>
      <c r="F1" t="s">
        <v>28</v>
      </c>
      <c r="L1" t="s">
        <v>44</v>
      </c>
      <c r="N1" s="8">
        <v>0.55000000000000004</v>
      </c>
    </row>
    <row r="2" spans="1:18" x14ac:dyDescent="0.25">
      <c r="B2" t="s">
        <v>22</v>
      </c>
      <c r="C2" t="s">
        <v>23</v>
      </c>
      <c r="D2" t="s">
        <v>24</v>
      </c>
      <c r="G2">
        <v>300</v>
      </c>
      <c r="H2" t="s">
        <v>64</v>
      </c>
      <c r="L2" t="s">
        <v>45</v>
      </c>
      <c r="N2" s="8">
        <v>0.4</v>
      </c>
      <c r="Q2" t="s">
        <v>58</v>
      </c>
    </row>
    <row r="3" spans="1:18" x14ac:dyDescent="0.25">
      <c r="A3" t="s">
        <v>25</v>
      </c>
      <c r="G3" s="11">
        <v>130</v>
      </c>
      <c r="H3" t="s">
        <v>29</v>
      </c>
      <c r="L3" t="s">
        <v>66</v>
      </c>
      <c r="N3" s="8">
        <f>95%*95%</f>
        <v>0.90249999999999997</v>
      </c>
      <c r="Q3">
        <v>3</v>
      </c>
      <c r="R3" t="s">
        <v>61</v>
      </c>
    </row>
    <row r="4" spans="1:18" x14ac:dyDescent="0.25">
      <c r="A4" t="s">
        <v>26</v>
      </c>
      <c r="B4" s="8">
        <v>0.01</v>
      </c>
      <c r="C4" s="9">
        <v>2.5000000000000001E-2</v>
      </c>
      <c r="D4" s="9">
        <v>0.01</v>
      </c>
      <c r="E4" t="s">
        <v>33</v>
      </c>
      <c r="G4" s="11">
        <f>G3*G2</f>
        <v>39000</v>
      </c>
      <c r="H4" t="s">
        <v>30</v>
      </c>
      <c r="L4" t="s">
        <v>70</v>
      </c>
      <c r="N4" s="8">
        <v>0.9</v>
      </c>
      <c r="Q4" t="s">
        <v>59</v>
      </c>
    </row>
    <row r="5" spans="1:18" x14ac:dyDescent="0.25">
      <c r="A5" t="s">
        <v>27</v>
      </c>
      <c r="G5" s="11">
        <v>41</v>
      </c>
      <c r="H5" t="s">
        <v>31</v>
      </c>
      <c r="Q5">
        <v>20</v>
      </c>
      <c r="R5" t="s">
        <v>62</v>
      </c>
    </row>
    <row r="6" spans="1:18" x14ac:dyDescent="0.25">
      <c r="G6" s="11">
        <f>G4*G5</f>
        <v>1599000</v>
      </c>
      <c r="H6" t="s">
        <v>32</v>
      </c>
      <c r="Q6" t="s">
        <v>60</v>
      </c>
    </row>
    <row r="7" spans="1:18" x14ac:dyDescent="0.25">
      <c r="G7" s="11">
        <f>G6/3600</f>
        <v>444.16666666666669</v>
      </c>
      <c r="H7" t="s">
        <v>34</v>
      </c>
      <c r="K7" t="s">
        <v>35</v>
      </c>
      <c r="Q7">
        <v>50</v>
      </c>
      <c r="R7" t="s">
        <v>63</v>
      </c>
    </row>
    <row r="8" spans="1:18" x14ac:dyDescent="0.25">
      <c r="G8" s="11">
        <f>G7*N2</f>
        <v>177.66666666666669</v>
      </c>
      <c r="H8" t="s">
        <v>65</v>
      </c>
    </row>
    <row r="9" spans="1:18" x14ac:dyDescent="0.25">
      <c r="G9" s="11">
        <f>G8/N1</f>
        <v>323.03030303030306</v>
      </c>
      <c r="H9" t="s">
        <v>36</v>
      </c>
    </row>
    <row r="10" spans="1:18" x14ac:dyDescent="0.25">
      <c r="G10" s="11">
        <f>G8/N3</f>
        <v>196.8605724838412</v>
      </c>
      <c r="H10" t="s">
        <v>67</v>
      </c>
    </row>
    <row r="11" spans="1:18" x14ac:dyDescent="0.25">
      <c r="G11" s="10">
        <f>G10/G2*2</f>
        <v>1.3124038165589413</v>
      </c>
      <c r="H11" t="s">
        <v>68</v>
      </c>
    </row>
    <row r="12" spans="1:18" x14ac:dyDescent="0.25">
      <c r="G12" s="10">
        <f>G11/0.8</f>
        <v>1.6405047706986766</v>
      </c>
      <c r="H12" t="s">
        <v>69</v>
      </c>
      <c r="O12" t="s">
        <v>56</v>
      </c>
    </row>
    <row r="13" spans="1:18" x14ac:dyDescent="0.25">
      <c r="G13" s="11">
        <f>G10/N4</f>
        <v>218.73396942649021</v>
      </c>
      <c r="H13" t="s">
        <v>71</v>
      </c>
      <c r="O13" s="10">
        <f>(G28+G31+G34)*(10%+B4)+G9/33.33*Q3</f>
        <v>33.896054836210901</v>
      </c>
      <c r="P13" t="s">
        <v>46</v>
      </c>
    </row>
    <row r="14" spans="1:18" x14ac:dyDescent="0.25">
      <c r="O14" t="s">
        <v>57</v>
      </c>
    </row>
    <row r="15" spans="1:18" x14ac:dyDescent="0.25">
      <c r="F15" s="12" t="s">
        <v>37</v>
      </c>
      <c r="G15" s="13"/>
      <c r="H15" s="14"/>
      <c r="O15">
        <f>G24*(C4+10%)+G6*Q5/10^6</f>
        <v>32.730000000000004</v>
      </c>
      <c r="P15" t="s">
        <v>46</v>
      </c>
      <c r="R15">
        <f>O13/O15</f>
        <v>1.0356264844549616</v>
      </c>
    </row>
    <row r="16" spans="1:18" x14ac:dyDescent="0.25">
      <c r="F16" s="15"/>
      <c r="G16">
        <v>40000</v>
      </c>
      <c r="H16" s="16" t="s">
        <v>38</v>
      </c>
      <c r="O16" t="s">
        <v>72</v>
      </c>
    </row>
    <row r="17" spans="1:24" x14ac:dyDescent="0.25">
      <c r="F17" s="17"/>
      <c r="G17" s="18">
        <v>30000</v>
      </c>
      <c r="H17" s="19" t="s">
        <v>39</v>
      </c>
      <c r="O17">
        <f>(G37+G39)*(D4+10%)+Q7*G13/10^3</f>
        <v>34.674370062583364</v>
      </c>
      <c r="P17" t="s">
        <v>46</v>
      </c>
    </row>
    <row r="18" spans="1:24" x14ac:dyDescent="0.25">
      <c r="F18" s="12" t="s">
        <v>50</v>
      </c>
      <c r="G18" s="13"/>
      <c r="H18" s="14"/>
    </row>
    <row r="19" spans="1:24" x14ac:dyDescent="0.25">
      <c r="F19" s="17"/>
      <c r="G19" s="18" t="s">
        <v>51</v>
      </c>
      <c r="H19" s="19" t="s">
        <v>43</v>
      </c>
    </row>
    <row r="22" spans="1:24" x14ac:dyDescent="0.25">
      <c r="E22" t="s">
        <v>75</v>
      </c>
      <c r="F22" s="12" t="s">
        <v>47</v>
      </c>
      <c r="G22" s="13"/>
      <c r="H22" s="14"/>
    </row>
    <row r="23" spans="1:24" x14ac:dyDescent="0.25">
      <c r="F23" s="15"/>
      <c r="G23">
        <v>200</v>
      </c>
      <c r="H23" s="16" t="s">
        <v>48</v>
      </c>
    </row>
    <row r="24" spans="1:24" x14ac:dyDescent="0.25">
      <c r="F24" s="17"/>
      <c r="G24" s="18">
        <f>G23*G17/10^6</f>
        <v>6</v>
      </c>
      <c r="H24" s="19" t="s">
        <v>46</v>
      </c>
    </row>
    <row r="26" spans="1:24" x14ac:dyDescent="0.25">
      <c r="E26" t="s">
        <v>74</v>
      </c>
      <c r="F26" s="12" t="s">
        <v>40</v>
      </c>
      <c r="G26" s="13"/>
      <c r="H26" s="14"/>
    </row>
    <row r="27" spans="1:24" x14ac:dyDescent="0.25">
      <c r="F27" s="15"/>
      <c r="G27" t="s">
        <v>41</v>
      </c>
      <c r="H27" s="16" t="s">
        <v>42</v>
      </c>
    </row>
    <row r="28" spans="1:24" x14ac:dyDescent="0.25">
      <c r="F28" s="15"/>
      <c r="G28">
        <f>1300*G17/10^6</f>
        <v>39</v>
      </c>
      <c r="H28" s="16" t="s">
        <v>46</v>
      </c>
      <c r="U28" t="s">
        <v>73</v>
      </c>
    </row>
    <row r="29" spans="1:24" x14ac:dyDescent="0.25">
      <c r="F29" s="15" t="s">
        <v>49</v>
      </c>
      <c r="H29" s="16"/>
    </row>
    <row r="30" spans="1:24" x14ac:dyDescent="0.25">
      <c r="F30" s="15"/>
      <c r="G30">
        <v>150</v>
      </c>
      <c r="H30" s="16" t="s">
        <v>48</v>
      </c>
      <c r="M30">
        <f>150 * 3900 /100 * 42 /3600000*0.4 * 3600</f>
        <v>98.280000000000015</v>
      </c>
      <c r="U30" s="5">
        <v>2050</v>
      </c>
      <c r="V30" s="5">
        <v>2040</v>
      </c>
      <c r="W30" s="5">
        <v>2030</v>
      </c>
      <c r="X30" s="5">
        <v>2025</v>
      </c>
    </row>
    <row r="31" spans="1:24" x14ac:dyDescent="0.25">
      <c r="F31" s="15"/>
      <c r="G31">
        <f>G30*G17/10^6</f>
        <v>4.5</v>
      </c>
      <c r="H31" s="16" t="s">
        <v>46</v>
      </c>
      <c r="T31" s="5" t="s">
        <v>54</v>
      </c>
      <c r="U31">
        <v>24900</v>
      </c>
      <c r="V31" t="e">
        <f>(#REF!+X31)/2</f>
        <v>#REF!</v>
      </c>
      <c r="W31">
        <v>39840</v>
      </c>
      <c r="X31">
        <v>55000</v>
      </c>
    </row>
    <row r="32" spans="1:24" x14ac:dyDescent="0.25">
      <c r="A32" t="s">
        <v>77</v>
      </c>
      <c r="F32" s="15" t="s">
        <v>52</v>
      </c>
      <c r="H32" s="16"/>
      <c r="T32" s="5" t="s">
        <v>55</v>
      </c>
      <c r="U32">
        <v>49</v>
      </c>
      <c r="V32">
        <v>49.4</v>
      </c>
      <c r="W32">
        <v>49.8</v>
      </c>
      <c r="X32">
        <v>51.5</v>
      </c>
    </row>
    <row r="33" spans="1:24" x14ac:dyDescent="0.25">
      <c r="A33">
        <v>0.92</v>
      </c>
      <c r="F33" s="15"/>
      <c r="G33">
        <f>140*A33</f>
        <v>128.80000000000001</v>
      </c>
      <c r="H33" s="16" t="s">
        <v>53</v>
      </c>
      <c r="T33" s="5" t="s">
        <v>48</v>
      </c>
      <c r="U33">
        <f t="shared" ref="U33:W33" si="0">U31/U32</f>
        <v>508.16326530612247</v>
      </c>
      <c r="V33" t="e">
        <f t="shared" si="0"/>
        <v>#REF!</v>
      </c>
      <c r="W33">
        <f t="shared" si="0"/>
        <v>800</v>
      </c>
      <c r="X33">
        <f>X31/X32</f>
        <v>1067.9611650485438</v>
      </c>
    </row>
    <row r="34" spans="1:24" x14ac:dyDescent="0.25">
      <c r="F34" s="17"/>
      <c r="G34" s="18">
        <f>G33*2.5/1000</f>
        <v>0.32200000000000001</v>
      </c>
      <c r="H34" s="19" t="s">
        <v>46</v>
      </c>
    </row>
    <row r="36" spans="1:24" x14ac:dyDescent="0.25">
      <c r="E36" t="s">
        <v>76</v>
      </c>
      <c r="F36" s="12" t="s">
        <v>49</v>
      </c>
      <c r="G36" s="13"/>
      <c r="H36" s="14"/>
    </row>
    <row r="37" spans="1:24" x14ac:dyDescent="0.25">
      <c r="F37" s="15"/>
      <c r="G37">
        <f>G30*G17/10^6</f>
        <v>4.5</v>
      </c>
      <c r="H37" s="16" t="s">
        <v>46</v>
      </c>
    </row>
    <row r="38" spans="1:24" x14ac:dyDescent="0.25">
      <c r="F38" s="15" t="s">
        <v>52</v>
      </c>
      <c r="H38" s="16"/>
    </row>
    <row r="39" spans="1:24" x14ac:dyDescent="0.25">
      <c r="F39" s="17"/>
      <c r="G39" s="20">
        <f>G33*G12</f>
        <v>211.29701446598958</v>
      </c>
      <c r="H39" s="1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WTT</vt:lpstr>
      <vt:lpstr>TTW</vt:lpstr>
      <vt:lpstr>Fuel cost</vt:lpstr>
      <vt:lpstr>Sheet4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2024-07-16T09:07:09Z</dcterms:created>
  <dcterms:modified xsi:type="dcterms:W3CDTF">2024-12-16T15:04:10Z</dcterms:modified>
</cp:coreProperties>
</file>