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tudk-my.sharepoint.com/personal/s203679_dtu_dk/Documents/Dokumenter/DTU_Man/h2_system_dynamics/sector_breakdown/Industry/Refining/"/>
    </mc:Choice>
  </mc:AlternateContent>
  <xr:revisionPtr revIDLastSave="0" documentId="8_{7BD2EA6B-7D79-46AB-AD16-703042C46A8E}" xr6:coauthVersionLast="47" xr6:coauthVersionMax="47" xr10:uidLastSave="{00000000-0000-0000-0000-000000000000}"/>
  <bookViews>
    <workbookView xWindow="-120" yWindow="-120" windowWidth="29040" windowHeight="16440" activeTab="2" xr2:uid="{00000000-000D-0000-FFFF-FFFF00000000}"/>
  </bookViews>
  <sheets>
    <sheet name="Summary" sheetId="1" r:id="rId1"/>
    <sheet name="Structure" sheetId="2" r:id="rId2"/>
    <sheet name="Sheet 1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57" i="3" l="1"/>
  <c r="X58" i="3" s="1"/>
  <c r="X59" i="3" s="1"/>
  <c r="X60" i="3" s="1"/>
  <c r="X61" i="3" s="1"/>
  <c r="X36" i="3"/>
  <c r="X37" i="3" s="1"/>
  <c r="X38" i="3" s="1"/>
  <c r="X39" i="3" s="1"/>
  <c r="X40" i="3" s="1"/>
  <c r="X41" i="3" s="1"/>
  <c r="X42" i="3" s="1"/>
  <c r="X43" i="3" s="1"/>
  <c r="X44" i="3" s="1"/>
  <c r="X45" i="3" s="1"/>
  <c r="X46" i="3" s="1"/>
  <c r="X47" i="3" s="1"/>
  <c r="X48" i="3" s="1"/>
  <c r="X49" i="3" s="1"/>
  <c r="X50" i="3" s="1"/>
  <c r="X51" i="3" s="1"/>
  <c r="X52" i="3" s="1"/>
  <c r="X53" i="3" s="1"/>
  <c r="X54" i="3" s="1"/>
  <c r="X55" i="3" s="1"/>
  <c r="X56" i="3" s="1"/>
  <c r="X35" i="3"/>
  <c r="X34" i="3"/>
  <c r="U38" i="3"/>
  <c r="T38" i="3"/>
  <c r="T35" i="3"/>
  <c r="U35" i="3"/>
  <c r="T36" i="3"/>
  <c r="U36" i="3"/>
  <c r="T37" i="3"/>
  <c r="U37" i="3"/>
  <c r="U34" i="3"/>
  <c r="T34" i="3"/>
  <c r="R21" i="3"/>
  <c r="R20" i="3"/>
  <c r="R24" i="3"/>
  <c r="R19" i="3"/>
  <c r="R17" i="3"/>
</calcChain>
</file>

<file path=xl/sharedStrings.xml><?xml version="1.0" encoding="utf-8"?>
<sst xmlns="http://schemas.openxmlformats.org/spreadsheetml/2006/main" count="330" uniqueCount="95">
  <si>
    <t>Sold production, exports and imports [ds-056120__custom_12487593]</t>
  </si>
  <si>
    <t>Open product page</t>
  </si>
  <si>
    <t>Open in Data Browser</t>
  </si>
  <si>
    <t xml:space="preserve">Description: </t>
  </si>
  <si>
    <t>-</t>
  </si>
  <si>
    <t xml:space="preserve">Last update of data: </t>
  </si>
  <si>
    <t>24/07/2024 12:11</t>
  </si>
  <si>
    <t xml:space="preserve">Last change of data structure: </t>
  </si>
  <si>
    <t>Institutional source(s)</t>
  </si>
  <si>
    <t>Eurostat</t>
  </si>
  <si>
    <t>Contents</t>
  </si>
  <si>
    <t>PRCCODE [PRCCODE]</t>
  </si>
  <si>
    <t>INDICATORS</t>
  </si>
  <si>
    <t>Sheet 1</t>
  </si>
  <si>
    <t>Hydrogen [20111150]</t>
  </si>
  <si>
    <t>PRODVAL</t>
  </si>
  <si>
    <t>Structure</t>
  </si>
  <si>
    <t>Dimension</t>
  </si>
  <si>
    <t/>
  </si>
  <si>
    <t>Position</t>
  </si>
  <si>
    <t>Code</t>
  </si>
  <si>
    <t>Label</t>
  </si>
  <si>
    <t>Frequency</t>
  </si>
  <si>
    <t>Annual</t>
  </si>
  <si>
    <t>DECL</t>
  </si>
  <si>
    <t>France</t>
  </si>
  <si>
    <t>Netherlands</t>
  </si>
  <si>
    <t>Germany</t>
  </si>
  <si>
    <t>Italy</t>
  </si>
  <si>
    <t>United Kingdom</t>
  </si>
  <si>
    <t>Ireland</t>
  </si>
  <si>
    <t>Denmark</t>
  </si>
  <si>
    <t>Greece</t>
  </si>
  <si>
    <t>Portugal</t>
  </si>
  <si>
    <t>Spain</t>
  </si>
  <si>
    <t>Belgium</t>
  </si>
  <si>
    <t>Luxembourg</t>
  </si>
  <si>
    <t>Iceland</t>
  </si>
  <si>
    <t>Norway</t>
  </si>
  <si>
    <t>Sweden</t>
  </si>
  <si>
    <t>Finland</t>
  </si>
  <si>
    <t>Austria</t>
  </si>
  <si>
    <t>Malta</t>
  </si>
  <si>
    <t>Estonia</t>
  </si>
  <si>
    <t>Latvia</t>
  </si>
  <si>
    <t>Lithuania</t>
  </si>
  <si>
    <t>Poland</t>
  </si>
  <si>
    <t>Czechia</t>
  </si>
  <si>
    <t>Slovakia</t>
  </si>
  <si>
    <t>Hungary</t>
  </si>
  <si>
    <t>Romania</t>
  </si>
  <si>
    <t>Bulgaria</t>
  </si>
  <si>
    <t>Slovenia</t>
  </si>
  <si>
    <t>Croatia</t>
  </si>
  <si>
    <t>Bosnia and Herzegovina</t>
  </si>
  <si>
    <t>North Macedonia</t>
  </si>
  <si>
    <t>Montenegro</t>
  </si>
  <si>
    <t>Serbia</t>
  </si>
  <si>
    <t>EUROPEAN UNION (28)</t>
  </si>
  <si>
    <t>Cyprus</t>
  </si>
  <si>
    <t>prccode</t>
  </si>
  <si>
    <t>PRCCODE</t>
  </si>
  <si>
    <t>20111150</t>
  </si>
  <si>
    <t>Hydrogen</t>
  </si>
  <si>
    <t>time</t>
  </si>
  <si>
    <t>TIME_PERIOD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</si>
  <si>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</si>
  <si>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</si>
  <si>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</si>
  <si>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</si>
  <si>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</si>
  <si>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</si>
  <si>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</si>
  <si>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</si>
  <si>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</si>
  <si>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</si>
  <si>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Data extracted on 05/08/2024 13:58:27 from [ESTAT]</t>
  </si>
  <si>
    <t xml:space="preserve">Dataset: </t>
  </si>
  <si>
    <t xml:space="preserve">Last updated: </t>
  </si>
  <si>
    <t>TIME</t>
  </si>
  <si>
    <t>FREQ (Labels)</t>
  </si>
  <si>
    <t>DECL (Labels)</t>
  </si>
  <si>
    <t>:</t>
  </si>
  <si>
    <t>Special value</t>
  </si>
  <si>
    <t>not available</t>
  </si>
  <si>
    <t>kt</t>
  </si>
  <si>
    <t>CF</t>
  </si>
  <si>
    <t>kt produced</t>
  </si>
  <si>
    <t>unit?</t>
  </si>
  <si>
    <t>GWh</t>
  </si>
  <si>
    <t>MWh</t>
  </si>
  <si>
    <t>throughput</t>
  </si>
  <si>
    <t>demand</t>
  </si>
  <si>
    <t>Year</t>
  </si>
  <si>
    <t>H2 Demand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</si>
</sst>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8" formatCode="0.0%"/>
    <numFmt numFmtId="169" formatCode="0.000%"/>
  </numFmts>
  <fonts count="7" x14ac:knownFonts="1">
    <font>
      <sz val="11"/>
      <color indexed="8"/>
      <name val="Aptos Narrow"/>
      <family val="2"/>
      <scheme val="minor"/>
    </font>
    <font>
      <b/>
      <sz val="9"/>
      <name val="Arial"/>
    </font>
    <font>
      <sz val="9"/>
      <name val="Arial"/>
    </font>
    <font>
      <b/>
      <sz val="9"/>
      <color indexed="9"/>
      <name val="Arial"/>
    </font>
    <font>
      <b/>
      <sz val="11"/>
      <name val="Arial"/>
    </font>
    <font>
      <u/>
      <sz val="9"/>
      <color indexed="12"/>
      <name val="Arial"/>
    </font>
    <font>
      <sz val="11"/>
      <color indexed="8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4669AF"/>
      </patternFill>
    </fill>
    <fill>
      <patternFill patternType="solid">
        <fgColor rgb="FF0096DC"/>
      </patternFill>
    </fill>
    <fill>
      <patternFill patternType="solid">
        <fgColor rgb="FFDCE6F1"/>
      </patternFill>
    </fill>
    <fill>
      <patternFill patternType="mediumGray">
        <bgColor indexed="22"/>
      </patternFill>
    </fill>
    <fill>
      <patternFill patternType="solid">
        <fgColor rgb="FFF6F6F6"/>
      </patternFill>
    </fill>
  </fills>
  <borders count="2">
    <border>
      <left/>
      <right/>
      <top/>
      <bottom/>
      <diagonal/>
    </border>
    <border>
      <left style="thin">
        <color rgb="FFB0B0B0"/>
      </left>
      <right style="thin">
        <color rgb="FFB0B0B0"/>
      </right>
      <top style="thin">
        <color rgb="FFB0B0B0"/>
      </top>
      <bottom style="thin">
        <color rgb="FFB0B0B0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23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right" vertical="center"/>
    </xf>
    <xf numFmtId="0" fontId="1" fillId="3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0" fillId="5" borderId="0" xfId="0" applyFill="1"/>
    <xf numFmtId="3" fontId="2" fillId="0" borderId="0" xfId="0" applyNumberFormat="1" applyFont="1" applyAlignment="1">
      <alignment horizontal="right" vertical="center" shrinkToFit="1"/>
    </xf>
    <xf numFmtId="3" fontId="2" fillId="6" borderId="0" xfId="0" applyNumberFormat="1" applyFont="1" applyFill="1" applyAlignment="1">
      <alignment horizontal="right" vertical="center" shrinkToFit="1"/>
    </xf>
    <xf numFmtId="0" fontId="4" fillId="0" borderId="0" xfId="0" applyFont="1" applyAlignment="1">
      <alignment horizontal="left" vertical="center"/>
    </xf>
    <xf numFmtId="0" fontId="2" fillId="0" borderId="0" xfId="0" applyFont="1" applyAlignment="1">
      <alignment horizontal="left" vertical="top" wrapText="1"/>
    </xf>
    <xf numFmtId="0" fontId="2" fillId="6" borderId="0" xfId="0" applyFont="1" applyFill="1" applyAlignment="1">
      <alignment horizontal="left" vertical="center"/>
    </xf>
    <xf numFmtId="0" fontId="5" fillId="6" borderId="0" xfId="0" applyFont="1" applyFill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4" fillId="6" borderId="0" xfId="0" applyFont="1" applyFill="1" applyAlignment="1">
      <alignment horizontal="left" vertical="center"/>
    </xf>
    <xf numFmtId="0" fontId="1" fillId="6" borderId="0" xfId="0" applyFont="1" applyFill="1" applyAlignment="1">
      <alignment horizontal="left" vertical="center"/>
    </xf>
    <xf numFmtId="0" fontId="2" fillId="0" borderId="0" xfId="0" applyFont="1" applyAlignment="1">
      <alignment horizontal="left" vertical="top" wrapText="1"/>
    </xf>
    <xf numFmtId="0" fontId="0" fillId="0" borderId="0" xfId="0"/>
    <xf numFmtId="3" fontId="0" fillId="0" borderId="0" xfId="0" applyNumberFormat="1"/>
    <xf numFmtId="168" fontId="0" fillId="0" borderId="0" xfId="1" applyNumberFormat="1" applyFont="1"/>
    <xf numFmtId="169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H2 consumption - Oil refining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'Sheet 1'!$X$32</c:f>
              <c:strCache>
                <c:ptCount val="1"/>
                <c:pt idx="0">
                  <c:v>H2 Demand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'Sheet 1'!$W$33:$W$61</c:f>
              <c:numCache>
                <c:formatCode>General</c:formatCode>
                <c:ptCount val="29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  <c:pt idx="14">
                  <c:v>2036</c:v>
                </c:pt>
                <c:pt idx="15">
                  <c:v>2037</c:v>
                </c:pt>
                <c:pt idx="16">
                  <c:v>2038</c:v>
                </c:pt>
                <c:pt idx="17">
                  <c:v>2039</c:v>
                </c:pt>
                <c:pt idx="18">
                  <c:v>2040</c:v>
                </c:pt>
                <c:pt idx="19">
                  <c:v>2041</c:v>
                </c:pt>
                <c:pt idx="20">
                  <c:v>2042</c:v>
                </c:pt>
                <c:pt idx="21">
                  <c:v>2043</c:v>
                </c:pt>
                <c:pt idx="22">
                  <c:v>2044</c:v>
                </c:pt>
                <c:pt idx="23">
                  <c:v>2045</c:v>
                </c:pt>
                <c:pt idx="24">
                  <c:v>2046</c:v>
                </c:pt>
                <c:pt idx="25">
                  <c:v>2047</c:v>
                </c:pt>
                <c:pt idx="26">
                  <c:v>2048</c:v>
                </c:pt>
                <c:pt idx="27">
                  <c:v>2049</c:v>
                </c:pt>
                <c:pt idx="28">
                  <c:v>2050</c:v>
                </c:pt>
              </c:numCache>
            </c:numRef>
          </c:cat>
          <c:val>
            <c:numRef>
              <c:f>'Sheet 1'!$X$33:$X$61</c:f>
              <c:numCache>
                <c:formatCode>General</c:formatCode>
                <c:ptCount val="29"/>
                <c:pt idx="0">
                  <c:v>2.4</c:v>
                </c:pt>
                <c:pt idx="1">
                  <c:v>2.3519999999999999</c:v>
                </c:pt>
                <c:pt idx="2">
                  <c:v>2.3049599999999999</c:v>
                </c:pt>
                <c:pt idx="3">
                  <c:v>2.2588607999999999</c:v>
                </c:pt>
                <c:pt idx="4">
                  <c:v>2.213683584</c:v>
                </c:pt>
                <c:pt idx="5">
                  <c:v>2.1694099123199999</c:v>
                </c:pt>
                <c:pt idx="6">
                  <c:v>2.1260217140736</c:v>
                </c:pt>
                <c:pt idx="7">
                  <c:v>2.0835012797921277</c:v>
                </c:pt>
                <c:pt idx="8">
                  <c:v>2.0418312541962851</c:v>
                </c:pt>
                <c:pt idx="9">
                  <c:v>2.0009946291123595</c:v>
                </c:pt>
                <c:pt idx="10">
                  <c:v>1.9609747365301122</c:v>
                </c:pt>
                <c:pt idx="11">
                  <c:v>1.9217552417995099</c:v>
                </c:pt>
                <c:pt idx="12">
                  <c:v>1.8833201369635195</c:v>
                </c:pt>
                <c:pt idx="13">
                  <c:v>1.8456537342242492</c:v>
                </c:pt>
                <c:pt idx="14">
                  <c:v>1.8087406595397642</c:v>
                </c:pt>
                <c:pt idx="15">
                  <c:v>1.7725658463489689</c:v>
                </c:pt>
                <c:pt idx="16">
                  <c:v>1.7371145294219894</c:v>
                </c:pt>
                <c:pt idx="17">
                  <c:v>1.7023722388335496</c:v>
                </c:pt>
                <c:pt idx="18">
                  <c:v>1.6683247940568786</c:v>
                </c:pt>
                <c:pt idx="19">
                  <c:v>1.6349582981757411</c:v>
                </c:pt>
                <c:pt idx="20">
                  <c:v>1.6022591322122264</c:v>
                </c:pt>
                <c:pt idx="21">
                  <c:v>1.5702139495679819</c:v>
                </c:pt>
                <c:pt idx="22">
                  <c:v>1.5388096705766223</c:v>
                </c:pt>
                <c:pt idx="23">
                  <c:v>1.5080334771650898</c:v>
                </c:pt>
                <c:pt idx="24">
                  <c:v>1.477872807621788</c:v>
                </c:pt>
                <c:pt idx="25">
                  <c:v>1.4483153514693521</c:v>
                </c:pt>
                <c:pt idx="26">
                  <c:v>1.419349044439965</c:v>
                </c:pt>
                <c:pt idx="27">
                  <c:v>1.3909620635511657</c:v>
                </c:pt>
                <c:pt idx="28">
                  <c:v>1.3631428222801423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4A-448D-A0D6-AAE194D4E9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4114592"/>
        <c:axId val="944108352"/>
      </c:areaChart>
      <c:catAx>
        <c:axId val="944114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944108352"/>
        <c:crosses val="autoZero"/>
        <c:auto val="1"/>
        <c:lblAlgn val="ctr"/>
        <c:lblOffset val="100"/>
        <c:noMultiLvlLbl val="0"/>
      </c:catAx>
      <c:valAx>
        <c:axId val="94410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MT H2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944114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273294</xdr:colOff>
      <xdr:row>3</xdr:row>
      <xdr:rowOff>57150</xdr:rowOff>
    </xdr:to>
    <xdr:pic>
      <xdr:nvPicPr>
        <xdr:cNvPr id="2" name="Picture 1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2192000" cy="6286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585787</xdr:colOff>
      <xdr:row>39</xdr:row>
      <xdr:rowOff>133350</xdr:rowOff>
    </xdr:from>
    <xdr:to>
      <xdr:col>19</xdr:col>
      <xdr:colOff>147637</xdr:colOff>
      <xdr:row>59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66F67D-73E6-E561-59A3-AD7B5D4B80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ec.europa.eu/eurostat/databrowser/view/ds-056120__custom_12487593/default/table" TargetMode="External"/><Relationship Id="rId1" Type="http://schemas.openxmlformats.org/officeDocument/2006/relationships/hyperlink" Target="https://ec.europa.eu/eurostat/databrowser/product/page/ds-056120__custom_12487593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O16"/>
  <sheetViews>
    <sheetView showGridLines="0" workbookViewId="0"/>
  </sheetViews>
  <sheetFormatPr defaultRowHeight="15" x14ac:dyDescent="0.25"/>
  <cols>
    <col min="1" max="1" width="19.85546875" customWidth="1"/>
    <col min="2" max="2" width="10.42578125" customWidth="1"/>
    <col min="3" max="3" width="23" customWidth="1"/>
    <col min="4" max="4" width="13.85546875" customWidth="1"/>
    <col min="5" max="5" width="19.85546875" customWidth="1"/>
  </cols>
  <sheetData>
    <row r="6" spans="1:15" x14ac:dyDescent="0.25">
      <c r="A6" s="11" t="s">
        <v>0</v>
      </c>
    </row>
    <row r="7" spans="1:15" x14ac:dyDescent="0.25">
      <c r="A7" s="14" t="s">
        <v>1</v>
      </c>
      <c r="B7" s="14" t="s">
        <v>2</v>
      </c>
    </row>
    <row r="8" spans="1:15" ht="42.75" customHeight="1" x14ac:dyDescent="0.25">
      <c r="A8" s="12" t="s">
        <v>3</v>
      </c>
      <c r="B8" s="18" t="s">
        <v>4</v>
      </c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</row>
    <row r="10" spans="1:15" x14ac:dyDescent="0.25">
      <c r="A10" s="2" t="s">
        <v>5</v>
      </c>
      <c r="D10" s="2" t="s">
        <v>6</v>
      </c>
    </row>
    <row r="11" spans="1:15" x14ac:dyDescent="0.25">
      <c r="A11" s="2" t="s">
        <v>7</v>
      </c>
      <c r="D11" s="2" t="s">
        <v>6</v>
      </c>
    </row>
    <row r="13" spans="1:15" x14ac:dyDescent="0.25">
      <c r="B13" s="1" t="s">
        <v>8</v>
      </c>
    </row>
    <row r="14" spans="1:15" x14ac:dyDescent="0.25">
      <c r="C14" s="2" t="s">
        <v>9</v>
      </c>
    </row>
    <row r="15" spans="1:15" x14ac:dyDescent="0.25">
      <c r="B15" s="11" t="s">
        <v>10</v>
      </c>
      <c r="C15" s="11" t="s">
        <v>11</v>
      </c>
      <c r="D15" s="11" t="s">
        <v>12</v>
      </c>
    </row>
    <row r="16" spans="1:15" x14ac:dyDescent="0.25">
      <c r="B16" s="15" t="s">
        <v>13</v>
      </c>
      <c r="C16" s="2" t="s">
        <v>14</v>
      </c>
      <c r="D16" s="2" t="s">
        <v>15</v>
      </c>
    </row>
  </sheetData>
  <mergeCells count="1">
    <mergeCell ref="B8:O8"/>
  </mergeCells>
  <hyperlinks>
    <hyperlink ref="A7" r:id="rId1" xr:uid="{00000000-0004-0000-0000-000000000000}"/>
    <hyperlink ref="B7" r:id="rId2" xr:uid="{00000000-0004-0000-0000-000001000000}"/>
    <hyperlink ref="B16" location="'Sheet 1'!A1" display="Sheet 1" xr:uid="{00000000-0004-0000-0000-000002000000}"/>
  </hyperlinks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51"/>
  <sheetViews>
    <sheetView showGridLines="0" workbookViewId="0"/>
  </sheetViews>
  <sheetFormatPr defaultRowHeight="15" x14ac:dyDescent="0.25"/>
  <cols>
    <col min="2" max="5" width="79.7109375" customWidth="1"/>
  </cols>
  <sheetData>
    <row r="1" spans="1:5" x14ac:dyDescent="0.25">
      <c r="A1" s="1" t="s">
        <v>16</v>
      </c>
    </row>
    <row r="2" spans="1:5" x14ac:dyDescent="0.25">
      <c r="B2" s="16" t="s">
        <v>17</v>
      </c>
      <c r="C2" s="16" t="s">
        <v>18</v>
      </c>
      <c r="D2" s="16" t="s">
        <v>19</v>
      </c>
      <c r="E2" s="16" t="s">
        <v>18</v>
      </c>
    </row>
    <row r="3" spans="1:5" x14ac:dyDescent="0.25">
      <c r="B3" s="17" t="s">
        <v>20</v>
      </c>
      <c r="C3" s="17" t="s">
        <v>21</v>
      </c>
      <c r="D3" s="17" t="s">
        <v>20</v>
      </c>
      <c r="E3" s="17" t="s">
        <v>21</v>
      </c>
    </row>
    <row r="4" spans="1:5" x14ac:dyDescent="0.25">
      <c r="C4" s="2" t="s">
        <v>22</v>
      </c>
      <c r="E4" s="2" t="s">
        <v>23</v>
      </c>
    </row>
    <row r="5" spans="1:5" x14ac:dyDescent="0.25">
      <c r="C5" s="13" t="s">
        <v>24</v>
      </c>
      <c r="E5" s="13" t="s">
        <v>25</v>
      </c>
    </row>
    <row r="6" spans="1:5" x14ac:dyDescent="0.25">
      <c r="C6" s="2" t="s">
        <v>24</v>
      </c>
      <c r="E6" s="2" t="s">
        <v>26</v>
      </c>
    </row>
    <row r="7" spans="1:5" x14ac:dyDescent="0.25">
      <c r="C7" s="13" t="s">
        <v>24</v>
      </c>
      <c r="E7" s="13" t="s">
        <v>27</v>
      </c>
    </row>
    <row r="8" spans="1:5" x14ac:dyDescent="0.25">
      <c r="C8" s="2" t="s">
        <v>24</v>
      </c>
      <c r="E8" s="2" t="s">
        <v>28</v>
      </c>
    </row>
    <row r="9" spans="1:5" x14ac:dyDescent="0.25">
      <c r="C9" s="13" t="s">
        <v>24</v>
      </c>
      <c r="E9" s="13" t="s">
        <v>29</v>
      </c>
    </row>
    <row r="10" spans="1:5" x14ac:dyDescent="0.25">
      <c r="C10" s="2" t="s">
        <v>24</v>
      </c>
      <c r="E10" s="2" t="s">
        <v>30</v>
      </c>
    </row>
    <row r="11" spans="1:5" x14ac:dyDescent="0.25">
      <c r="C11" s="13" t="s">
        <v>24</v>
      </c>
      <c r="E11" s="13" t="s">
        <v>31</v>
      </c>
    </row>
    <row r="12" spans="1:5" x14ac:dyDescent="0.25">
      <c r="C12" s="2" t="s">
        <v>24</v>
      </c>
      <c r="E12" s="2" t="s">
        <v>32</v>
      </c>
    </row>
    <row r="13" spans="1:5" x14ac:dyDescent="0.25">
      <c r="C13" s="13" t="s">
        <v>24</v>
      </c>
      <c r="E13" s="13" t="s">
        <v>33</v>
      </c>
    </row>
    <row r="14" spans="1:5" x14ac:dyDescent="0.25">
      <c r="C14" s="2" t="s">
        <v>24</v>
      </c>
      <c r="E14" s="2" t="s">
        <v>34</v>
      </c>
    </row>
    <row r="15" spans="1:5" x14ac:dyDescent="0.25">
      <c r="C15" s="13" t="s">
        <v>24</v>
      </c>
      <c r="E15" s="13" t="s">
        <v>35</v>
      </c>
    </row>
    <row r="16" spans="1:5" x14ac:dyDescent="0.25">
      <c r="C16" s="2" t="s">
        <v>24</v>
      </c>
      <c r="E16" s="2" t="s">
        <v>36</v>
      </c>
    </row>
    <row r="17" spans="3:5" x14ac:dyDescent="0.25">
      <c r="C17" s="13" t="s">
        <v>24</v>
      </c>
      <c r="E17" s="13" t="s">
        <v>37</v>
      </c>
    </row>
    <row r="18" spans="3:5" x14ac:dyDescent="0.25">
      <c r="C18" s="2" t="s">
        <v>24</v>
      </c>
      <c r="E18" s="2" t="s">
        <v>38</v>
      </c>
    </row>
    <row r="19" spans="3:5" x14ac:dyDescent="0.25">
      <c r="C19" s="13" t="s">
        <v>24</v>
      </c>
      <c r="E19" s="13" t="s">
        <v>39</v>
      </c>
    </row>
    <row r="20" spans="3:5" x14ac:dyDescent="0.25">
      <c r="C20" s="2" t="s">
        <v>24</v>
      </c>
      <c r="E20" s="2" t="s">
        <v>40</v>
      </c>
    </row>
    <row r="21" spans="3:5" x14ac:dyDescent="0.25">
      <c r="C21" s="13" t="s">
        <v>24</v>
      </c>
      <c r="E21" s="13" t="s">
        <v>41</v>
      </c>
    </row>
    <row r="22" spans="3:5" x14ac:dyDescent="0.25">
      <c r="C22" s="2" t="s">
        <v>24</v>
      </c>
      <c r="E22" s="2" t="s">
        <v>42</v>
      </c>
    </row>
    <row r="23" spans="3:5" x14ac:dyDescent="0.25">
      <c r="C23" s="13" t="s">
        <v>24</v>
      </c>
      <c r="E23" s="13" t="s">
        <v>43</v>
      </c>
    </row>
    <row r="24" spans="3:5" x14ac:dyDescent="0.25">
      <c r="C24" s="2" t="s">
        <v>24</v>
      </c>
      <c r="E24" s="2" t="s">
        <v>44</v>
      </c>
    </row>
    <row r="25" spans="3:5" x14ac:dyDescent="0.25">
      <c r="C25" s="13" t="s">
        <v>24</v>
      </c>
      <c r="E25" s="13" t="s">
        <v>45</v>
      </c>
    </row>
    <row r="26" spans="3:5" x14ac:dyDescent="0.25">
      <c r="C26" s="2" t="s">
        <v>24</v>
      </c>
      <c r="E26" s="2" t="s">
        <v>46</v>
      </c>
    </row>
    <row r="27" spans="3:5" x14ac:dyDescent="0.25">
      <c r="C27" s="13" t="s">
        <v>24</v>
      </c>
      <c r="E27" s="13" t="s">
        <v>47</v>
      </c>
    </row>
    <row r="28" spans="3:5" x14ac:dyDescent="0.25">
      <c r="C28" s="2" t="s">
        <v>24</v>
      </c>
      <c r="E28" s="2" t="s">
        <v>48</v>
      </c>
    </row>
    <row r="29" spans="3:5" x14ac:dyDescent="0.25">
      <c r="C29" s="13" t="s">
        <v>24</v>
      </c>
      <c r="E29" s="13" t="s">
        <v>49</v>
      </c>
    </row>
    <row r="30" spans="3:5" x14ac:dyDescent="0.25">
      <c r="C30" s="2" t="s">
        <v>24</v>
      </c>
      <c r="E30" s="2" t="s">
        <v>50</v>
      </c>
    </row>
    <row r="31" spans="3:5" x14ac:dyDescent="0.25">
      <c r="C31" s="13" t="s">
        <v>24</v>
      </c>
      <c r="E31" s="13" t="s">
        <v>51</v>
      </c>
    </row>
    <row r="32" spans="3:5" x14ac:dyDescent="0.25">
      <c r="C32" s="2" t="s">
        <v>24</v>
      </c>
      <c r="E32" s="2" t="s">
        <v>52</v>
      </c>
    </row>
    <row r="33" spans="2:5" x14ac:dyDescent="0.25">
      <c r="C33" s="13" t="s">
        <v>24</v>
      </c>
      <c r="E33" s="13" t="s">
        <v>53</v>
      </c>
    </row>
    <row r="34" spans="2:5" x14ac:dyDescent="0.25">
      <c r="C34" s="2" t="s">
        <v>24</v>
      </c>
      <c r="E34" s="2" t="s">
        <v>54</v>
      </c>
    </row>
    <row r="35" spans="2:5" x14ac:dyDescent="0.25">
      <c r="C35" s="13" t="s">
        <v>24</v>
      </c>
      <c r="E35" s="13" t="s">
        <v>55</v>
      </c>
    </row>
    <row r="36" spans="2:5" x14ac:dyDescent="0.25">
      <c r="C36" s="2" t="s">
        <v>24</v>
      </c>
      <c r="E36" s="2" t="s">
        <v>56</v>
      </c>
    </row>
    <row r="37" spans="2:5" x14ac:dyDescent="0.25">
      <c r="C37" s="13" t="s">
        <v>24</v>
      </c>
      <c r="E37" s="13" t="s">
        <v>57</v>
      </c>
    </row>
    <row r="38" spans="2:5" x14ac:dyDescent="0.25">
      <c r="C38" s="2" t="s">
        <v>24</v>
      </c>
      <c r="E38" s="2" t="s">
        <v>58</v>
      </c>
    </row>
    <row r="39" spans="2:5" x14ac:dyDescent="0.25">
      <c r="C39" s="13" t="s">
        <v>24</v>
      </c>
      <c r="E39" s="13" t="s">
        <v>59</v>
      </c>
    </row>
    <row r="40" spans="2:5" x14ac:dyDescent="0.25">
      <c r="B40" s="2" t="s">
        <v>60</v>
      </c>
      <c r="C40" s="2" t="s">
        <v>61</v>
      </c>
      <c r="D40" s="2" t="s">
        <v>62</v>
      </c>
      <c r="E40" s="2" t="s">
        <v>63</v>
      </c>
    </row>
    <row r="41" spans="2:5" x14ac:dyDescent="0.25">
      <c r="C41" s="13" t="s">
        <v>12</v>
      </c>
      <c r="E41" s="13" t="s">
        <v>15</v>
      </c>
    </row>
    <row r="42" spans="2:5" x14ac:dyDescent="0.25">
      <c r="B42" s="2" t="s">
        <v>64</v>
      </c>
      <c r="C42" s="2" t="s">
        <v>65</v>
      </c>
      <c r="D42" s="2" t="s">
        <v>66</v>
      </c>
      <c r="E42" s="2" t="s">
        <v>66</v>
      </c>
    </row>
    <row r="43" spans="2:5" x14ac:dyDescent="0.25">
      <c r="B43" s="13" t="s">
        <v>64</v>
      </c>
      <c r="C43" s="13" t="s">
        <v>65</v>
      </c>
      <c r="D43" s="13" t="s">
        <v>67</v>
      </c>
      <c r="E43" s="13" t="s">
        <v>67</v>
      </c>
    </row>
    <row r="44" spans="2:5" x14ac:dyDescent="0.25">
      <c r="B44" s="2" t="s">
        <v>64</v>
      </c>
      <c r="C44" s="2" t="s">
        <v>65</v>
      </c>
      <c r="D44" s="2" t="s">
        <v>68</v>
      </c>
      <c r="E44" s="2" t="s">
        <v>68</v>
      </c>
    </row>
    <row r="45" spans="2:5" x14ac:dyDescent="0.25">
      <c r="B45" s="13" t="s">
        <v>64</v>
      </c>
      <c r="C45" s="13" t="s">
        <v>65</v>
      </c>
      <c r="D45" s="13" t="s">
        <v>69</v>
      </c>
      <c r="E45" s="13" t="s">
        <v>69</v>
      </c>
    </row>
    <row r="46" spans="2:5" x14ac:dyDescent="0.25">
      <c r="B46" s="2" t="s">
        <v>64</v>
      </c>
      <c r="C46" s="2" t="s">
        <v>65</v>
      </c>
      <c r="D46" s="2" t="s">
        <v>70</v>
      </c>
      <c r="E46" s="2" t="s">
        <v>70</v>
      </c>
    </row>
    <row r="47" spans="2:5" x14ac:dyDescent="0.25">
      <c r="B47" s="13" t="s">
        <v>64</v>
      </c>
      <c r="C47" s="13" t="s">
        <v>65</v>
      </c>
      <c r="D47" s="13" t="s">
        <v>71</v>
      </c>
      <c r="E47" s="13" t="s">
        <v>71</v>
      </c>
    </row>
    <row r="48" spans="2:5" x14ac:dyDescent="0.25">
      <c r="B48" s="2" t="s">
        <v>64</v>
      </c>
      <c r="C48" s="2" t="s">
        <v>65</v>
      </c>
      <c r="D48" s="2" t="s">
        <v>72</v>
      </c>
      <c r="E48" s="2" t="s">
        <v>72</v>
      </c>
    </row>
    <row r="49" spans="2:5" x14ac:dyDescent="0.25">
      <c r="B49" s="13" t="s">
        <v>64</v>
      </c>
      <c r="C49" s="13" t="s">
        <v>65</v>
      </c>
      <c r="D49" s="13" t="s">
        <v>73</v>
      </c>
      <c r="E49" s="13" t="s">
        <v>73</v>
      </c>
    </row>
    <row r="50" spans="2:5" x14ac:dyDescent="0.25">
      <c r="B50" s="2" t="s">
        <v>64</v>
      </c>
      <c r="C50" s="2" t="s">
        <v>65</v>
      </c>
      <c r="D50" s="2" t="s">
        <v>74</v>
      </c>
      <c r="E50" s="2" t="s">
        <v>74</v>
      </c>
    </row>
    <row r="51" spans="2:5" x14ac:dyDescent="0.25">
      <c r="B51" s="13" t="s">
        <v>64</v>
      </c>
      <c r="C51" s="13" t="s">
        <v>65</v>
      </c>
      <c r="D51" s="13" t="s">
        <v>75</v>
      </c>
      <c r="E51" s="13" t="s">
        <v>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61"/>
  <sheetViews>
    <sheetView tabSelected="1" workbookViewId="0">
      <pane xSplit="1" ySplit="10" topLeftCell="B23" activePane="bottomRight" state="frozen"/>
      <selection pane="topRight"/>
      <selection pane="bottomLeft"/>
      <selection pane="bottomRight" activeCell="U51" sqref="U51"/>
    </sheetView>
  </sheetViews>
  <sheetFormatPr defaultRowHeight="11.45" customHeight="1" x14ac:dyDescent="0.25"/>
  <cols>
    <col min="1" max="1" width="21.85546875" customWidth="1"/>
    <col min="2" max="11" width="10" customWidth="1"/>
    <col min="18" max="18" width="11.140625" bestFit="1" customWidth="1"/>
  </cols>
  <sheetData>
    <row r="1" spans="1:18" x14ac:dyDescent="0.25">
      <c r="A1" s="2" t="s">
        <v>76</v>
      </c>
    </row>
    <row r="2" spans="1:18" x14ac:dyDescent="0.25">
      <c r="A2" s="2" t="s">
        <v>77</v>
      </c>
      <c r="B2" s="1" t="s">
        <v>0</v>
      </c>
    </row>
    <row r="3" spans="1:18" x14ac:dyDescent="0.25">
      <c r="A3" s="2" t="s">
        <v>78</v>
      </c>
      <c r="B3" s="2" t="s">
        <v>6</v>
      </c>
    </row>
    <row r="4" spans="1:18" x14ac:dyDescent="0.25"/>
    <row r="5" spans="1:18" x14ac:dyDescent="0.25">
      <c r="A5" s="1" t="s">
        <v>11</v>
      </c>
      <c r="C5" s="2" t="s">
        <v>14</v>
      </c>
    </row>
    <row r="6" spans="1:18" x14ac:dyDescent="0.25">
      <c r="A6" s="1" t="s">
        <v>12</v>
      </c>
      <c r="C6" s="2" t="s">
        <v>15</v>
      </c>
    </row>
    <row r="7" spans="1:18" x14ac:dyDescent="0.25"/>
    <row r="8" spans="1:18" x14ac:dyDescent="0.25">
      <c r="A8" s="5" t="s">
        <v>79</v>
      </c>
      <c r="B8" s="4" t="s">
        <v>66</v>
      </c>
      <c r="C8" s="4" t="s">
        <v>67</v>
      </c>
      <c r="D8" s="4" t="s">
        <v>68</v>
      </c>
      <c r="E8" s="4" t="s">
        <v>69</v>
      </c>
      <c r="F8" s="4" t="s">
        <v>70</v>
      </c>
      <c r="G8" s="4" t="s">
        <v>71</v>
      </c>
      <c r="H8" s="4" t="s">
        <v>72</v>
      </c>
      <c r="I8" s="4" t="s">
        <v>73</v>
      </c>
      <c r="J8" s="4" t="s">
        <v>74</v>
      </c>
      <c r="K8" s="4" t="s">
        <v>75</v>
      </c>
    </row>
    <row r="9" spans="1:18" x14ac:dyDescent="0.25">
      <c r="A9" s="5" t="s">
        <v>80</v>
      </c>
      <c r="B9" s="3" t="s">
        <v>23</v>
      </c>
      <c r="C9" s="3" t="s">
        <v>23</v>
      </c>
      <c r="D9" s="3" t="s">
        <v>23</v>
      </c>
      <c r="E9" s="3" t="s">
        <v>23</v>
      </c>
      <c r="F9" s="3" t="s">
        <v>23</v>
      </c>
      <c r="G9" s="3" t="s">
        <v>23</v>
      </c>
      <c r="H9" s="3" t="s">
        <v>23</v>
      </c>
      <c r="I9" s="3" t="s">
        <v>23</v>
      </c>
      <c r="J9" s="3" t="s">
        <v>23</v>
      </c>
      <c r="K9" s="3" t="s">
        <v>23</v>
      </c>
    </row>
    <row r="10" spans="1:18" x14ac:dyDescent="0.25">
      <c r="A10" s="6" t="s">
        <v>81</v>
      </c>
      <c r="B10" s="8" t="s">
        <v>18</v>
      </c>
      <c r="C10" s="8" t="s">
        <v>18</v>
      </c>
      <c r="D10" s="8" t="s">
        <v>18</v>
      </c>
      <c r="E10" s="8" t="s">
        <v>18</v>
      </c>
      <c r="F10" s="8" t="s">
        <v>18</v>
      </c>
      <c r="G10" s="8" t="s">
        <v>18</v>
      </c>
      <c r="H10" s="8" t="s">
        <v>18</v>
      </c>
      <c r="I10" s="8" t="s">
        <v>18</v>
      </c>
      <c r="J10" s="8" t="s">
        <v>18</v>
      </c>
      <c r="K10" s="8" t="s">
        <v>18</v>
      </c>
    </row>
    <row r="11" spans="1:18" x14ac:dyDescent="0.25">
      <c r="A11" s="7" t="s">
        <v>25</v>
      </c>
      <c r="B11" s="9" t="s">
        <v>82</v>
      </c>
      <c r="C11" s="9">
        <v>240474000</v>
      </c>
      <c r="D11" s="9">
        <v>186412090</v>
      </c>
      <c r="E11" s="9">
        <v>155557480</v>
      </c>
      <c r="F11" s="9">
        <v>145977342</v>
      </c>
      <c r="G11" s="9" t="s">
        <v>82</v>
      </c>
      <c r="H11" s="9">
        <v>110917613</v>
      </c>
      <c r="I11" s="9" t="s">
        <v>82</v>
      </c>
      <c r="J11" s="9" t="s">
        <v>82</v>
      </c>
      <c r="K11" s="9" t="s">
        <v>82</v>
      </c>
    </row>
    <row r="12" spans="1:18" x14ac:dyDescent="0.25">
      <c r="A12" s="7" t="s">
        <v>26</v>
      </c>
      <c r="B12" s="10">
        <v>292744000</v>
      </c>
      <c r="C12" s="10">
        <v>239169000</v>
      </c>
      <c r="D12" s="10">
        <v>190454000</v>
      </c>
      <c r="E12" s="10">
        <v>249524000</v>
      </c>
      <c r="F12" s="10">
        <v>315369000</v>
      </c>
      <c r="G12" s="10">
        <v>343268000</v>
      </c>
      <c r="H12" s="10">
        <v>265923000</v>
      </c>
      <c r="I12" s="10">
        <v>613521000</v>
      </c>
      <c r="J12" s="10">
        <v>1300682000</v>
      </c>
      <c r="K12" s="10">
        <v>898606000</v>
      </c>
    </row>
    <row r="13" spans="1:18" x14ac:dyDescent="0.25">
      <c r="A13" s="7" t="s">
        <v>27</v>
      </c>
      <c r="B13" s="9">
        <v>241002580</v>
      </c>
      <c r="C13" s="9">
        <v>210809952</v>
      </c>
      <c r="D13" s="9">
        <v>194767107</v>
      </c>
      <c r="E13" s="9">
        <v>197825945</v>
      </c>
      <c r="F13" s="9">
        <v>225016363</v>
      </c>
      <c r="G13" s="9">
        <v>208916980</v>
      </c>
      <c r="H13" s="9">
        <v>175260791</v>
      </c>
      <c r="I13" s="9">
        <v>270418000</v>
      </c>
      <c r="J13" s="9">
        <v>540353000</v>
      </c>
      <c r="K13" s="9">
        <v>408217000</v>
      </c>
    </row>
    <row r="14" spans="1:18" x14ac:dyDescent="0.25">
      <c r="A14" s="7" t="s">
        <v>28</v>
      </c>
      <c r="B14" s="10">
        <v>124738000</v>
      </c>
      <c r="C14" s="10">
        <v>72391000</v>
      </c>
      <c r="D14" s="10">
        <v>129074000</v>
      </c>
      <c r="E14" s="10">
        <v>159410000</v>
      </c>
      <c r="F14" s="10">
        <v>67692000</v>
      </c>
      <c r="G14" s="10">
        <v>69686000</v>
      </c>
      <c r="H14" s="10">
        <v>63361000</v>
      </c>
      <c r="I14" s="10">
        <v>82555000</v>
      </c>
      <c r="J14" s="10">
        <v>128506000</v>
      </c>
      <c r="K14" s="10">
        <v>94349000</v>
      </c>
    </row>
    <row r="15" spans="1:18" x14ac:dyDescent="0.25">
      <c r="A15" s="7" t="s">
        <v>29</v>
      </c>
      <c r="B15" s="9" t="s">
        <v>82</v>
      </c>
      <c r="C15" s="9" t="s">
        <v>82</v>
      </c>
      <c r="D15" s="9" t="s">
        <v>82</v>
      </c>
      <c r="E15" s="9" t="s">
        <v>82</v>
      </c>
      <c r="F15" s="9">
        <v>14932577</v>
      </c>
      <c r="G15" s="9">
        <v>16741288</v>
      </c>
      <c r="H15" s="9" t="s">
        <v>82</v>
      </c>
      <c r="I15" s="9" t="s">
        <v>82</v>
      </c>
      <c r="J15" s="9" t="s">
        <v>82</v>
      </c>
      <c r="K15" s="9" t="s">
        <v>82</v>
      </c>
    </row>
    <row r="16" spans="1:18" x14ac:dyDescent="0.25">
      <c r="A16" s="7" t="s">
        <v>30</v>
      </c>
      <c r="B16" s="10" t="s">
        <v>82</v>
      </c>
      <c r="C16" s="10" t="s">
        <v>82</v>
      </c>
      <c r="D16" s="10" t="s">
        <v>82</v>
      </c>
      <c r="E16" s="10" t="s">
        <v>82</v>
      </c>
      <c r="F16" s="10" t="s">
        <v>82</v>
      </c>
      <c r="G16" s="10" t="s">
        <v>82</v>
      </c>
      <c r="H16" s="10" t="s">
        <v>82</v>
      </c>
      <c r="I16" s="10" t="s">
        <v>82</v>
      </c>
      <c r="J16" s="10" t="s">
        <v>82</v>
      </c>
      <c r="K16" s="10" t="s">
        <v>82</v>
      </c>
      <c r="R16" t="s">
        <v>27</v>
      </c>
    </row>
    <row r="17" spans="1:24" x14ac:dyDescent="0.25">
      <c r="A17" s="7" t="s">
        <v>31</v>
      </c>
      <c r="B17" s="9">
        <v>2204888</v>
      </c>
      <c r="C17" s="9">
        <v>2163246</v>
      </c>
      <c r="D17" s="9">
        <v>2463198</v>
      </c>
      <c r="E17" s="9">
        <v>2367112</v>
      </c>
      <c r="F17" s="9">
        <v>3675871</v>
      </c>
      <c r="G17" s="9">
        <v>4066916</v>
      </c>
      <c r="H17" s="9">
        <v>3913767</v>
      </c>
      <c r="I17" s="9">
        <v>3147506</v>
      </c>
      <c r="J17" s="9">
        <v>4465428</v>
      </c>
      <c r="K17" s="9">
        <v>4416916</v>
      </c>
      <c r="R17">
        <f>2150</f>
        <v>2150</v>
      </c>
      <c r="S17" t="s">
        <v>85</v>
      </c>
    </row>
    <row r="18" spans="1:24" x14ac:dyDescent="0.25">
      <c r="A18" s="7" t="s">
        <v>32</v>
      </c>
      <c r="B18" s="10" t="s">
        <v>82</v>
      </c>
      <c r="C18" s="10" t="s">
        <v>82</v>
      </c>
      <c r="D18" s="10" t="s">
        <v>82</v>
      </c>
      <c r="E18" s="10" t="s">
        <v>82</v>
      </c>
      <c r="F18" s="10" t="s">
        <v>82</v>
      </c>
      <c r="G18" s="10" t="s">
        <v>82</v>
      </c>
      <c r="H18" s="10" t="s">
        <v>82</v>
      </c>
      <c r="I18" s="10" t="s">
        <v>82</v>
      </c>
      <c r="J18" s="10" t="s">
        <v>82</v>
      </c>
      <c r="K18" s="10" t="s">
        <v>82</v>
      </c>
      <c r="R18">
        <v>0.74</v>
      </c>
      <c r="S18" t="s">
        <v>86</v>
      </c>
    </row>
    <row r="19" spans="1:24" x14ac:dyDescent="0.25">
      <c r="A19" s="7" t="s">
        <v>33</v>
      </c>
      <c r="B19" s="9">
        <v>23481142</v>
      </c>
      <c r="C19" s="9">
        <v>21041103</v>
      </c>
      <c r="D19" s="9">
        <v>21261868</v>
      </c>
      <c r="E19" s="9">
        <v>19610192</v>
      </c>
      <c r="F19" s="9">
        <v>20232205</v>
      </c>
      <c r="G19" s="9">
        <v>19690150</v>
      </c>
      <c r="H19" s="9" t="s">
        <v>82</v>
      </c>
      <c r="I19" s="9" t="s">
        <v>82</v>
      </c>
      <c r="J19" s="9" t="s">
        <v>82</v>
      </c>
      <c r="K19" s="9" t="s">
        <v>82</v>
      </c>
      <c r="R19">
        <f>R17*R18</f>
        <v>1591</v>
      </c>
      <c r="S19" t="s">
        <v>87</v>
      </c>
    </row>
    <row r="20" spans="1:24" x14ac:dyDescent="0.25">
      <c r="A20" s="7" t="s">
        <v>34</v>
      </c>
      <c r="B20" s="10">
        <v>90000101</v>
      </c>
      <c r="C20" s="10">
        <v>92235288</v>
      </c>
      <c r="D20" s="10">
        <v>121253397</v>
      </c>
      <c r="E20" s="10">
        <v>139126775</v>
      </c>
      <c r="F20" s="10">
        <v>138010841</v>
      </c>
      <c r="G20" s="10">
        <v>142329289</v>
      </c>
      <c r="H20" s="10">
        <v>121294169</v>
      </c>
      <c r="I20" s="10">
        <v>116709000</v>
      </c>
      <c r="J20" s="10">
        <v>162086000</v>
      </c>
      <c r="K20" s="10">
        <v>114543000</v>
      </c>
      <c r="R20">
        <f>R19*33.33</f>
        <v>53028.03</v>
      </c>
      <c r="S20" t="s">
        <v>89</v>
      </c>
    </row>
    <row r="21" spans="1:24" x14ac:dyDescent="0.25">
      <c r="A21" s="7" t="s">
        <v>35</v>
      </c>
      <c r="B21" s="9">
        <v>125886266</v>
      </c>
      <c r="C21" s="9" t="s">
        <v>82</v>
      </c>
      <c r="D21" s="9" t="s">
        <v>82</v>
      </c>
      <c r="E21" s="9" t="s">
        <v>82</v>
      </c>
      <c r="F21" s="9" t="s">
        <v>82</v>
      </c>
      <c r="G21" s="9" t="s">
        <v>82</v>
      </c>
      <c r="H21" s="9" t="s">
        <v>82</v>
      </c>
      <c r="I21" s="9" t="s">
        <v>82</v>
      </c>
      <c r="J21" s="9" t="s">
        <v>82</v>
      </c>
      <c r="K21" s="9" t="s">
        <v>82</v>
      </c>
      <c r="R21">
        <f>R20*1000</f>
        <v>53028030</v>
      </c>
      <c r="S21" t="s">
        <v>90</v>
      </c>
    </row>
    <row r="22" spans="1:24" x14ac:dyDescent="0.25">
      <c r="A22" s="7" t="s">
        <v>36</v>
      </c>
      <c r="B22" s="10">
        <v>0</v>
      </c>
      <c r="C22" s="10">
        <v>0</v>
      </c>
      <c r="D22" s="10">
        <v>0</v>
      </c>
      <c r="E22" s="10">
        <v>0</v>
      </c>
      <c r="F22" s="10">
        <v>0</v>
      </c>
      <c r="G22" s="10">
        <v>0</v>
      </c>
      <c r="H22" s="10">
        <v>0</v>
      </c>
      <c r="I22" s="10">
        <v>0</v>
      </c>
      <c r="J22" s="10">
        <v>0</v>
      </c>
      <c r="K22" s="10">
        <v>0</v>
      </c>
    </row>
    <row r="23" spans="1:24" x14ac:dyDescent="0.25">
      <c r="A23" s="7" t="s">
        <v>37</v>
      </c>
      <c r="B23" s="9">
        <v>0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</row>
    <row r="24" spans="1:24" x14ac:dyDescent="0.25">
      <c r="A24" s="7" t="s">
        <v>38</v>
      </c>
      <c r="B24" s="10">
        <v>0</v>
      </c>
      <c r="C24" s="10" t="s">
        <v>82</v>
      </c>
      <c r="D24" s="10" t="s">
        <v>82</v>
      </c>
      <c r="E24" s="10" t="s">
        <v>82</v>
      </c>
      <c r="F24" s="10" t="s">
        <v>82</v>
      </c>
      <c r="G24" s="10">
        <v>0</v>
      </c>
      <c r="H24" s="10">
        <v>0</v>
      </c>
      <c r="I24" s="10">
        <v>0</v>
      </c>
      <c r="J24" s="10" t="s">
        <v>82</v>
      </c>
      <c r="K24" s="10" t="s">
        <v>82</v>
      </c>
      <c r="R24" s="20">
        <f>J13</f>
        <v>540353000</v>
      </c>
      <c r="S24" t="s">
        <v>88</v>
      </c>
    </row>
    <row r="25" spans="1:24" x14ac:dyDescent="0.25">
      <c r="A25" s="7" t="s">
        <v>39</v>
      </c>
      <c r="B25" s="9" t="s">
        <v>82</v>
      </c>
      <c r="C25" s="9" t="s">
        <v>82</v>
      </c>
      <c r="D25" s="9">
        <v>2656380</v>
      </c>
      <c r="E25" s="9">
        <v>2390738</v>
      </c>
      <c r="F25" s="9">
        <v>2013686</v>
      </c>
      <c r="G25" s="9">
        <v>2059760</v>
      </c>
      <c r="H25" s="9">
        <v>4226499</v>
      </c>
      <c r="I25" s="9">
        <v>4629971</v>
      </c>
      <c r="J25" s="9" t="s">
        <v>82</v>
      </c>
      <c r="K25" s="9" t="s">
        <v>82</v>
      </c>
    </row>
    <row r="26" spans="1:24" x14ac:dyDescent="0.25">
      <c r="A26" s="7" t="s">
        <v>40</v>
      </c>
      <c r="B26" s="10">
        <v>33318177</v>
      </c>
      <c r="C26" s="10">
        <v>27935401</v>
      </c>
      <c r="D26" s="10">
        <v>40471704</v>
      </c>
      <c r="E26" s="10">
        <v>80692670</v>
      </c>
      <c r="F26" s="10">
        <v>78785983</v>
      </c>
      <c r="G26" s="10">
        <v>46635295</v>
      </c>
      <c r="H26" s="10">
        <v>28494188</v>
      </c>
      <c r="I26" s="10">
        <v>47755000</v>
      </c>
      <c r="J26" s="10">
        <v>126101000</v>
      </c>
      <c r="K26" s="10">
        <v>76819000</v>
      </c>
    </row>
    <row r="27" spans="1:24" x14ac:dyDescent="0.25">
      <c r="A27" s="7" t="s">
        <v>41</v>
      </c>
      <c r="B27" s="9">
        <v>8916900</v>
      </c>
      <c r="C27" s="9">
        <v>9412800</v>
      </c>
      <c r="D27" s="9">
        <v>8991300</v>
      </c>
      <c r="E27" s="9">
        <v>9039800</v>
      </c>
      <c r="F27" s="9">
        <v>8479210</v>
      </c>
      <c r="G27" s="9">
        <v>8016303</v>
      </c>
      <c r="H27" s="9">
        <v>7895434</v>
      </c>
      <c r="I27" s="9">
        <v>9707000</v>
      </c>
      <c r="J27" s="9">
        <v>18027000</v>
      </c>
      <c r="K27" s="9">
        <v>16067000</v>
      </c>
    </row>
    <row r="28" spans="1:24" x14ac:dyDescent="0.25">
      <c r="A28" s="7" t="s">
        <v>42</v>
      </c>
      <c r="B28" s="10">
        <v>0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</row>
    <row r="29" spans="1:24" x14ac:dyDescent="0.25">
      <c r="A29" s="7" t="s">
        <v>43</v>
      </c>
      <c r="B29" s="9">
        <v>22199</v>
      </c>
      <c r="C29" s="9">
        <v>37532</v>
      </c>
      <c r="D29" s="9">
        <v>0</v>
      </c>
      <c r="E29" s="9">
        <v>0</v>
      </c>
      <c r="F29" s="9">
        <v>0</v>
      </c>
      <c r="G29" s="9">
        <v>0</v>
      </c>
      <c r="H29" s="9" t="s">
        <v>82</v>
      </c>
      <c r="I29" s="9">
        <v>0</v>
      </c>
      <c r="J29" s="9">
        <v>0</v>
      </c>
      <c r="K29" s="9">
        <v>0</v>
      </c>
    </row>
    <row r="30" spans="1:24" x14ac:dyDescent="0.25">
      <c r="A30" s="7" t="s">
        <v>44</v>
      </c>
      <c r="B30" s="10">
        <v>0</v>
      </c>
      <c r="C30" s="10">
        <v>0</v>
      </c>
      <c r="D30" s="10">
        <v>0</v>
      </c>
      <c r="E30" s="10">
        <v>0</v>
      </c>
      <c r="F30" s="10">
        <v>0</v>
      </c>
      <c r="G30" s="10">
        <v>0</v>
      </c>
      <c r="H30" s="10">
        <v>0</v>
      </c>
      <c r="I30" s="10">
        <v>0</v>
      </c>
      <c r="J30" s="10">
        <v>0</v>
      </c>
      <c r="K30" s="10">
        <v>0</v>
      </c>
    </row>
    <row r="31" spans="1:24" x14ac:dyDescent="0.25">
      <c r="A31" s="7" t="s">
        <v>45</v>
      </c>
      <c r="B31" s="9">
        <v>0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</row>
    <row r="32" spans="1:24" x14ac:dyDescent="0.25">
      <c r="A32" s="7" t="s">
        <v>46</v>
      </c>
      <c r="B32" s="10">
        <v>5807160</v>
      </c>
      <c r="C32" s="10">
        <v>3910088</v>
      </c>
      <c r="D32" s="10">
        <v>3762445</v>
      </c>
      <c r="E32" s="10">
        <v>4273174</v>
      </c>
      <c r="F32" s="10">
        <v>4705808</v>
      </c>
      <c r="G32" s="10">
        <v>5184010</v>
      </c>
      <c r="H32" s="10">
        <v>5421404</v>
      </c>
      <c r="I32" s="10">
        <v>6673968</v>
      </c>
      <c r="J32" s="10">
        <v>17938584</v>
      </c>
      <c r="K32" s="10">
        <v>13653016</v>
      </c>
      <c r="R32" t="s">
        <v>92</v>
      </c>
      <c r="S32" t="s">
        <v>91</v>
      </c>
      <c r="W32" t="s">
        <v>93</v>
      </c>
      <c r="X32" t="s">
        <v>94</v>
      </c>
    </row>
    <row r="33" spans="1:24" x14ac:dyDescent="0.25">
      <c r="A33" s="7" t="s">
        <v>47</v>
      </c>
      <c r="B33" s="9">
        <v>5296666</v>
      </c>
      <c r="C33" s="9">
        <v>6980168</v>
      </c>
      <c r="D33" s="9">
        <v>6178738</v>
      </c>
      <c r="E33" s="9">
        <v>6717883</v>
      </c>
      <c r="F33" s="9">
        <v>6700160</v>
      </c>
      <c r="G33" s="9">
        <v>6452474</v>
      </c>
      <c r="H33" s="9">
        <v>5075713</v>
      </c>
      <c r="I33" s="9">
        <v>7226794</v>
      </c>
      <c r="J33" s="9">
        <v>6954816</v>
      </c>
      <c r="K33" s="9">
        <v>8692593</v>
      </c>
      <c r="Q33">
        <v>2022</v>
      </c>
      <c r="R33">
        <v>13.8</v>
      </c>
      <c r="S33">
        <v>12.2</v>
      </c>
      <c r="W33">
        <v>2022</v>
      </c>
      <c r="X33">
        <v>2.4</v>
      </c>
    </row>
    <row r="34" spans="1:24" x14ac:dyDescent="0.25">
      <c r="A34" s="7" t="s">
        <v>48</v>
      </c>
      <c r="B34" s="10">
        <v>2213344</v>
      </c>
      <c r="C34" s="10">
        <v>2049891</v>
      </c>
      <c r="D34" s="10">
        <v>1949896</v>
      </c>
      <c r="E34" s="10">
        <v>2074397</v>
      </c>
      <c r="F34" s="10">
        <v>2303269</v>
      </c>
      <c r="G34" s="10">
        <v>2123846</v>
      </c>
      <c r="H34" s="10" t="s">
        <v>82</v>
      </c>
      <c r="I34" s="10" t="s">
        <v>82</v>
      </c>
      <c r="J34" s="10" t="s">
        <v>82</v>
      </c>
      <c r="K34" s="10">
        <v>4711000</v>
      </c>
      <c r="Q34">
        <v>2024</v>
      </c>
      <c r="R34">
        <v>13.55</v>
      </c>
      <c r="S34">
        <v>12.15</v>
      </c>
      <c r="T34" s="21">
        <f>(R33-R34)/R33</f>
        <v>1.8115942028985508E-2</v>
      </c>
      <c r="U34" s="21">
        <f>(S33-S34)/S33</f>
        <v>4.0983606557376175E-3</v>
      </c>
      <c r="W34">
        <v>2023</v>
      </c>
      <c r="X34">
        <f>X33*0.98</f>
        <v>2.3519999999999999</v>
      </c>
    </row>
    <row r="35" spans="1:24" x14ac:dyDescent="0.25">
      <c r="A35" s="7" t="s">
        <v>49</v>
      </c>
      <c r="B35" s="9">
        <v>31088316</v>
      </c>
      <c r="C35" s="9">
        <v>27177900</v>
      </c>
      <c r="D35" s="9">
        <v>23294779</v>
      </c>
      <c r="E35" s="9">
        <v>26917759</v>
      </c>
      <c r="F35" s="9">
        <v>34256650</v>
      </c>
      <c r="G35" s="9">
        <v>31695859</v>
      </c>
      <c r="H35" s="9">
        <v>23877523</v>
      </c>
      <c r="I35" s="9">
        <v>49786534</v>
      </c>
      <c r="J35" s="9">
        <v>72625194</v>
      </c>
      <c r="K35" s="9">
        <v>52310250</v>
      </c>
      <c r="Q35">
        <v>2026</v>
      </c>
      <c r="R35">
        <v>13.4</v>
      </c>
      <c r="S35">
        <v>11.6</v>
      </c>
      <c r="T35" s="21">
        <f t="shared" ref="T35:T37" si="0">(R34-R35)/R34</f>
        <v>1.1070110701107036E-2</v>
      </c>
      <c r="U35" s="21">
        <f t="shared" ref="U35:U37" si="1">(S34-S35)/S34</f>
        <v>4.5267489711934214E-2</v>
      </c>
      <c r="W35">
        <v>2024</v>
      </c>
      <c r="X35">
        <f>X34*0.98</f>
        <v>2.3049599999999999</v>
      </c>
    </row>
    <row r="36" spans="1:24" x14ac:dyDescent="0.25">
      <c r="A36" s="7" t="s">
        <v>50</v>
      </c>
      <c r="B36" s="10" t="s">
        <v>82</v>
      </c>
      <c r="C36" s="10" t="s">
        <v>82</v>
      </c>
      <c r="D36" s="10" t="s">
        <v>82</v>
      </c>
      <c r="E36" s="10" t="s">
        <v>82</v>
      </c>
      <c r="F36" s="10">
        <v>1038458</v>
      </c>
      <c r="G36" s="10" t="s">
        <v>82</v>
      </c>
      <c r="H36" s="10" t="s">
        <v>82</v>
      </c>
      <c r="I36" s="10" t="s">
        <v>82</v>
      </c>
      <c r="J36" s="10" t="s">
        <v>82</v>
      </c>
      <c r="K36" s="10" t="s">
        <v>82</v>
      </c>
      <c r="Q36">
        <v>2028</v>
      </c>
      <c r="R36">
        <v>13</v>
      </c>
      <c r="S36">
        <v>11.4</v>
      </c>
      <c r="T36" s="21">
        <f t="shared" si="0"/>
        <v>2.9850746268656744E-2</v>
      </c>
      <c r="U36" s="21">
        <f t="shared" si="1"/>
        <v>1.7241379310344768E-2</v>
      </c>
      <c r="W36">
        <v>2025</v>
      </c>
      <c r="X36">
        <f t="shared" ref="X36:X56" si="2">X35*0.98</f>
        <v>2.2588607999999999</v>
      </c>
    </row>
    <row r="37" spans="1:24" x14ac:dyDescent="0.25">
      <c r="A37" s="7" t="s">
        <v>51</v>
      </c>
      <c r="B37" s="9">
        <v>0</v>
      </c>
      <c r="C37" s="9">
        <v>0</v>
      </c>
      <c r="D37" s="9">
        <v>0</v>
      </c>
      <c r="E37" s="9">
        <v>0</v>
      </c>
      <c r="F37" s="9">
        <v>0</v>
      </c>
      <c r="G37" s="9">
        <v>0</v>
      </c>
      <c r="H37" s="9">
        <v>0</v>
      </c>
      <c r="I37" s="9">
        <v>0</v>
      </c>
      <c r="J37" s="9">
        <v>0</v>
      </c>
      <c r="K37" s="9">
        <v>0</v>
      </c>
      <c r="Q37">
        <v>2030</v>
      </c>
      <c r="R37">
        <v>12.6</v>
      </c>
      <c r="S37">
        <v>11.1</v>
      </c>
      <c r="T37" s="21">
        <f t="shared" si="0"/>
        <v>3.0769230769230795E-2</v>
      </c>
      <c r="U37" s="21">
        <f t="shared" si="1"/>
        <v>2.6315789473684272E-2</v>
      </c>
      <c r="W37">
        <v>2026</v>
      </c>
      <c r="X37">
        <f t="shared" si="2"/>
        <v>2.213683584</v>
      </c>
    </row>
    <row r="38" spans="1:24" x14ac:dyDescent="0.25">
      <c r="A38" s="7" t="s">
        <v>52</v>
      </c>
      <c r="B38" s="10" t="s">
        <v>82</v>
      </c>
      <c r="C38" s="10" t="s">
        <v>82</v>
      </c>
      <c r="D38" s="10" t="s">
        <v>82</v>
      </c>
      <c r="E38" s="10" t="s">
        <v>82</v>
      </c>
      <c r="F38" s="10" t="s">
        <v>82</v>
      </c>
      <c r="G38" s="10" t="s">
        <v>82</v>
      </c>
      <c r="H38" s="10" t="s">
        <v>82</v>
      </c>
      <c r="I38" s="10" t="s">
        <v>82</v>
      </c>
      <c r="J38" s="10" t="s">
        <v>82</v>
      </c>
      <c r="K38" s="10" t="s">
        <v>82</v>
      </c>
      <c r="T38" s="22">
        <f>AVERAGE(T34:T37)</f>
        <v>2.2451507441995023E-2</v>
      </c>
      <c r="U38" s="22">
        <f>AVERAGE(U34:U37)</f>
        <v>2.3230754787925217E-2</v>
      </c>
      <c r="W38">
        <v>2027</v>
      </c>
      <c r="X38">
        <f t="shared" si="2"/>
        <v>2.1694099123199999</v>
      </c>
    </row>
    <row r="39" spans="1:24" x14ac:dyDescent="0.25">
      <c r="A39" s="7" t="s">
        <v>53</v>
      </c>
      <c r="B39" s="9">
        <v>0</v>
      </c>
      <c r="C39" s="9">
        <v>0</v>
      </c>
      <c r="D39" s="9">
        <v>0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  <c r="K39" s="9">
        <v>0</v>
      </c>
      <c r="W39">
        <v>2028</v>
      </c>
      <c r="X39">
        <f t="shared" si="2"/>
        <v>2.1260217140736</v>
      </c>
    </row>
    <row r="40" spans="1:24" x14ac:dyDescent="0.25">
      <c r="A40" s="7" t="s">
        <v>54</v>
      </c>
      <c r="B40" s="10">
        <v>0</v>
      </c>
      <c r="C40" s="10">
        <v>0</v>
      </c>
      <c r="D40" s="10" t="s">
        <v>82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W40">
        <v>2029</v>
      </c>
      <c r="X40">
        <f t="shared" si="2"/>
        <v>2.0835012797921277</v>
      </c>
    </row>
    <row r="41" spans="1:24" x14ac:dyDescent="0.25">
      <c r="A41" s="7" t="s">
        <v>55</v>
      </c>
      <c r="B41" s="9">
        <v>0</v>
      </c>
      <c r="C41" s="9">
        <v>0</v>
      </c>
      <c r="D41" s="9">
        <v>0</v>
      </c>
      <c r="E41" s="9">
        <v>0</v>
      </c>
      <c r="F41" s="9">
        <v>0</v>
      </c>
      <c r="G41" s="9">
        <v>0</v>
      </c>
      <c r="H41" s="9">
        <v>0</v>
      </c>
      <c r="I41" s="9">
        <v>0</v>
      </c>
      <c r="J41" s="9">
        <v>0</v>
      </c>
      <c r="K41" s="9" t="s">
        <v>82</v>
      </c>
      <c r="W41">
        <v>2030</v>
      </c>
      <c r="X41">
        <f t="shared" si="2"/>
        <v>2.0418312541962851</v>
      </c>
    </row>
    <row r="42" spans="1:24" x14ac:dyDescent="0.25">
      <c r="A42" s="7" t="s">
        <v>56</v>
      </c>
      <c r="B42" s="10">
        <v>0</v>
      </c>
      <c r="C42" s="10">
        <v>0</v>
      </c>
      <c r="D42" s="10">
        <v>0</v>
      </c>
      <c r="E42" s="10">
        <v>0</v>
      </c>
      <c r="F42" s="10">
        <v>0</v>
      </c>
      <c r="G42" s="10">
        <v>0</v>
      </c>
      <c r="H42" s="10">
        <v>0</v>
      </c>
      <c r="I42" s="10">
        <v>0</v>
      </c>
      <c r="J42" s="10">
        <v>0</v>
      </c>
      <c r="K42" s="10">
        <v>0</v>
      </c>
      <c r="W42">
        <v>2031</v>
      </c>
      <c r="X42">
        <f t="shared" si="2"/>
        <v>2.0009946291123595</v>
      </c>
    </row>
    <row r="43" spans="1:24" x14ac:dyDescent="0.25">
      <c r="A43" s="7" t="s">
        <v>57</v>
      </c>
      <c r="B43" s="9" t="s">
        <v>82</v>
      </c>
      <c r="C43" s="9" t="s">
        <v>82</v>
      </c>
      <c r="D43" s="9" t="s">
        <v>82</v>
      </c>
      <c r="E43" s="9" t="s">
        <v>82</v>
      </c>
      <c r="F43" s="9" t="s">
        <v>82</v>
      </c>
      <c r="G43" s="9" t="s">
        <v>82</v>
      </c>
      <c r="H43" s="9" t="s">
        <v>82</v>
      </c>
      <c r="I43" s="9" t="s">
        <v>82</v>
      </c>
      <c r="J43" s="9" t="s">
        <v>82</v>
      </c>
      <c r="K43" s="9" t="s">
        <v>82</v>
      </c>
      <c r="W43">
        <v>2032</v>
      </c>
      <c r="X43">
        <f t="shared" si="2"/>
        <v>1.9609747365301122</v>
      </c>
    </row>
    <row r="44" spans="1:24" x14ac:dyDescent="0.25">
      <c r="A44" s="7" t="s">
        <v>58</v>
      </c>
      <c r="B44" s="10">
        <v>1318445132</v>
      </c>
      <c r="C44" s="10">
        <v>1164591874</v>
      </c>
      <c r="D44" s="10">
        <v>1087250192</v>
      </c>
      <c r="E44" s="10">
        <v>1234958156</v>
      </c>
      <c r="F44" s="10">
        <v>1250000000</v>
      </c>
      <c r="G44" s="10">
        <v>1170000000</v>
      </c>
      <c r="H44" s="10" t="s">
        <v>82</v>
      </c>
      <c r="I44" s="10" t="s">
        <v>82</v>
      </c>
      <c r="J44" s="10" t="s">
        <v>82</v>
      </c>
      <c r="K44" s="10" t="s">
        <v>82</v>
      </c>
      <c r="W44">
        <v>2033</v>
      </c>
      <c r="X44">
        <f t="shared" si="2"/>
        <v>1.9217552417995099</v>
      </c>
    </row>
    <row r="45" spans="1:24" x14ac:dyDescent="0.25">
      <c r="A45" s="7" t="s">
        <v>59</v>
      </c>
      <c r="B45" s="9">
        <v>0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W45">
        <v>2034</v>
      </c>
      <c r="X45">
        <f t="shared" si="2"/>
        <v>1.8833201369635195</v>
      </c>
    </row>
    <row r="46" spans="1:24" ht="11.45" customHeight="1" x14ac:dyDescent="0.25">
      <c r="W46">
        <v>2035</v>
      </c>
      <c r="X46">
        <f t="shared" si="2"/>
        <v>1.8456537342242492</v>
      </c>
    </row>
    <row r="47" spans="1:24" x14ac:dyDescent="0.25">
      <c r="A47" s="1" t="s">
        <v>83</v>
      </c>
      <c r="W47">
        <v>2036</v>
      </c>
      <c r="X47">
        <f t="shared" si="2"/>
        <v>1.8087406595397642</v>
      </c>
    </row>
    <row r="48" spans="1:24" x14ac:dyDescent="0.25">
      <c r="A48" s="1" t="s">
        <v>82</v>
      </c>
      <c r="B48" s="2" t="s">
        <v>84</v>
      </c>
      <c r="W48">
        <v>2037</v>
      </c>
      <c r="X48">
        <f t="shared" si="2"/>
        <v>1.7725658463489689</v>
      </c>
    </row>
    <row r="49" spans="23:24" ht="11.45" customHeight="1" x14ac:dyDescent="0.25">
      <c r="W49">
        <v>2038</v>
      </c>
      <c r="X49">
        <f t="shared" si="2"/>
        <v>1.7371145294219894</v>
      </c>
    </row>
    <row r="50" spans="23:24" ht="11.45" customHeight="1" x14ac:dyDescent="0.25">
      <c r="W50">
        <v>2039</v>
      </c>
      <c r="X50">
        <f t="shared" si="2"/>
        <v>1.7023722388335496</v>
      </c>
    </row>
    <row r="51" spans="23:24" ht="11.45" customHeight="1" x14ac:dyDescent="0.25">
      <c r="W51">
        <v>2040</v>
      </c>
      <c r="X51">
        <f t="shared" si="2"/>
        <v>1.6683247940568786</v>
      </c>
    </row>
    <row r="52" spans="23:24" ht="11.45" customHeight="1" x14ac:dyDescent="0.25">
      <c r="W52">
        <v>2041</v>
      </c>
      <c r="X52">
        <f t="shared" si="2"/>
        <v>1.6349582981757411</v>
      </c>
    </row>
    <row r="53" spans="23:24" ht="11.45" customHeight="1" x14ac:dyDescent="0.25">
      <c r="W53">
        <v>2042</v>
      </c>
      <c r="X53">
        <f t="shared" si="2"/>
        <v>1.6022591322122264</v>
      </c>
    </row>
    <row r="54" spans="23:24" ht="11.45" customHeight="1" x14ac:dyDescent="0.25">
      <c r="W54">
        <v>2043</v>
      </c>
      <c r="X54">
        <f t="shared" si="2"/>
        <v>1.5702139495679819</v>
      </c>
    </row>
    <row r="55" spans="23:24" ht="11.45" customHeight="1" x14ac:dyDescent="0.25">
      <c r="W55">
        <v>2044</v>
      </c>
      <c r="X55">
        <f t="shared" si="2"/>
        <v>1.5388096705766223</v>
      </c>
    </row>
    <row r="56" spans="23:24" ht="11.45" customHeight="1" x14ac:dyDescent="0.25">
      <c r="W56">
        <v>2045</v>
      </c>
      <c r="X56">
        <f t="shared" si="2"/>
        <v>1.5080334771650898</v>
      </c>
    </row>
    <row r="57" spans="23:24" ht="11.45" customHeight="1" x14ac:dyDescent="0.25">
      <c r="W57">
        <v>2046</v>
      </c>
      <c r="X57">
        <f>X56*0.98</f>
        <v>1.477872807621788</v>
      </c>
    </row>
    <row r="58" spans="23:24" ht="11.45" customHeight="1" x14ac:dyDescent="0.25">
      <c r="W58">
        <v>2047</v>
      </c>
      <c r="X58">
        <f>X57*0.98</f>
        <v>1.4483153514693521</v>
      </c>
    </row>
    <row r="59" spans="23:24" ht="11.45" customHeight="1" x14ac:dyDescent="0.25">
      <c r="W59">
        <v>2048</v>
      </c>
      <c r="X59">
        <f t="shared" ref="X59:X61" si="3">X58*0.98</f>
        <v>1.419349044439965</v>
      </c>
    </row>
    <row r="60" spans="23:24" ht="11.45" customHeight="1" x14ac:dyDescent="0.25">
      <c r="W60">
        <v>2049</v>
      </c>
      <c r="X60">
        <f t="shared" si="3"/>
        <v>1.3909620635511657</v>
      </c>
    </row>
    <row r="61" spans="23:24" ht="11.45" customHeight="1" x14ac:dyDescent="0.25">
      <c r="W61">
        <v>2050</v>
      </c>
      <c r="X61">
        <f t="shared" si="3"/>
        <v>1.3631428222801423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Structure</vt:lpstr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Frederik Skou Fertin</cp:lastModifiedBy>
  <dcterms:created xsi:type="dcterms:W3CDTF">2024-08-05T11:58:26Z</dcterms:created>
  <dcterms:modified xsi:type="dcterms:W3CDTF">2024-08-05T13:54:03Z</dcterms:modified>
</cp:coreProperties>
</file>