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2176" documentId="8_{B27B1776-D0C0-43B7-8E1C-795135C8FB6A}" xr6:coauthVersionLast="47" xr6:coauthVersionMax="47" xr10:uidLastSave="{80D6BE1B-280C-4C1C-9D80-7340B1DE61BE}"/>
  <bookViews>
    <workbookView xWindow="-19310" yWindow="-110" windowWidth="19420" windowHeight="11020" firstSheet="30" activeTab="30" xr2:uid="{00000000-000D-0000-FFFF-FFFF00000000}"/>
  </bookViews>
  <sheets>
    <sheet name="Conversion_1" sheetId="31" r:id="rId1"/>
    <sheet name="Conversion_2" sheetId="32" r:id="rId2"/>
    <sheet name="Fuel Savings_0" sheetId="66" state="hidden" r:id="rId3"/>
    <sheet name="Fuel Savings_10" sheetId="65" state="hidden" r:id="rId4"/>
    <sheet name="Fuel Savings_20" sheetId="64" state="hidden" r:id="rId5"/>
    <sheet name="Fuel Savings_30" sheetId="63" state="hidden" r:id="rId6"/>
    <sheet name="Fuel Savings_40" sheetId="62" state="hidden" r:id="rId7"/>
    <sheet name="Fuel Savings_50" sheetId="61" state="hidden" r:id="rId8"/>
    <sheet name="Fuel Savings_60" sheetId="60" state="hidden" r:id="rId9"/>
    <sheet name="Fuel Savings_70" sheetId="59" state="hidden" r:id="rId10"/>
    <sheet name="Fuel Savings_80" sheetId="58" state="hidden" r:id="rId11"/>
    <sheet name="Fuel Savings_90" sheetId="57" state="hidden" r:id="rId12"/>
    <sheet name="Emission_cap" sheetId="86" r:id="rId13"/>
    <sheet name="Emission_cap_2" sheetId="1" r:id="rId14"/>
    <sheet name="50%_WTW" sheetId="24" state="hidden" r:id="rId15"/>
    <sheet name="CO2-Price" sheetId="30" r:id="rId16"/>
    <sheet name="70%_WTW" sheetId="85" r:id="rId17"/>
    <sheet name="Ship_cap" sheetId="56" state="hidden" r:id="rId18"/>
    <sheet name="99%_WTW" sheetId="87" r:id="rId19"/>
    <sheet name="TTW" sheetId="23" r:id="rId20"/>
    <sheet name="ConveH2toFuel" sheetId="68" state="hidden" r:id="rId21"/>
    <sheet name="Ramping_fuels_availability" sheetId="74" r:id="rId22"/>
    <sheet name="ConveCCStoFuel" sheetId="69" r:id="rId23"/>
    <sheet name="i_Fuel_emissions_WTT_Off-grid_1" sheetId="70" r:id="rId24"/>
    <sheet name="i_Fuel_emissions_WTT_Off-grid" sheetId="44" r:id="rId25"/>
    <sheet name="i_Fuel_emissions_WTT_Mixed_1" sheetId="76" r:id="rId26"/>
    <sheet name="i_Fuel_emissions_WTT_Mixed" sheetId="43" r:id="rId27"/>
    <sheet name="Fuel_emissions_TTW_GWP20" sheetId="46" state="hidden" r:id="rId28"/>
    <sheet name="Fuel_emissions_WTT_Off-grid" sheetId="17" r:id="rId29"/>
    <sheet name="Fuel_emissions_WTT_Mixed" sheetId="2" r:id="rId30"/>
    <sheet name="Fuel_emissions_TTW" sheetId="14" r:id="rId31"/>
    <sheet name="Fuel_cost_Mixed_old1" sheetId="7" r:id="rId32"/>
    <sheet name="Fuel_cost_Mixed" sheetId="88" r:id="rId33"/>
    <sheet name="Fuel_cost_Off-grid (2)" sheetId="90" r:id="rId34"/>
    <sheet name="Fuel_cost_Off-grid" sheetId="22" r:id="rId35"/>
    <sheet name="Fuel_tax" sheetId="8" r:id="rId36"/>
    <sheet name="Availability_HBLD" sheetId="6" state="hidden" r:id="rId37"/>
    <sheet name="Availability_MBMD" sheetId="84" r:id="rId38"/>
    <sheet name="Availability_MBMD(1)" sheetId="11" r:id="rId39"/>
    <sheet name="Availability_LBLD" sheetId="12" r:id="rId40"/>
    <sheet name="Availability_BECCU" sheetId="13" state="hidden" r:id="rId41"/>
    <sheet name="Shared_biomass_available" sheetId="21" r:id="rId42"/>
    <sheet name="Shared_biomass_available_old" sheetId="73" state="hidden" r:id="rId43"/>
    <sheet name="Av_trans_work_adj" sheetId="81" r:id="rId44"/>
    <sheet name="Ship_demand_SSP1OLD" sheetId="16" r:id="rId45"/>
    <sheet name="Ship_demand_SSP1" sheetId="79" r:id="rId46"/>
    <sheet name="Ship_demand_SSP5OLD" sheetId="75" r:id="rId47"/>
    <sheet name="Ship_demand_SSP5" sheetId="80" r:id="rId48"/>
    <sheet name="Ship_demand_SSP5 (2)" sheetId="77" state="hidden" r:id="rId49"/>
    <sheet name="Av_trans_work_adjOLD" sheetId="28" r:id="rId50"/>
    <sheet name="Av_trans_work" sheetId="9" r:id="rId51"/>
    <sheet name="Ship_demand_share" sheetId="27" r:id="rId52"/>
    <sheet name="Ship_fuel_eff (2)" sheetId="92" r:id="rId53"/>
    <sheet name="Ship_fuel_eff" sheetId="10" r:id="rId54"/>
    <sheet name="Ship_prod_cap_calc" sheetId="71" state="hidden" r:id="rId55"/>
    <sheet name="Ship_prod_cap_old" sheetId="72" state="hidden" r:id="rId56"/>
    <sheet name="Ship_prod_cap" sheetId="20" r:id="rId57"/>
    <sheet name="Ship_data" sheetId="4" r:id="rId58"/>
    <sheet name="Existing_fleet" sheetId="5" r:id="rId59"/>
    <sheet name="Ship_demand_const" sheetId="19" state="hidden" r:id="rId60"/>
    <sheet name="Ship_type_relation" sheetId="3" r:id="rId61"/>
    <sheet name="Ship_ages" sheetId="82" r:id="rId62"/>
    <sheet name="Sheet1" sheetId="89" r:id="rId63"/>
    <sheet name="Sheet2" sheetId="93" r:id="rId64"/>
  </sheets>
  <externalReferences>
    <externalReference r:id="rId65"/>
  </externalReferences>
  <definedNames>
    <definedName name="_xlnm._FilterDatabase" localSheetId="57" hidden="1">Ship_data!$A$1:$I$1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88" l="1"/>
  <c r="I25" i="88"/>
  <c r="I24" i="88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3" i="10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F2" i="1"/>
  <c r="Z2" i="92"/>
  <c r="Y2" i="92"/>
  <c r="X2" i="92"/>
  <c r="W2" i="92"/>
  <c r="V2" i="92"/>
  <c r="U2" i="92"/>
  <c r="T2" i="92"/>
  <c r="S2" i="92"/>
  <c r="R2" i="92"/>
  <c r="Q2" i="92"/>
  <c r="P2" i="92"/>
  <c r="O2" i="92"/>
  <c r="N2" i="92"/>
  <c r="M2" i="92"/>
  <c r="L2" i="92"/>
  <c r="K2" i="92"/>
  <c r="J2" i="92"/>
  <c r="I2" i="92"/>
  <c r="H2" i="92"/>
  <c r="G2" i="92"/>
  <c r="F2" i="92"/>
  <c r="E2" i="92"/>
  <c r="D2" i="92"/>
  <c r="C2" i="92"/>
  <c r="B2" i="92"/>
  <c r="D3" i="1"/>
  <c r="B2" i="88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B3" i="22"/>
  <c r="B4" i="22"/>
  <c r="B5" i="22"/>
  <c r="B6" i="22"/>
  <c r="B2" i="22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Z3" i="88"/>
  <c r="AA3" i="88"/>
  <c r="AB3" i="88"/>
  <c r="AC3" i="88"/>
  <c r="AD3" i="88"/>
  <c r="AE3" i="88"/>
  <c r="AF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Z4" i="88"/>
  <c r="AA4" i="88"/>
  <c r="AB4" i="88"/>
  <c r="AC4" i="88"/>
  <c r="AD4" i="88"/>
  <c r="AE4" i="88"/>
  <c r="AF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Z5" i="88"/>
  <c r="AA5" i="88"/>
  <c r="AB5" i="88"/>
  <c r="AC5" i="88"/>
  <c r="AD5" i="88"/>
  <c r="AE5" i="88"/>
  <c r="AF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Z6" i="88"/>
  <c r="AA6" i="88"/>
  <c r="AB6" i="88"/>
  <c r="AC6" i="88"/>
  <c r="AD6" i="88"/>
  <c r="AE6" i="88"/>
  <c r="AF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Z2" i="88"/>
  <c r="AA2" i="88"/>
  <c r="AB2" i="88"/>
  <c r="AC2" i="88"/>
  <c r="AD2" i="88"/>
  <c r="AE2" i="88"/>
  <c r="AF2" i="88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B11" i="22"/>
  <c r="B12" i="22"/>
  <c r="B13" i="22"/>
  <c r="B14" i="22"/>
  <c r="AF9" i="90" l="1"/>
  <c r="AF9" i="22" s="1"/>
  <c r="AE9" i="90"/>
  <c r="AE9" i="22" s="1"/>
  <c r="AD9" i="90"/>
  <c r="AD9" i="22" s="1"/>
  <c r="AC9" i="90"/>
  <c r="AC9" i="22" s="1"/>
  <c r="AB9" i="90"/>
  <c r="AB9" i="22" s="1"/>
  <c r="AA9" i="90"/>
  <c r="AA9" i="22" s="1"/>
  <c r="Z9" i="90"/>
  <c r="Z9" i="22" s="1"/>
  <c r="Y9" i="90"/>
  <c r="Y9" i="22" s="1"/>
  <c r="X9" i="90"/>
  <c r="X9" i="22" s="1"/>
  <c r="W9" i="90"/>
  <c r="W9" i="22" s="1"/>
  <c r="V9" i="90"/>
  <c r="V9" i="22" s="1"/>
  <c r="U9" i="90"/>
  <c r="U9" i="22" s="1"/>
  <c r="T9" i="90"/>
  <c r="T9" i="22" s="1"/>
  <c r="S9" i="90"/>
  <c r="S9" i="22" s="1"/>
  <c r="R9" i="90"/>
  <c r="R9" i="22" s="1"/>
  <c r="Q9" i="90"/>
  <c r="Q9" i="22" s="1"/>
  <c r="P9" i="90"/>
  <c r="P9" i="22" s="1"/>
  <c r="O9" i="90"/>
  <c r="O9" i="22" s="1"/>
  <c r="N9" i="90"/>
  <c r="N9" i="22" s="1"/>
  <c r="M9" i="90"/>
  <c r="M9" i="22" s="1"/>
  <c r="L9" i="90"/>
  <c r="L9" i="22" s="1"/>
  <c r="K9" i="90"/>
  <c r="K9" i="22" s="1"/>
  <c r="J9" i="90"/>
  <c r="J9" i="22" s="1"/>
  <c r="I9" i="90"/>
  <c r="I9" i="22" s="1"/>
  <c r="H9" i="90"/>
  <c r="H9" i="22" s="1"/>
  <c r="G9" i="90"/>
  <c r="G9" i="22" s="1"/>
  <c r="F9" i="90"/>
  <c r="F9" i="22" s="1"/>
  <c r="E9" i="90"/>
  <c r="E9" i="22" s="1"/>
  <c r="D9" i="90"/>
  <c r="D9" i="22" s="1"/>
  <c r="C9" i="90"/>
  <c r="C9" i="22" s="1"/>
  <c r="B9" i="90"/>
  <c r="B9" i="22" s="1"/>
  <c r="AF8" i="90"/>
  <c r="AF8" i="22" s="1"/>
  <c r="AE8" i="90"/>
  <c r="AE8" i="22" s="1"/>
  <c r="AD8" i="90"/>
  <c r="AD8" i="22" s="1"/>
  <c r="AC8" i="90"/>
  <c r="AC8" i="22" s="1"/>
  <c r="AB8" i="90"/>
  <c r="AB8" i="22" s="1"/>
  <c r="AA8" i="90"/>
  <c r="AA8" i="22" s="1"/>
  <c r="Z8" i="90"/>
  <c r="Z8" i="22" s="1"/>
  <c r="Y8" i="90"/>
  <c r="Y8" i="22" s="1"/>
  <c r="X8" i="90"/>
  <c r="X8" i="22" s="1"/>
  <c r="W8" i="90"/>
  <c r="W8" i="22" s="1"/>
  <c r="V8" i="90"/>
  <c r="V8" i="22" s="1"/>
  <c r="U8" i="90"/>
  <c r="U8" i="22" s="1"/>
  <c r="T8" i="90"/>
  <c r="T8" i="22" s="1"/>
  <c r="S8" i="90"/>
  <c r="S8" i="22" s="1"/>
  <c r="R8" i="90"/>
  <c r="R8" i="22" s="1"/>
  <c r="Q8" i="90"/>
  <c r="Q8" i="22" s="1"/>
  <c r="P8" i="90"/>
  <c r="P8" i="22" s="1"/>
  <c r="O8" i="90"/>
  <c r="O8" i="22" s="1"/>
  <c r="N8" i="90"/>
  <c r="N8" i="22" s="1"/>
  <c r="M8" i="90"/>
  <c r="M8" i="22" s="1"/>
  <c r="L8" i="90"/>
  <c r="L8" i="22" s="1"/>
  <c r="K8" i="90"/>
  <c r="K8" i="22" s="1"/>
  <c r="J8" i="90"/>
  <c r="J8" i="22" s="1"/>
  <c r="I8" i="90"/>
  <c r="I8" i="22" s="1"/>
  <c r="H8" i="90"/>
  <c r="H8" i="22" s="1"/>
  <c r="G8" i="90"/>
  <c r="G8" i="22" s="1"/>
  <c r="F8" i="90"/>
  <c r="F8" i="22" s="1"/>
  <c r="E8" i="90"/>
  <c r="E8" i="22" s="1"/>
  <c r="D8" i="90"/>
  <c r="D8" i="22" s="1"/>
  <c r="C8" i="90"/>
  <c r="C8" i="22" s="1"/>
  <c r="B8" i="90"/>
  <c r="B8" i="22" s="1"/>
  <c r="AF7" i="90"/>
  <c r="AF7" i="22" s="1"/>
  <c r="AE7" i="90"/>
  <c r="AE7" i="22" s="1"/>
  <c r="AD7" i="90"/>
  <c r="AD7" i="22" s="1"/>
  <c r="AC7" i="90"/>
  <c r="AC7" i="22" s="1"/>
  <c r="AB7" i="90"/>
  <c r="AB7" i="22" s="1"/>
  <c r="AA7" i="90"/>
  <c r="AA7" i="22" s="1"/>
  <c r="Z7" i="90"/>
  <c r="Z7" i="22" s="1"/>
  <c r="Y7" i="90"/>
  <c r="Y7" i="22" s="1"/>
  <c r="X7" i="90"/>
  <c r="X7" i="22" s="1"/>
  <c r="W7" i="90"/>
  <c r="W7" i="22" s="1"/>
  <c r="V7" i="90"/>
  <c r="V7" i="22" s="1"/>
  <c r="U7" i="90"/>
  <c r="U7" i="22" s="1"/>
  <c r="T7" i="90"/>
  <c r="T7" i="22" s="1"/>
  <c r="S7" i="90"/>
  <c r="S7" i="22" s="1"/>
  <c r="R7" i="90"/>
  <c r="R7" i="22" s="1"/>
  <c r="Q7" i="90"/>
  <c r="Q7" i="22" s="1"/>
  <c r="P7" i="90"/>
  <c r="P7" i="22" s="1"/>
  <c r="O7" i="90"/>
  <c r="O7" i="22" s="1"/>
  <c r="N7" i="90"/>
  <c r="N7" i="22" s="1"/>
  <c r="M7" i="90"/>
  <c r="M7" i="22" s="1"/>
  <c r="L7" i="90"/>
  <c r="L7" i="22" s="1"/>
  <c r="K7" i="90"/>
  <c r="K7" i="22" s="1"/>
  <c r="J7" i="90"/>
  <c r="J7" i="22" s="1"/>
  <c r="I7" i="90"/>
  <c r="I7" i="22" s="1"/>
  <c r="H7" i="90"/>
  <c r="H7" i="22" s="1"/>
  <c r="G7" i="90"/>
  <c r="G7" i="22" s="1"/>
  <c r="F7" i="90"/>
  <c r="F7" i="22" s="1"/>
  <c r="E7" i="90"/>
  <c r="E7" i="22" s="1"/>
  <c r="D7" i="90"/>
  <c r="D7" i="22" s="1"/>
  <c r="C7" i="90"/>
  <c r="C7" i="22" s="1"/>
  <c r="B7" i="90"/>
  <c r="B7" i="22" s="1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B6" i="20"/>
  <c r="C4" i="1"/>
  <c r="C7" i="1"/>
  <c r="C8" i="1"/>
  <c r="C9" i="1"/>
  <c r="C12" i="1"/>
  <c r="C15" i="1"/>
  <c r="C17" i="1"/>
  <c r="C20" i="1"/>
  <c r="C21" i="1"/>
  <c r="C23" i="1"/>
  <c r="C24" i="1"/>
  <c r="C28" i="1"/>
  <c r="C29" i="1"/>
  <c r="C31" i="1"/>
  <c r="C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B32" i="1"/>
  <c r="C32" i="1" s="1"/>
  <c r="B28" i="1"/>
  <c r="B29" i="1"/>
  <c r="B30" i="1"/>
  <c r="C30" i="1" s="1"/>
  <c r="B31" i="1"/>
  <c r="B27" i="1"/>
  <c r="C27" i="1" s="1"/>
  <c r="B23" i="1"/>
  <c r="B24" i="1"/>
  <c r="B25" i="1"/>
  <c r="C25" i="1" s="1"/>
  <c r="B26" i="1"/>
  <c r="C26" i="1" s="1"/>
  <c r="B22" i="1"/>
  <c r="C22" i="1" s="1"/>
  <c r="B18" i="1"/>
  <c r="C18" i="1" s="1"/>
  <c r="B19" i="1"/>
  <c r="C19" i="1" s="1"/>
  <c r="B20" i="1"/>
  <c r="B21" i="1"/>
  <c r="B17" i="1"/>
  <c r="B13" i="1"/>
  <c r="C13" i="1" s="1"/>
  <c r="B14" i="1"/>
  <c r="C14" i="1" s="1"/>
  <c r="B15" i="1"/>
  <c r="B16" i="1"/>
  <c r="C16" i="1" s="1"/>
  <c r="B12" i="1"/>
  <c r="B8" i="1"/>
  <c r="B9" i="1"/>
  <c r="B10" i="1"/>
  <c r="C10" i="1" s="1"/>
  <c r="B11" i="1"/>
  <c r="C11" i="1" s="1"/>
  <c r="B7" i="1"/>
  <c r="B3" i="1"/>
  <c r="C3" i="1" s="1"/>
  <c r="B4" i="1"/>
  <c r="B5" i="1"/>
  <c r="C5" i="1" s="1"/>
  <c r="B6" i="1"/>
  <c r="C6" i="1" s="1"/>
  <c r="B2" i="1"/>
  <c r="B2" i="27"/>
  <c r="J8" i="75"/>
  <c r="J9" i="75" s="1"/>
  <c r="J10" i="75" s="1"/>
  <c r="J11" i="75" s="1"/>
  <c r="J12" i="75" s="1"/>
  <c r="J13" i="75" s="1"/>
  <c r="J14" i="75" s="1"/>
  <c r="J15" i="75" s="1"/>
  <c r="J16" i="75" s="1"/>
  <c r="J17" i="75" s="1"/>
  <c r="J18" i="75" s="1"/>
  <c r="J19" i="75" s="1"/>
  <c r="J20" i="75" s="1"/>
  <c r="J21" i="75" s="1"/>
  <c r="J22" i="75" s="1"/>
  <c r="J23" i="75" s="1"/>
  <c r="J24" i="75" s="1"/>
  <c r="J25" i="75" s="1"/>
  <c r="J26" i="75" s="1"/>
  <c r="J27" i="75" s="1"/>
  <c r="J28" i="75" s="1"/>
  <c r="J29" i="75" s="1"/>
  <c r="J30" i="75" s="1"/>
  <c r="J31" i="75" s="1"/>
  <c r="J32" i="75" s="1"/>
  <c r="I8" i="75"/>
  <c r="I9" i="75" s="1"/>
  <c r="I10" i="75" s="1"/>
  <c r="I11" i="75" s="1"/>
  <c r="I12" i="75" s="1"/>
  <c r="I13" i="75" s="1"/>
  <c r="I14" i="75" s="1"/>
  <c r="I15" i="75" s="1"/>
  <c r="I16" i="75" s="1"/>
  <c r="I17" i="75" s="1"/>
  <c r="I18" i="75" s="1"/>
  <c r="I19" i="75" s="1"/>
  <c r="I20" i="75" s="1"/>
  <c r="I21" i="75" s="1"/>
  <c r="I22" i="75" s="1"/>
  <c r="I23" i="75" s="1"/>
  <c r="I24" i="75" s="1"/>
  <c r="I25" i="75" s="1"/>
  <c r="I26" i="75" s="1"/>
  <c r="I27" i="75" s="1"/>
  <c r="I28" i="75" s="1"/>
  <c r="I29" i="75" s="1"/>
  <c r="I30" i="75" s="1"/>
  <c r="I31" i="75" s="1"/>
  <c r="I32" i="75" s="1"/>
  <c r="J3" i="16"/>
  <c r="J4" i="16" s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K4" i="16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" i="16"/>
  <c r="L3" i="16"/>
  <c r="L4" i="16" s="1"/>
  <c r="L5" i="16" s="1"/>
  <c r="L6" i="16" s="1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M3" i="16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I3" i="16"/>
  <c r="I4" i="16" s="1"/>
  <c r="I5" i="16" s="1"/>
  <c r="I6" i="16" s="1"/>
  <c r="I7" i="16" s="1"/>
  <c r="I8" i="16" s="1"/>
  <c r="I9" i="16" s="1"/>
  <c r="I10" i="16" s="1"/>
  <c r="I11" i="16" s="1"/>
  <c r="G8" i="1" l="1"/>
  <c r="G32" i="1"/>
  <c r="G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F32" i="1" s="1"/>
  <c r="G31" i="1"/>
  <c r="G23" i="1"/>
  <c r="G15" i="1"/>
  <c r="G7" i="1"/>
  <c r="G30" i="1"/>
  <c r="G22" i="1"/>
  <c r="G14" i="1"/>
  <c r="G6" i="1"/>
  <c r="G16" i="1"/>
  <c r="G12" i="1"/>
  <c r="G24" i="1"/>
  <c r="G29" i="1"/>
  <c r="G21" i="1"/>
  <c r="G13" i="1"/>
  <c r="G5" i="1"/>
  <c r="G28" i="1"/>
  <c r="G20" i="1"/>
  <c r="G4" i="1"/>
  <c r="G27" i="1"/>
  <c r="G19" i="1"/>
  <c r="G11" i="1"/>
  <c r="G3" i="1"/>
  <c r="G26" i="1"/>
  <c r="G18" i="1"/>
  <c r="G10" i="1"/>
  <c r="G25" i="1"/>
  <c r="G17" i="1"/>
  <c r="G9" i="1"/>
  <c r="F3" i="1"/>
  <c r="I12" i="16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B11" i="27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K2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C2" i="5"/>
  <c r="D2" i="5"/>
  <c r="E2" i="5"/>
  <c r="F2" i="5"/>
  <c r="B2" i="5"/>
  <c r="W2" i="10"/>
  <c r="I4" i="82"/>
  <c r="I5" i="82"/>
  <c r="I3" i="82"/>
  <c r="F9" i="1" l="1"/>
  <c r="F14" i="1"/>
  <c r="F25" i="1"/>
  <c r="F18" i="1"/>
  <c r="F4" i="1"/>
  <c r="F30" i="1"/>
  <c r="F15" i="1"/>
  <c r="F13" i="1"/>
  <c r="F31" i="1"/>
  <c r="F10" i="1"/>
  <c r="F29" i="1"/>
  <c r="F21" i="1"/>
  <c r="F17" i="1"/>
  <c r="F22" i="1"/>
  <c r="F23" i="1"/>
  <c r="F26" i="1"/>
  <c r="F8" i="1"/>
  <c r="F12" i="1"/>
  <c r="F16" i="1"/>
  <c r="F11" i="1"/>
  <c r="F24" i="1"/>
  <c r="F20" i="1"/>
  <c r="F5" i="1"/>
  <c r="F19" i="1"/>
  <c r="F7" i="1"/>
  <c r="F28" i="1"/>
  <c r="F6" i="1"/>
  <c r="F27" i="1"/>
  <c r="C3" i="5"/>
  <c r="E3" i="5"/>
  <c r="B3" i="5"/>
  <c r="F3" i="5"/>
  <c r="D3" i="5"/>
  <c r="I2" i="28"/>
  <c r="J2" i="28"/>
  <c r="K2" i="28"/>
  <c r="L2" i="28"/>
  <c r="H1" i="28"/>
  <c r="I35" i="75"/>
  <c r="A4" i="80"/>
  <c r="A5" i="80" s="1"/>
  <c r="A6" i="80" s="1"/>
  <c r="A7" i="80" s="1"/>
  <c r="A8" i="80" s="1"/>
  <c r="A9" i="80" s="1"/>
  <c r="A10" i="80" s="1"/>
  <c r="A11" i="80" s="1"/>
  <c r="A12" i="80" s="1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" i="80"/>
  <c r="C4" i="5" l="1"/>
  <c r="F4" i="5"/>
  <c r="E4" i="5"/>
  <c r="D4" i="5"/>
  <c r="B4" i="5"/>
  <c r="J37" i="75"/>
  <c r="G2" i="9"/>
  <c r="H2" i="9"/>
  <c r="I2" i="9"/>
  <c r="J2" i="9"/>
  <c r="K2" i="9"/>
  <c r="G3" i="9"/>
  <c r="H3" i="9"/>
  <c r="I3" i="9"/>
  <c r="J3" i="9"/>
  <c r="K3" i="9"/>
  <c r="G4" i="9"/>
  <c r="H4" i="9"/>
  <c r="I4" i="9"/>
  <c r="J4" i="9"/>
  <c r="K4" i="9"/>
  <c r="G5" i="9"/>
  <c r="H5" i="9"/>
  <c r="I5" i="9"/>
  <c r="J5" i="9"/>
  <c r="K5" i="9"/>
  <c r="G6" i="9"/>
  <c r="H6" i="9"/>
  <c r="I6" i="9"/>
  <c r="J6" i="9"/>
  <c r="K6" i="9"/>
  <c r="G7" i="9"/>
  <c r="H7" i="9"/>
  <c r="I7" i="9"/>
  <c r="J7" i="9"/>
  <c r="K7" i="9"/>
  <c r="G8" i="9"/>
  <c r="H8" i="9"/>
  <c r="I8" i="9"/>
  <c r="J8" i="9"/>
  <c r="K8" i="9"/>
  <c r="G9" i="9"/>
  <c r="H9" i="9"/>
  <c r="I9" i="9"/>
  <c r="J9" i="9"/>
  <c r="K9" i="9"/>
  <c r="G10" i="9"/>
  <c r="H10" i="9"/>
  <c r="I10" i="9"/>
  <c r="J10" i="9"/>
  <c r="K10" i="9"/>
  <c r="G11" i="9"/>
  <c r="H11" i="9"/>
  <c r="I11" i="9"/>
  <c r="J11" i="9"/>
  <c r="K11" i="9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G15" i="9"/>
  <c r="H15" i="9"/>
  <c r="I15" i="9"/>
  <c r="J15" i="9"/>
  <c r="K15" i="9"/>
  <c r="G16" i="9"/>
  <c r="H16" i="9"/>
  <c r="I16" i="9"/>
  <c r="J16" i="9"/>
  <c r="K16" i="9"/>
  <c r="G17" i="9"/>
  <c r="H17" i="9"/>
  <c r="I17" i="9"/>
  <c r="J17" i="9"/>
  <c r="K17" i="9"/>
  <c r="G18" i="9"/>
  <c r="H18" i="9"/>
  <c r="I18" i="9"/>
  <c r="J18" i="9"/>
  <c r="K18" i="9"/>
  <c r="G19" i="9"/>
  <c r="H19" i="9"/>
  <c r="I19" i="9"/>
  <c r="J19" i="9"/>
  <c r="K19" i="9"/>
  <c r="G20" i="9"/>
  <c r="H20" i="9"/>
  <c r="I20" i="9"/>
  <c r="J20" i="9"/>
  <c r="K20" i="9"/>
  <c r="G21" i="9"/>
  <c r="H21" i="9"/>
  <c r="I21" i="9"/>
  <c r="J21" i="9"/>
  <c r="K21" i="9"/>
  <c r="G22" i="9"/>
  <c r="H22" i="9"/>
  <c r="I22" i="9"/>
  <c r="J22" i="9"/>
  <c r="K22" i="9"/>
  <c r="G23" i="9"/>
  <c r="H23" i="9"/>
  <c r="I23" i="9"/>
  <c r="J23" i="9"/>
  <c r="K23" i="9"/>
  <c r="G24" i="9"/>
  <c r="H24" i="9"/>
  <c r="I24" i="9"/>
  <c r="J24" i="9"/>
  <c r="K24" i="9"/>
  <c r="G25" i="9"/>
  <c r="H25" i="9"/>
  <c r="I25" i="9"/>
  <c r="J25" i="9"/>
  <c r="K25" i="9"/>
  <c r="G26" i="9"/>
  <c r="H26" i="9"/>
  <c r="I26" i="9"/>
  <c r="J26" i="9"/>
  <c r="K26" i="9"/>
  <c r="G27" i="9"/>
  <c r="H27" i="9"/>
  <c r="I27" i="9"/>
  <c r="J27" i="9"/>
  <c r="K27" i="9"/>
  <c r="G28" i="9"/>
  <c r="H28" i="9"/>
  <c r="I28" i="9"/>
  <c r="J28" i="9"/>
  <c r="K28" i="9"/>
  <c r="G29" i="9"/>
  <c r="H29" i="9"/>
  <c r="I29" i="9"/>
  <c r="J29" i="9"/>
  <c r="K29" i="9"/>
  <c r="G30" i="9"/>
  <c r="H30" i="9"/>
  <c r="I30" i="9"/>
  <c r="J30" i="9"/>
  <c r="K30" i="9"/>
  <c r="G31" i="9"/>
  <c r="H31" i="9"/>
  <c r="I31" i="9"/>
  <c r="J31" i="9"/>
  <c r="K31" i="9"/>
  <c r="G32" i="9"/>
  <c r="H32" i="9"/>
  <c r="I32" i="9"/>
  <c r="J32" i="9"/>
  <c r="K32" i="9"/>
  <c r="M8" i="75"/>
  <c r="M9" i="75" s="1"/>
  <c r="M10" i="75" s="1"/>
  <c r="M11" i="75" s="1"/>
  <c r="M12" i="75" s="1"/>
  <c r="M13" i="75" s="1"/>
  <c r="M14" i="75" s="1"/>
  <c r="M15" i="75" s="1"/>
  <c r="M16" i="75" s="1"/>
  <c r="M17" i="75" s="1"/>
  <c r="M18" i="75" s="1"/>
  <c r="M19" i="75" s="1"/>
  <c r="M20" i="75" s="1"/>
  <c r="M21" i="75" s="1"/>
  <c r="M22" i="75" s="1"/>
  <c r="M23" i="75" s="1"/>
  <c r="M24" i="75" s="1"/>
  <c r="M25" i="75" s="1"/>
  <c r="M26" i="75" s="1"/>
  <c r="M27" i="75" s="1"/>
  <c r="M28" i="75" s="1"/>
  <c r="M29" i="75" s="1"/>
  <c r="M30" i="75" s="1"/>
  <c r="M31" i="75" s="1"/>
  <c r="M32" i="75" s="1"/>
  <c r="L8" i="75"/>
  <c r="L9" i="75" s="1"/>
  <c r="L10" i="75" s="1"/>
  <c r="L11" i="75" s="1"/>
  <c r="L12" i="75" s="1"/>
  <c r="L13" i="75" s="1"/>
  <c r="L14" i="75" s="1"/>
  <c r="L15" i="75" s="1"/>
  <c r="L16" i="75" s="1"/>
  <c r="L17" i="75" s="1"/>
  <c r="L18" i="75" s="1"/>
  <c r="L19" i="75" s="1"/>
  <c r="L20" i="75" s="1"/>
  <c r="L21" i="75" s="1"/>
  <c r="L22" i="75" s="1"/>
  <c r="L23" i="75" s="1"/>
  <c r="L24" i="75" s="1"/>
  <c r="L25" i="75" s="1"/>
  <c r="L26" i="75" s="1"/>
  <c r="L27" i="75" s="1"/>
  <c r="L28" i="75" s="1"/>
  <c r="L29" i="75" s="1"/>
  <c r="L30" i="75" s="1"/>
  <c r="L31" i="75" s="1"/>
  <c r="L32" i="75" s="1"/>
  <c r="K8" i="75"/>
  <c r="K9" i="75" s="1"/>
  <c r="K10" i="75" s="1"/>
  <c r="K11" i="75" s="1"/>
  <c r="K12" i="75" s="1"/>
  <c r="K13" i="75" s="1"/>
  <c r="K14" i="75" s="1"/>
  <c r="K15" i="75" s="1"/>
  <c r="K16" i="75" s="1"/>
  <c r="K17" i="75" s="1"/>
  <c r="K18" i="75" s="1"/>
  <c r="K19" i="75" s="1"/>
  <c r="K20" i="75" s="1"/>
  <c r="K21" i="75" s="1"/>
  <c r="K22" i="75" s="1"/>
  <c r="K23" i="75" s="1"/>
  <c r="K24" i="75" s="1"/>
  <c r="K25" i="75" s="1"/>
  <c r="K26" i="75" s="1"/>
  <c r="K27" i="75" s="1"/>
  <c r="K28" i="75" s="1"/>
  <c r="K29" i="75" s="1"/>
  <c r="K30" i="75" s="1"/>
  <c r="K31" i="75" s="1"/>
  <c r="K32" i="75" s="1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1" i="28"/>
  <c r="J1" i="28"/>
  <c r="J3" i="28" s="1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K1" i="28"/>
  <c r="K3" i="28" s="1"/>
  <c r="K4" i="28" s="1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L1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K37" i="75"/>
  <c r="L37" i="75"/>
  <c r="M37" i="75"/>
  <c r="J35" i="75"/>
  <c r="K35" i="75"/>
  <c r="L35" i="75"/>
  <c r="M35" i="75"/>
  <c r="D5" i="5" l="1"/>
  <c r="F5" i="5"/>
  <c r="E5" i="5"/>
  <c r="B5" i="5"/>
  <c r="C5" i="5"/>
  <c r="C2" i="27"/>
  <c r="D2" i="27"/>
  <c r="E2" i="27"/>
  <c r="F2" i="27"/>
  <c r="C6" i="5" l="1"/>
  <c r="D6" i="5"/>
  <c r="B6" i="5"/>
  <c r="E6" i="5"/>
  <c r="F6" i="5"/>
  <c r="E3" i="27"/>
  <c r="F3" i="27"/>
  <c r="B3" i="27"/>
  <c r="C3" i="27"/>
  <c r="D3" i="27"/>
  <c r="E7" i="5" l="1"/>
  <c r="B7" i="5"/>
  <c r="D7" i="5"/>
  <c r="F7" i="5"/>
  <c r="C7" i="5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Z2" i="43"/>
  <c r="AA2" i="43"/>
  <c r="AB2" i="43"/>
  <c r="AC2" i="43"/>
  <c r="AD2" i="43"/>
  <c r="AE2" i="43"/>
  <c r="AF2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Z3" i="43"/>
  <c r="AA3" i="43"/>
  <c r="AB3" i="43"/>
  <c r="AC3" i="43"/>
  <c r="AD3" i="43"/>
  <c r="AE3" i="43"/>
  <c r="AF3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AF4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Z5" i="43"/>
  <c r="AA5" i="43"/>
  <c r="AB5" i="43"/>
  <c r="AC5" i="43"/>
  <c r="AD5" i="43"/>
  <c r="AE5" i="43"/>
  <c r="AF5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Z7" i="43"/>
  <c r="AA7" i="43"/>
  <c r="AB7" i="43"/>
  <c r="AC7" i="43"/>
  <c r="AD7" i="43"/>
  <c r="AE7" i="43"/>
  <c r="AF7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Z8" i="43"/>
  <c r="AA8" i="43"/>
  <c r="AB8" i="43"/>
  <c r="AC8" i="43"/>
  <c r="AD8" i="43"/>
  <c r="AE8" i="43"/>
  <c r="AF8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Z9" i="43"/>
  <c r="AA9" i="43"/>
  <c r="AB9" i="43"/>
  <c r="AC9" i="43"/>
  <c r="AD9" i="43"/>
  <c r="AE9" i="43"/>
  <c r="AF9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Z10" i="43"/>
  <c r="AA10" i="43"/>
  <c r="AB10" i="43"/>
  <c r="AC10" i="43"/>
  <c r="AD10" i="43"/>
  <c r="AE10" i="43"/>
  <c r="AF10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AE11" i="43"/>
  <c r="AF11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AE12" i="43"/>
  <c r="AF12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AE13" i="43"/>
  <c r="AF13" i="43"/>
  <c r="C3" i="43"/>
  <c r="C4" i="43"/>
  <c r="C5" i="43"/>
  <c r="C6" i="43"/>
  <c r="C7" i="43"/>
  <c r="C8" i="43"/>
  <c r="C9" i="43"/>
  <c r="C10" i="43"/>
  <c r="C11" i="43"/>
  <c r="C12" i="43"/>
  <c r="C13" i="43"/>
  <c r="C2" i="43"/>
  <c r="B3" i="43"/>
  <c r="B4" i="43"/>
  <c r="B5" i="43"/>
  <c r="B6" i="43"/>
  <c r="B7" i="43"/>
  <c r="B8" i="43"/>
  <c r="B9" i="43"/>
  <c r="B10" i="43"/>
  <c r="B11" i="43"/>
  <c r="B12" i="43"/>
  <c r="B13" i="43"/>
  <c r="B2" i="43"/>
  <c r="D8" i="5" l="1"/>
  <c r="B8" i="5"/>
  <c r="F8" i="5"/>
  <c r="C8" i="5"/>
  <c r="E8" i="5"/>
  <c r="V3" i="71"/>
  <c r="W3" i="71"/>
  <c r="X3" i="71"/>
  <c r="Y3" i="71"/>
  <c r="Z3" i="71"/>
  <c r="AA3" i="71"/>
  <c r="AB3" i="71"/>
  <c r="AC3" i="71"/>
  <c r="AD3" i="71"/>
  <c r="AE3" i="71"/>
  <c r="AF3" i="71"/>
  <c r="AG3" i="71"/>
  <c r="AH3" i="71"/>
  <c r="AI3" i="71"/>
  <c r="AJ3" i="71"/>
  <c r="C2" i="71"/>
  <c r="R2" i="71" s="1"/>
  <c r="W12" i="71" s="1"/>
  <c r="AB18" i="71" s="1"/>
  <c r="AG18" i="71" s="1"/>
  <c r="D2" i="71"/>
  <c r="I2" i="71" s="1"/>
  <c r="I3" i="71" s="1"/>
  <c r="I4" i="71" s="1"/>
  <c r="I5" i="71" s="1"/>
  <c r="I6" i="71" s="1"/>
  <c r="I7" i="71" s="1"/>
  <c r="I8" i="71" s="1"/>
  <c r="I9" i="71" s="1"/>
  <c r="I10" i="71" s="1"/>
  <c r="I11" i="71" s="1"/>
  <c r="I12" i="71" s="1"/>
  <c r="I13" i="71" s="1"/>
  <c r="I14" i="71" s="1"/>
  <c r="I15" i="71" s="1"/>
  <c r="I16" i="71" s="1"/>
  <c r="I17" i="71" s="1"/>
  <c r="I18" i="71" s="1"/>
  <c r="I19" i="71" s="1"/>
  <c r="I20" i="71" s="1"/>
  <c r="I21" i="71" s="1"/>
  <c r="I22" i="71" s="1"/>
  <c r="I23" i="71" s="1"/>
  <c r="I24" i="71" s="1"/>
  <c r="I25" i="71" s="1"/>
  <c r="I26" i="71" s="1"/>
  <c r="I27" i="71" s="1"/>
  <c r="I28" i="71" s="1"/>
  <c r="I29" i="71" s="1"/>
  <c r="I30" i="71" s="1"/>
  <c r="I31" i="71" s="1"/>
  <c r="I32" i="71" s="1"/>
  <c r="E2" i="71"/>
  <c r="J2" i="71" s="1"/>
  <c r="J3" i="71" s="1"/>
  <c r="J4" i="71" s="1"/>
  <c r="J5" i="71" s="1"/>
  <c r="J6" i="71" s="1"/>
  <c r="J7" i="71" s="1"/>
  <c r="J8" i="71" s="1"/>
  <c r="J9" i="71" s="1"/>
  <c r="J10" i="71" s="1"/>
  <c r="J11" i="71" s="1"/>
  <c r="J12" i="71" s="1"/>
  <c r="J13" i="71" s="1"/>
  <c r="J14" i="71" s="1"/>
  <c r="J15" i="71" s="1"/>
  <c r="J16" i="71" s="1"/>
  <c r="J17" i="71" s="1"/>
  <c r="J18" i="71" s="1"/>
  <c r="J19" i="71" s="1"/>
  <c r="J20" i="71" s="1"/>
  <c r="J21" i="71" s="1"/>
  <c r="J22" i="71" s="1"/>
  <c r="J23" i="71" s="1"/>
  <c r="J24" i="71" s="1"/>
  <c r="J25" i="71" s="1"/>
  <c r="J26" i="71" s="1"/>
  <c r="J27" i="71" s="1"/>
  <c r="J28" i="71" s="1"/>
  <c r="J29" i="71" s="1"/>
  <c r="J30" i="71" s="1"/>
  <c r="J31" i="71" s="1"/>
  <c r="J32" i="71" s="1"/>
  <c r="F2" i="71"/>
  <c r="K2" i="71" s="1"/>
  <c r="K3" i="71" s="1"/>
  <c r="K4" i="71" s="1"/>
  <c r="K5" i="71" s="1"/>
  <c r="K6" i="71" s="1"/>
  <c r="K7" i="71" s="1"/>
  <c r="K8" i="71" s="1"/>
  <c r="K9" i="71" s="1"/>
  <c r="K10" i="71" s="1"/>
  <c r="K11" i="71" s="1"/>
  <c r="K12" i="71" s="1"/>
  <c r="K13" i="71" s="1"/>
  <c r="K14" i="71" s="1"/>
  <c r="K15" i="71" s="1"/>
  <c r="K16" i="71" s="1"/>
  <c r="K17" i="71" s="1"/>
  <c r="K18" i="71" s="1"/>
  <c r="K19" i="71" s="1"/>
  <c r="K20" i="71" s="1"/>
  <c r="K21" i="71" s="1"/>
  <c r="K22" i="71" s="1"/>
  <c r="K23" i="71" s="1"/>
  <c r="K24" i="71" s="1"/>
  <c r="K25" i="71" s="1"/>
  <c r="K26" i="71" s="1"/>
  <c r="K27" i="71" s="1"/>
  <c r="K28" i="71" s="1"/>
  <c r="K29" i="71" s="1"/>
  <c r="K30" i="71" s="1"/>
  <c r="K31" i="71" s="1"/>
  <c r="K32" i="71" s="1"/>
  <c r="F9" i="5" l="1"/>
  <c r="C9" i="5"/>
  <c r="B9" i="5"/>
  <c r="E9" i="5"/>
  <c r="D9" i="5"/>
  <c r="H2" i="71"/>
  <c r="H3" i="71" s="1"/>
  <c r="H4" i="71" s="1"/>
  <c r="H5" i="71" s="1"/>
  <c r="H6" i="71" s="1"/>
  <c r="H7" i="71" s="1"/>
  <c r="H8" i="71" s="1"/>
  <c r="H9" i="71" s="1"/>
  <c r="H10" i="71" s="1"/>
  <c r="H11" i="71" s="1"/>
  <c r="H12" i="71" s="1"/>
  <c r="H13" i="71" s="1"/>
  <c r="H14" i="71" s="1"/>
  <c r="H15" i="71" s="1"/>
  <c r="H16" i="71" s="1"/>
  <c r="H17" i="71" s="1"/>
  <c r="H18" i="71" s="1"/>
  <c r="H19" i="71" s="1"/>
  <c r="H20" i="71" s="1"/>
  <c r="H21" i="71" s="1"/>
  <c r="H22" i="71" s="1"/>
  <c r="H23" i="71" s="1"/>
  <c r="H24" i="71" s="1"/>
  <c r="H25" i="71" s="1"/>
  <c r="H26" i="71" s="1"/>
  <c r="H27" i="71" s="1"/>
  <c r="H28" i="71" s="1"/>
  <c r="H29" i="71" s="1"/>
  <c r="H30" i="71" s="1"/>
  <c r="H31" i="71" s="1"/>
  <c r="H32" i="71" s="1"/>
  <c r="M2" i="71"/>
  <c r="M3" i="71" s="1"/>
  <c r="M4" i="71" s="1"/>
  <c r="M5" i="71" s="1"/>
  <c r="M6" i="71" s="1"/>
  <c r="M7" i="71" s="1"/>
  <c r="M8" i="71" s="1"/>
  <c r="M9" i="71" s="1"/>
  <c r="M10" i="71" s="1"/>
  <c r="M11" i="71" s="1"/>
  <c r="M12" i="71" s="1"/>
  <c r="M13" i="71" s="1"/>
  <c r="M14" i="71" s="1"/>
  <c r="M15" i="71" s="1"/>
  <c r="M16" i="71" s="1"/>
  <c r="M17" i="71" s="1"/>
  <c r="M18" i="71" s="1"/>
  <c r="M19" i="71" s="1"/>
  <c r="M20" i="71" s="1"/>
  <c r="M21" i="71" s="1"/>
  <c r="M22" i="71" s="1"/>
  <c r="M23" i="71" s="1"/>
  <c r="M24" i="71" s="1"/>
  <c r="M25" i="71" s="1"/>
  <c r="M26" i="71" s="1"/>
  <c r="M27" i="71" s="1"/>
  <c r="M28" i="71" s="1"/>
  <c r="M29" i="71" s="1"/>
  <c r="M30" i="71" s="1"/>
  <c r="M31" i="71" s="1"/>
  <c r="M32" i="71" s="1"/>
  <c r="T2" i="71"/>
  <c r="T3" i="71" s="1"/>
  <c r="C3" i="71"/>
  <c r="C4" i="71" s="1"/>
  <c r="C5" i="71" s="1"/>
  <c r="C6" i="71" s="1"/>
  <c r="C7" i="71" s="1"/>
  <c r="C8" i="71" s="1"/>
  <c r="C9" i="71" s="1"/>
  <c r="C10" i="71" s="1"/>
  <c r="C11" i="71" s="1"/>
  <c r="C12" i="71" s="1"/>
  <c r="C13" i="71" s="1"/>
  <c r="C14" i="71" s="1"/>
  <c r="C15" i="71" s="1"/>
  <c r="C16" i="71" s="1"/>
  <c r="C17" i="71" s="1"/>
  <c r="C18" i="71" s="1"/>
  <c r="C19" i="71" s="1"/>
  <c r="C20" i="71" s="1"/>
  <c r="C21" i="71" s="1"/>
  <c r="C22" i="71" s="1"/>
  <c r="C23" i="71" s="1"/>
  <c r="C24" i="71" s="1"/>
  <c r="C25" i="71" s="1"/>
  <c r="C26" i="71" s="1"/>
  <c r="C27" i="71" s="1"/>
  <c r="C28" i="71" s="1"/>
  <c r="C29" i="71" s="1"/>
  <c r="C30" i="71" s="1"/>
  <c r="C31" i="71" s="1"/>
  <c r="C32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D13" i="71" s="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D28" i="71" s="1"/>
  <c r="D29" i="71" s="1"/>
  <c r="D30" i="71" s="1"/>
  <c r="D31" i="71" s="1"/>
  <c r="D32" i="71" s="1"/>
  <c r="U2" i="71"/>
  <c r="P2" i="71"/>
  <c r="P3" i="71" s="1"/>
  <c r="P4" i="71" s="1"/>
  <c r="P5" i="71" s="1"/>
  <c r="P6" i="71" s="1"/>
  <c r="P7" i="71" s="1"/>
  <c r="P8" i="71" s="1"/>
  <c r="P9" i="71" s="1"/>
  <c r="P10" i="71" s="1"/>
  <c r="P11" i="71" s="1"/>
  <c r="P12" i="71" s="1"/>
  <c r="P13" i="71" s="1"/>
  <c r="P14" i="71" s="1"/>
  <c r="P15" i="71" s="1"/>
  <c r="P16" i="71" s="1"/>
  <c r="P17" i="71" s="1"/>
  <c r="P18" i="71" s="1"/>
  <c r="P19" i="71" s="1"/>
  <c r="P20" i="71" s="1"/>
  <c r="P21" i="71" s="1"/>
  <c r="P22" i="71" s="1"/>
  <c r="P23" i="71" s="1"/>
  <c r="P24" i="71" s="1"/>
  <c r="P25" i="71" s="1"/>
  <c r="P26" i="71" s="1"/>
  <c r="P27" i="71" s="1"/>
  <c r="P28" i="71" s="1"/>
  <c r="P29" i="71" s="1"/>
  <c r="P30" i="71" s="1"/>
  <c r="P31" i="71" s="1"/>
  <c r="P32" i="71" s="1"/>
  <c r="F3" i="71"/>
  <c r="F4" i="71" s="1"/>
  <c r="F5" i="71" s="1"/>
  <c r="F6" i="71" s="1"/>
  <c r="F7" i="71" s="1"/>
  <c r="F8" i="71" s="1"/>
  <c r="F9" i="71" s="1"/>
  <c r="F10" i="71" s="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R3" i="71"/>
  <c r="S2" i="71"/>
  <c r="O2" i="71"/>
  <c r="O3" i="71" s="1"/>
  <c r="O4" i="71" s="1"/>
  <c r="O5" i="71" s="1"/>
  <c r="O6" i="71" s="1"/>
  <c r="O7" i="71" s="1"/>
  <c r="O8" i="71" s="1"/>
  <c r="O9" i="71" s="1"/>
  <c r="O10" i="71" s="1"/>
  <c r="O11" i="71" s="1"/>
  <c r="O12" i="71" s="1"/>
  <c r="O13" i="71" s="1"/>
  <c r="O14" i="71" s="1"/>
  <c r="O15" i="71" s="1"/>
  <c r="O16" i="71" s="1"/>
  <c r="O17" i="71" s="1"/>
  <c r="O18" i="71" s="1"/>
  <c r="O19" i="71" s="1"/>
  <c r="O20" i="71" s="1"/>
  <c r="O21" i="71" s="1"/>
  <c r="O22" i="71" s="1"/>
  <c r="O23" i="71" s="1"/>
  <c r="O24" i="71" s="1"/>
  <c r="O25" i="71" s="1"/>
  <c r="O26" i="71" s="1"/>
  <c r="O27" i="71" s="1"/>
  <c r="O28" i="71" s="1"/>
  <c r="O29" i="71" s="1"/>
  <c r="O30" i="71" s="1"/>
  <c r="O31" i="71" s="1"/>
  <c r="O32" i="71" s="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N2" i="71"/>
  <c r="N3" i="71" s="1"/>
  <c r="N4" i="71" s="1"/>
  <c r="N5" i="71" s="1"/>
  <c r="N6" i="71" s="1"/>
  <c r="N7" i="71" s="1"/>
  <c r="N8" i="71" s="1"/>
  <c r="N9" i="71" s="1"/>
  <c r="N10" i="71" s="1"/>
  <c r="N11" i="71" s="1"/>
  <c r="N12" i="71" s="1"/>
  <c r="N13" i="71" s="1"/>
  <c r="N14" i="71" s="1"/>
  <c r="N15" i="71" s="1"/>
  <c r="N16" i="71" s="1"/>
  <c r="N17" i="71" s="1"/>
  <c r="N18" i="71" s="1"/>
  <c r="N19" i="71" s="1"/>
  <c r="N20" i="71" s="1"/>
  <c r="N21" i="71" s="1"/>
  <c r="N22" i="71" s="1"/>
  <c r="N23" i="71" s="1"/>
  <c r="N24" i="71" s="1"/>
  <c r="N25" i="71" s="1"/>
  <c r="N26" i="71" s="1"/>
  <c r="N27" i="71" s="1"/>
  <c r="N28" i="71" s="1"/>
  <c r="N29" i="71" s="1"/>
  <c r="N30" i="71" s="1"/>
  <c r="N31" i="71" s="1"/>
  <c r="N32" i="71" s="1"/>
  <c r="B3" i="30"/>
  <c r="B4" i="30" s="1"/>
  <c r="B5" i="30" s="1"/>
  <c r="B3" i="66"/>
  <c r="B4" i="66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B18" i="66" s="1"/>
  <c r="B19" i="66" s="1"/>
  <c r="B20" i="66" s="1"/>
  <c r="B21" i="66" s="1"/>
  <c r="B22" i="66" s="1"/>
  <c r="B23" i="66" s="1"/>
  <c r="B24" i="66" s="1"/>
  <c r="B25" i="66" s="1"/>
  <c r="B26" i="66" s="1"/>
  <c r="B27" i="66" s="1"/>
  <c r="B28" i="66" s="1"/>
  <c r="B29" i="66" s="1"/>
  <c r="B30" i="66" s="1"/>
  <c r="B31" i="66" s="1"/>
  <c r="B3" i="65"/>
  <c r="B4" i="65"/>
  <c r="B5" i="65" s="1"/>
  <c r="B6" i="65" s="1"/>
  <c r="B7" i="65" s="1"/>
  <c r="B8" i="65" s="1"/>
  <c r="B9" i="65" s="1"/>
  <c r="B10" i="65" s="1"/>
  <c r="B11" i="65" s="1"/>
  <c r="B12" i="65" s="1"/>
  <c r="B13" i="65" s="1"/>
  <c r="B14" i="65" s="1"/>
  <c r="B15" i="65" s="1"/>
  <c r="B16" i="65" s="1"/>
  <c r="B17" i="65" s="1"/>
  <c r="B18" i="65" s="1"/>
  <c r="B19" i="65" s="1"/>
  <c r="B20" i="65" s="1"/>
  <c r="B21" i="65" s="1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" i="64"/>
  <c r="B4" i="64" s="1"/>
  <c r="B5" i="64" s="1"/>
  <c r="B6" i="64" s="1"/>
  <c r="B7" i="64" s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30" i="64" s="1"/>
  <c r="B31" i="64" s="1"/>
  <c r="B3" i="63"/>
  <c r="B4" i="63" s="1"/>
  <c r="B5" i="63" s="1"/>
  <c r="B6" i="63" s="1"/>
  <c r="B7" i="63" s="1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18" i="63" s="1"/>
  <c r="B19" i="63" s="1"/>
  <c r="B20" i="63" s="1"/>
  <c r="B21" i="63" s="1"/>
  <c r="B22" i="63" s="1"/>
  <c r="B23" i="63" s="1"/>
  <c r="B24" i="63" s="1"/>
  <c r="B25" i="63" s="1"/>
  <c r="B26" i="63" s="1"/>
  <c r="B27" i="63" s="1"/>
  <c r="B28" i="63" s="1"/>
  <c r="B29" i="63" s="1"/>
  <c r="B30" i="63" s="1"/>
  <c r="B31" i="63" s="1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B26" i="62" s="1"/>
  <c r="B27" i="62" s="1"/>
  <c r="B28" i="62" s="1"/>
  <c r="B29" i="62" s="1"/>
  <c r="B30" i="62" s="1"/>
  <c r="B31" i="62" s="1"/>
  <c r="B3" i="61"/>
  <c r="B4" i="61" s="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" i="60"/>
  <c r="B4" i="60" s="1"/>
  <c r="B5" i="60" s="1"/>
  <c r="B6" i="60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" i="59"/>
  <c r="B4" i="59" s="1"/>
  <c r="B5" i="59" s="1"/>
  <c r="B6" i="59" s="1"/>
  <c r="B7" i="59" s="1"/>
  <c r="B8" i="59" s="1"/>
  <c r="B9" i="59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" i="57"/>
  <c r="B4" i="57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" i="56"/>
  <c r="B4" i="56"/>
  <c r="B5" i="56" s="1"/>
  <c r="B6" i="56" s="1"/>
  <c r="B7" i="56" s="1"/>
  <c r="B8" i="56" s="1"/>
  <c r="B9" i="56" s="1"/>
  <c r="B10" i="56" s="1"/>
  <c r="B11" i="56" s="1"/>
  <c r="B12" i="56" s="1"/>
  <c r="B13" i="56" s="1"/>
  <c r="B14" i="56" s="1"/>
  <c r="B15" i="56" s="1"/>
  <c r="B16" i="56" s="1"/>
  <c r="V2" i="10"/>
  <c r="R2" i="10"/>
  <c r="S2" i="10"/>
  <c r="T2" i="10"/>
  <c r="U2" i="10"/>
  <c r="Q2" i="10"/>
  <c r="G2" i="10"/>
  <c r="H2" i="10"/>
  <c r="I2" i="10"/>
  <c r="J2" i="10"/>
  <c r="K2" i="10"/>
  <c r="Z2" i="10"/>
  <c r="Y2" i="10"/>
  <c r="X2" i="10"/>
  <c r="P2" i="10"/>
  <c r="O2" i="10"/>
  <c r="N2" i="10"/>
  <c r="M2" i="10"/>
  <c r="L2" i="10"/>
  <c r="F2" i="10"/>
  <c r="E2" i="10"/>
  <c r="D2" i="10"/>
  <c r="C2" i="10"/>
  <c r="B2" i="10"/>
  <c r="U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S2" i="9"/>
  <c r="T2" i="9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R32" i="9"/>
  <c r="S32" i="9"/>
  <c r="T32" i="9"/>
  <c r="Q32" i="9"/>
  <c r="N2" i="9"/>
  <c r="O2" i="9"/>
  <c r="P2" i="9"/>
  <c r="N3" i="9"/>
  <c r="O3" i="9"/>
  <c r="P3" i="9"/>
  <c r="N4" i="9"/>
  <c r="O4" i="9"/>
  <c r="P4" i="9"/>
  <c r="N5" i="9"/>
  <c r="O5" i="9"/>
  <c r="P5" i="9"/>
  <c r="N6" i="9"/>
  <c r="O6" i="9"/>
  <c r="P6" i="9"/>
  <c r="N7" i="9"/>
  <c r="O7" i="9"/>
  <c r="P7" i="9"/>
  <c r="N8" i="9"/>
  <c r="O8" i="9"/>
  <c r="P8" i="9"/>
  <c r="N9" i="9"/>
  <c r="O9" i="9"/>
  <c r="P9" i="9"/>
  <c r="N10" i="9"/>
  <c r="O10" i="9"/>
  <c r="P10" i="9"/>
  <c r="N11" i="9"/>
  <c r="O11" i="9"/>
  <c r="P11" i="9"/>
  <c r="N12" i="9"/>
  <c r="O12" i="9"/>
  <c r="P12" i="9"/>
  <c r="N13" i="9"/>
  <c r="O13" i="9"/>
  <c r="P13" i="9"/>
  <c r="N14" i="9"/>
  <c r="O14" i="9"/>
  <c r="P14" i="9"/>
  <c r="N15" i="9"/>
  <c r="O15" i="9"/>
  <c r="P15" i="9"/>
  <c r="N16" i="9"/>
  <c r="O16" i="9"/>
  <c r="P16" i="9"/>
  <c r="N17" i="9"/>
  <c r="O17" i="9"/>
  <c r="P17" i="9"/>
  <c r="N18" i="9"/>
  <c r="O18" i="9"/>
  <c r="P18" i="9"/>
  <c r="N19" i="9"/>
  <c r="O19" i="9"/>
  <c r="P19" i="9"/>
  <c r="N20" i="9"/>
  <c r="O20" i="9"/>
  <c r="P20" i="9"/>
  <c r="N21" i="9"/>
  <c r="O21" i="9"/>
  <c r="P21" i="9"/>
  <c r="N22" i="9"/>
  <c r="O22" i="9"/>
  <c r="P22" i="9"/>
  <c r="N23" i="9"/>
  <c r="O23" i="9"/>
  <c r="P23" i="9"/>
  <c r="N24" i="9"/>
  <c r="O24" i="9"/>
  <c r="P24" i="9"/>
  <c r="N25" i="9"/>
  <c r="O25" i="9"/>
  <c r="P25" i="9"/>
  <c r="N26" i="9"/>
  <c r="O26" i="9"/>
  <c r="P26" i="9"/>
  <c r="N27" i="9"/>
  <c r="O27" i="9"/>
  <c r="P27" i="9"/>
  <c r="N28" i="9"/>
  <c r="O28" i="9"/>
  <c r="P28" i="9"/>
  <c r="N29" i="9"/>
  <c r="O29" i="9"/>
  <c r="P29" i="9"/>
  <c r="N30" i="9"/>
  <c r="O30" i="9"/>
  <c r="P30" i="9"/>
  <c r="N31" i="9"/>
  <c r="O31" i="9"/>
  <c r="P31" i="9"/>
  <c r="M32" i="9"/>
  <c r="N32" i="9"/>
  <c r="O32" i="9"/>
  <c r="P32" i="9"/>
  <c r="L32" i="9"/>
  <c r="X2" i="9"/>
  <c r="Y2" i="9"/>
  <c r="Z2" i="9"/>
  <c r="X3" i="9"/>
  <c r="Y3" i="9"/>
  <c r="Z3" i="9"/>
  <c r="X4" i="9"/>
  <c r="Y4" i="9"/>
  <c r="Z4" i="9"/>
  <c r="X5" i="9"/>
  <c r="Y5" i="9"/>
  <c r="Z5" i="9"/>
  <c r="X6" i="9"/>
  <c r="Y6" i="9"/>
  <c r="Z6" i="9"/>
  <c r="X7" i="9"/>
  <c r="Y7" i="9"/>
  <c r="Z7" i="9"/>
  <c r="X8" i="9"/>
  <c r="Y8" i="9"/>
  <c r="Z8" i="9"/>
  <c r="X9" i="9"/>
  <c r="Y9" i="9"/>
  <c r="Z9" i="9"/>
  <c r="X10" i="9"/>
  <c r="Y10" i="9"/>
  <c r="Z10" i="9"/>
  <c r="X11" i="9"/>
  <c r="Y11" i="9"/>
  <c r="Z11" i="9"/>
  <c r="X12" i="9"/>
  <c r="Y12" i="9"/>
  <c r="Z12" i="9"/>
  <c r="X13" i="9"/>
  <c r="Y13" i="9"/>
  <c r="Z13" i="9"/>
  <c r="X14" i="9"/>
  <c r="Y14" i="9"/>
  <c r="Z14" i="9"/>
  <c r="X15" i="9"/>
  <c r="Y15" i="9"/>
  <c r="Z15" i="9"/>
  <c r="X16" i="9"/>
  <c r="Y16" i="9"/>
  <c r="Z16" i="9"/>
  <c r="X17" i="9"/>
  <c r="Y17" i="9"/>
  <c r="Z17" i="9"/>
  <c r="X18" i="9"/>
  <c r="Y18" i="9"/>
  <c r="Z18" i="9"/>
  <c r="X19" i="9"/>
  <c r="Y19" i="9"/>
  <c r="Z19" i="9"/>
  <c r="X20" i="9"/>
  <c r="Y20" i="9"/>
  <c r="Z20" i="9"/>
  <c r="X21" i="9"/>
  <c r="Y21" i="9"/>
  <c r="Z21" i="9"/>
  <c r="X22" i="9"/>
  <c r="Y22" i="9"/>
  <c r="Z22" i="9"/>
  <c r="X23" i="9"/>
  <c r="Y23" i="9"/>
  <c r="Z23" i="9"/>
  <c r="X24" i="9"/>
  <c r="Y24" i="9"/>
  <c r="Z24" i="9"/>
  <c r="X25" i="9"/>
  <c r="Y25" i="9"/>
  <c r="Z25" i="9"/>
  <c r="X26" i="9"/>
  <c r="Y26" i="9"/>
  <c r="Z26" i="9"/>
  <c r="X27" i="9"/>
  <c r="Y27" i="9"/>
  <c r="Z27" i="9"/>
  <c r="X28" i="9"/>
  <c r="Y28" i="9"/>
  <c r="Z28" i="9"/>
  <c r="X29" i="9"/>
  <c r="Y29" i="9"/>
  <c r="Z29" i="9"/>
  <c r="X30" i="9"/>
  <c r="Y30" i="9"/>
  <c r="Z30" i="9"/>
  <c r="X31" i="9"/>
  <c r="Y31" i="9"/>
  <c r="Z31" i="9"/>
  <c r="W32" i="9"/>
  <c r="X32" i="9"/>
  <c r="Y32" i="9"/>
  <c r="Z32" i="9"/>
  <c r="V32" i="9"/>
  <c r="Q2" i="9"/>
  <c r="L2" i="9"/>
  <c r="V2" i="9"/>
  <c r="L17" i="9"/>
  <c r="Q17" i="9"/>
  <c r="V17" i="9"/>
  <c r="V6" i="9"/>
  <c r="Q6" i="9"/>
  <c r="L6" i="9"/>
  <c r="V22" i="9"/>
  <c r="Q22" i="9"/>
  <c r="L22" i="9"/>
  <c r="Q3" i="9"/>
  <c r="V3" i="9"/>
  <c r="L3" i="9"/>
  <c r="Q19" i="9"/>
  <c r="L19" i="9"/>
  <c r="V19" i="9"/>
  <c r="V8" i="9"/>
  <c r="L8" i="9"/>
  <c r="Q8" i="9"/>
  <c r="L15" i="9"/>
  <c r="V15" i="9"/>
  <c r="Q15" i="9"/>
  <c r="L10" i="9"/>
  <c r="V10" i="9"/>
  <c r="Q10" i="9"/>
  <c r="L26" i="9"/>
  <c r="Q26" i="9"/>
  <c r="V26" i="9"/>
  <c r="Q23" i="9"/>
  <c r="V23" i="9"/>
  <c r="L23" i="9"/>
  <c r="Q4" i="9"/>
  <c r="L4" i="9"/>
  <c r="V4" i="9"/>
  <c r="Q28" i="9"/>
  <c r="V28" i="9"/>
  <c r="L28" i="9"/>
  <c r="Q5" i="9"/>
  <c r="L5" i="9"/>
  <c r="V5" i="9"/>
  <c r="V24" i="9"/>
  <c r="Q24" i="9"/>
  <c r="L24" i="9"/>
  <c r="V30" i="9"/>
  <c r="Q30" i="9"/>
  <c r="L30" i="9"/>
  <c r="V12" i="9"/>
  <c r="Q12" i="9"/>
  <c r="L12" i="9"/>
  <c r="L20" i="9"/>
  <c r="Q20" i="9"/>
  <c r="V20" i="9"/>
  <c r="Q13" i="9"/>
  <c r="L13" i="9"/>
  <c r="V13" i="9"/>
  <c r="Q16" i="9"/>
  <c r="L16" i="9"/>
  <c r="V16" i="9"/>
  <c r="V9" i="9"/>
  <c r="Q9" i="9"/>
  <c r="L9" i="9"/>
  <c r="Q27" i="9"/>
  <c r="L27" i="9"/>
  <c r="V27" i="9"/>
  <c r="Q7" i="9"/>
  <c r="L7" i="9"/>
  <c r="V7" i="9"/>
  <c r="Q21" i="9"/>
  <c r="V21" i="9"/>
  <c r="L21" i="9"/>
  <c r="Q14" i="9"/>
  <c r="V14" i="9"/>
  <c r="L14" i="9"/>
  <c r="Q31" i="9"/>
  <c r="V31" i="9"/>
  <c r="L31" i="9"/>
  <c r="Q29" i="9"/>
  <c r="L29" i="9"/>
  <c r="V29" i="9"/>
  <c r="L25" i="9"/>
  <c r="Q25" i="9"/>
  <c r="V25" i="9"/>
  <c r="V11" i="9"/>
  <c r="Q11" i="9"/>
  <c r="L11" i="9"/>
  <c r="Q18" i="9"/>
  <c r="L18" i="9"/>
  <c r="V18" i="9"/>
  <c r="M2" i="9"/>
  <c r="R2" i="9"/>
  <c r="W2" i="9"/>
  <c r="M14" i="9"/>
  <c r="W14" i="9"/>
  <c r="R14" i="9"/>
  <c r="M30" i="9"/>
  <c r="W30" i="9"/>
  <c r="R30" i="9"/>
  <c r="W31" i="9"/>
  <c r="M31" i="9"/>
  <c r="R31" i="9"/>
  <c r="W17" i="9"/>
  <c r="M17" i="9"/>
  <c r="R17" i="9"/>
  <c r="R27" i="9"/>
  <c r="W27" i="9"/>
  <c r="M27" i="9"/>
  <c r="W11" i="9"/>
  <c r="R11" i="9"/>
  <c r="M11" i="9"/>
  <c r="M4" i="9"/>
  <c r="R4" i="9"/>
  <c r="W4" i="9"/>
  <c r="M20" i="9"/>
  <c r="W20" i="9"/>
  <c r="R20" i="9"/>
  <c r="R8" i="9"/>
  <c r="W8" i="9"/>
  <c r="M8" i="9"/>
  <c r="W16" i="9"/>
  <c r="R16" i="9"/>
  <c r="M16" i="9"/>
  <c r="R26" i="9"/>
  <c r="M26" i="9"/>
  <c r="W26" i="9"/>
  <c r="W15" i="9"/>
  <c r="R15" i="9"/>
  <c r="M15" i="9"/>
  <c r="M5" i="9"/>
  <c r="R5" i="9"/>
  <c r="W5" i="9"/>
  <c r="M19" i="9"/>
  <c r="R19" i="9"/>
  <c r="W19" i="9"/>
  <c r="W6" i="9"/>
  <c r="R6" i="9"/>
  <c r="M6" i="9"/>
  <c r="W24" i="9"/>
  <c r="R24" i="9"/>
  <c r="M24" i="9"/>
  <c r="W28" i="9"/>
  <c r="R28" i="9"/>
  <c r="M28" i="9"/>
  <c r="M7" i="9"/>
  <c r="R7" i="9"/>
  <c r="W7" i="9"/>
  <c r="W9" i="9"/>
  <c r="R9" i="9"/>
  <c r="M9" i="9"/>
  <c r="W18" i="9"/>
  <c r="M18" i="9"/>
  <c r="R18" i="9"/>
  <c r="M25" i="9"/>
  <c r="R25" i="9"/>
  <c r="W25" i="9"/>
  <c r="W10" i="9"/>
  <c r="M10" i="9"/>
  <c r="R10" i="9"/>
  <c r="R29" i="9"/>
  <c r="W29" i="9"/>
  <c r="M29" i="9"/>
  <c r="R22" i="9"/>
  <c r="W22" i="9"/>
  <c r="M22" i="9"/>
  <c r="W23" i="9"/>
  <c r="M23" i="9"/>
  <c r="R23" i="9"/>
  <c r="M21" i="9"/>
  <c r="R21" i="9"/>
  <c r="W21" i="9"/>
  <c r="R12" i="9"/>
  <c r="M12" i="9"/>
  <c r="W12" i="9"/>
  <c r="W3" i="9"/>
  <c r="M3" i="9"/>
  <c r="R3" i="9"/>
  <c r="W13" i="9"/>
  <c r="R13" i="9"/>
  <c r="M13" i="9"/>
  <c r="B10" i="5" l="1"/>
  <c r="C10" i="5"/>
  <c r="E10" i="5"/>
  <c r="D10" i="5"/>
  <c r="F10" i="5"/>
  <c r="B6" i="30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Y12" i="71"/>
  <c r="AD18" i="71" s="1"/>
  <c r="AI18" i="71" s="1"/>
  <c r="W13" i="71"/>
  <c r="AB19" i="71" s="1"/>
  <c r="AG19" i="71" s="1"/>
  <c r="R4" i="71"/>
  <c r="B17" i="56"/>
  <c r="Z12" i="71"/>
  <c r="AE18" i="71" s="1"/>
  <c r="AJ18" i="71" s="1"/>
  <c r="U3" i="71"/>
  <c r="Y13" i="71"/>
  <c r="AD19" i="71" s="1"/>
  <c r="AI19" i="71" s="1"/>
  <c r="T4" i="71"/>
  <c r="S3" i="71"/>
  <c r="X12" i="71"/>
  <c r="AC18" i="71" s="1"/>
  <c r="AH18" i="71" s="1"/>
  <c r="D11" i="5" l="1"/>
  <c r="C11" i="5"/>
  <c r="E11" i="5"/>
  <c r="F11" i="5"/>
  <c r="B11" i="5"/>
  <c r="T5" i="71"/>
  <c r="Y14" i="71"/>
  <c r="AD20" i="71" s="1"/>
  <c r="AI20" i="71" s="1"/>
  <c r="U4" i="71"/>
  <c r="Z13" i="71"/>
  <c r="AE19" i="71" s="1"/>
  <c r="AJ19" i="71" s="1"/>
  <c r="B18" i="56"/>
  <c r="R5" i="71"/>
  <c r="W14" i="71"/>
  <c r="AB20" i="71" s="1"/>
  <c r="AG20" i="71" s="1"/>
  <c r="X13" i="71"/>
  <c r="AC19" i="71" s="1"/>
  <c r="AH19" i="71" s="1"/>
  <c r="S4" i="71"/>
  <c r="C12" i="5" l="1"/>
  <c r="F12" i="5"/>
  <c r="E12" i="5"/>
  <c r="B12" i="5"/>
  <c r="D12" i="5"/>
  <c r="R6" i="71"/>
  <c r="W15" i="71"/>
  <c r="AB21" i="71" s="1"/>
  <c r="AG21" i="71" s="1"/>
  <c r="U5" i="71"/>
  <c r="Z14" i="71"/>
  <c r="AE20" i="71" s="1"/>
  <c r="AJ20" i="71" s="1"/>
  <c r="B19" i="56"/>
  <c r="X14" i="71"/>
  <c r="AC20" i="71" s="1"/>
  <c r="AH20" i="71" s="1"/>
  <c r="S5" i="71"/>
  <c r="T6" i="71"/>
  <c r="Y15" i="71"/>
  <c r="AD21" i="71" s="1"/>
  <c r="AI21" i="71" s="1"/>
  <c r="E13" i="5" l="1"/>
  <c r="F13" i="5"/>
  <c r="B13" i="5"/>
  <c r="D13" i="5"/>
  <c r="C13" i="5"/>
  <c r="T7" i="71"/>
  <c r="Y16" i="71"/>
  <c r="AD22" i="71" s="1"/>
  <c r="AI22" i="71" s="1"/>
  <c r="B20" i="56"/>
  <c r="X15" i="71"/>
  <c r="AC21" i="71" s="1"/>
  <c r="AH21" i="71" s="1"/>
  <c r="S6" i="71"/>
  <c r="U6" i="71"/>
  <c r="Z15" i="71"/>
  <c r="AE21" i="71" s="1"/>
  <c r="AJ21" i="71" s="1"/>
  <c r="W16" i="71"/>
  <c r="AB22" i="71" s="1"/>
  <c r="AG22" i="71" s="1"/>
  <c r="R7" i="71"/>
  <c r="D14" i="5" l="1"/>
  <c r="B14" i="5"/>
  <c r="F14" i="5"/>
  <c r="C14" i="5"/>
  <c r="E14" i="5"/>
  <c r="U7" i="71"/>
  <c r="Z16" i="71"/>
  <c r="AE22" i="71" s="1"/>
  <c r="AJ22" i="71" s="1"/>
  <c r="R8" i="71"/>
  <c r="W17" i="71"/>
  <c r="AB23" i="71" s="1"/>
  <c r="AG23" i="71" s="1"/>
  <c r="B21" i="56"/>
  <c r="X16" i="71"/>
  <c r="AC22" i="71" s="1"/>
  <c r="AH22" i="71" s="1"/>
  <c r="S7" i="71"/>
  <c r="T8" i="71"/>
  <c r="Y17" i="71"/>
  <c r="AD23" i="71" s="1"/>
  <c r="AI23" i="71" s="1"/>
  <c r="C15" i="5" l="1"/>
  <c r="B15" i="5"/>
  <c r="F15" i="5"/>
  <c r="E15" i="5"/>
  <c r="D15" i="5"/>
  <c r="T9" i="71"/>
  <c r="Y18" i="71"/>
  <c r="AD24" i="71" s="1"/>
  <c r="AI24" i="71" s="1"/>
  <c r="R9" i="71"/>
  <c r="W18" i="71"/>
  <c r="AB24" i="71" s="1"/>
  <c r="AG24" i="71" s="1"/>
  <c r="B22" i="56"/>
  <c r="X17" i="71"/>
  <c r="AC23" i="71" s="1"/>
  <c r="AH23" i="71" s="1"/>
  <c r="S8" i="71"/>
  <c r="U8" i="71"/>
  <c r="Z17" i="71"/>
  <c r="AE23" i="71" s="1"/>
  <c r="AJ23" i="71" s="1"/>
  <c r="B16" i="5" l="1"/>
  <c r="E16" i="5"/>
  <c r="F16" i="5"/>
  <c r="D16" i="5"/>
  <c r="C16" i="5"/>
  <c r="U9" i="71"/>
  <c r="Z18" i="71"/>
  <c r="AE24" i="71" s="1"/>
  <c r="AJ24" i="71" s="1"/>
  <c r="B23" i="56"/>
  <c r="X18" i="71"/>
  <c r="AC24" i="71" s="1"/>
  <c r="AH24" i="71" s="1"/>
  <c r="S9" i="71"/>
  <c r="R10" i="71"/>
  <c r="W19" i="71"/>
  <c r="AB25" i="71" s="1"/>
  <c r="AG25" i="71" s="1"/>
  <c r="T10" i="71"/>
  <c r="Y19" i="71"/>
  <c r="AD25" i="71" s="1"/>
  <c r="AI25" i="71" s="1"/>
  <c r="F17" i="5" l="1"/>
  <c r="E17" i="5"/>
  <c r="D17" i="5"/>
  <c r="C17" i="5"/>
  <c r="B17" i="5"/>
  <c r="W20" i="71"/>
  <c r="AB26" i="71" s="1"/>
  <c r="AG26" i="71" s="1"/>
  <c r="R11" i="71"/>
  <c r="T11" i="71"/>
  <c r="Y20" i="71"/>
  <c r="AD26" i="71" s="1"/>
  <c r="AI26" i="71" s="1"/>
  <c r="B24" i="56"/>
  <c r="X19" i="71"/>
  <c r="AC25" i="71" s="1"/>
  <c r="AH25" i="71" s="1"/>
  <c r="S10" i="71"/>
  <c r="U10" i="71"/>
  <c r="Z19" i="71"/>
  <c r="AE25" i="71" s="1"/>
  <c r="AJ25" i="71" s="1"/>
  <c r="C18" i="5" l="1"/>
  <c r="D18" i="5"/>
  <c r="E18" i="5"/>
  <c r="B18" i="5"/>
  <c r="F18" i="5"/>
  <c r="B25" i="56"/>
  <c r="U11" i="71"/>
  <c r="U12" i="71" s="1"/>
  <c r="Z20" i="71"/>
  <c r="AE26" i="71" s="1"/>
  <c r="AJ26" i="71" s="1"/>
  <c r="X20" i="71"/>
  <c r="AC26" i="71" s="1"/>
  <c r="AH26" i="71" s="1"/>
  <c r="S11" i="71"/>
  <c r="T12" i="71"/>
  <c r="Y21" i="71"/>
  <c r="AD27" i="71" s="1"/>
  <c r="AI27" i="71" s="1"/>
  <c r="W21" i="71"/>
  <c r="AB27" i="71" s="1"/>
  <c r="AG27" i="71" s="1"/>
  <c r="R12" i="71"/>
  <c r="B19" i="5" l="1"/>
  <c r="E19" i="5"/>
  <c r="D19" i="5"/>
  <c r="F19" i="5"/>
  <c r="C19" i="5"/>
  <c r="R13" i="71"/>
  <c r="W22" i="71"/>
  <c r="AB28" i="71" s="1"/>
  <c r="AG28" i="71" s="1"/>
  <c r="Z21" i="71"/>
  <c r="AE27" i="71" s="1"/>
  <c r="AJ27" i="71" s="1"/>
  <c r="T13" i="71"/>
  <c r="Y22" i="71"/>
  <c r="AD28" i="71" s="1"/>
  <c r="AI28" i="71" s="1"/>
  <c r="X21" i="71"/>
  <c r="AC27" i="71" s="1"/>
  <c r="AH27" i="71" s="1"/>
  <c r="S12" i="71"/>
  <c r="B26" i="56"/>
  <c r="B20" i="5" l="1"/>
  <c r="D20" i="5"/>
  <c r="E20" i="5"/>
  <c r="F20" i="5"/>
  <c r="C20" i="5"/>
  <c r="T14" i="71"/>
  <c r="Y23" i="71"/>
  <c r="AD29" i="71" s="1"/>
  <c r="AI29" i="71" s="1"/>
  <c r="B27" i="56"/>
  <c r="U13" i="71"/>
  <c r="Z22" i="71"/>
  <c r="AE28" i="71" s="1"/>
  <c r="AJ28" i="71" s="1"/>
  <c r="X22" i="71"/>
  <c r="AC28" i="71" s="1"/>
  <c r="AH28" i="71" s="1"/>
  <c r="S13" i="71"/>
  <c r="R14" i="71"/>
  <c r="W23" i="71"/>
  <c r="AB29" i="71" s="1"/>
  <c r="AG29" i="71" s="1"/>
  <c r="E21" i="5" l="1"/>
  <c r="D21" i="5"/>
  <c r="F21" i="5"/>
  <c r="C21" i="5"/>
  <c r="B21" i="5"/>
  <c r="W24" i="71"/>
  <c r="AB30" i="71" s="1"/>
  <c r="AG30" i="71" s="1"/>
  <c r="R15" i="71"/>
  <c r="B28" i="56"/>
  <c r="X23" i="71"/>
  <c r="AC29" i="71" s="1"/>
  <c r="AH29" i="71" s="1"/>
  <c r="S14" i="71"/>
  <c r="U14" i="71"/>
  <c r="Z23" i="71"/>
  <c r="AE29" i="71" s="1"/>
  <c r="AJ29" i="71" s="1"/>
  <c r="T15" i="71"/>
  <c r="Y24" i="71"/>
  <c r="AD30" i="71" s="1"/>
  <c r="AI30" i="71" s="1"/>
  <c r="F22" i="5" l="1"/>
  <c r="D22" i="5"/>
  <c r="C22" i="5"/>
  <c r="B22" i="5"/>
  <c r="E22" i="5"/>
  <c r="T16" i="71"/>
  <c r="Y25" i="71"/>
  <c r="AD31" i="71" s="1"/>
  <c r="AI31" i="71" s="1"/>
  <c r="U15" i="71"/>
  <c r="Z24" i="71"/>
  <c r="AE30" i="71" s="1"/>
  <c r="AJ30" i="71" s="1"/>
  <c r="B29" i="56"/>
  <c r="X24" i="71"/>
  <c r="AC30" i="71" s="1"/>
  <c r="AH30" i="71" s="1"/>
  <c r="S15" i="71"/>
  <c r="R16" i="71"/>
  <c r="W25" i="71"/>
  <c r="AB31" i="71" s="1"/>
  <c r="AG31" i="71" s="1"/>
  <c r="C23" i="5" l="1"/>
  <c r="D23" i="5"/>
  <c r="B23" i="5"/>
  <c r="E23" i="5"/>
  <c r="F23" i="5"/>
  <c r="R17" i="71"/>
  <c r="W26" i="71"/>
  <c r="AB32" i="71" s="1"/>
  <c r="AG32" i="71" s="1"/>
  <c r="B30" i="56"/>
  <c r="X25" i="71"/>
  <c r="AC31" i="71" s="1"/>
  <c r="AH31" i="71" s="1"/>
  <c r="S16" i="71"/>
  <c r="U16" i="71"/>
  <c r="Z25" i="71"/>
  <c r="AE31" i="71" s="1"/>
  <c r="AJ31" i="71" s="1"/>
  <c r="T17" i="71"/>
  <c r="Y26" i="71"/>
  <c r="AD32" i="71" s="1"/>
  <c r="AI32" i="71" s="1"/>
  <c r="E24" i="5" l="1"/>
  <c r="D24" i="5"/>
  <c r="B24" i="5"/>
  <c r="F24" i="5"/>
  <c r="C24" i="5"/>
  <c r="T18" i="71"/>
  <c r="Y27" i="71"/>
  <c r="U17" i="71"/>
  <c r="Z26" i="71"/>
  <c r="AE32" i="71" s="1"/>
  <c r="AJ32" i="71" s="1"/>
  <c r="B31" i="56"/>
  <c r="X26" i="71"/>
  <c r="AC32" i="71" s="1"/>
  <c r="AH32" i="71" s="1"/>
  <c r="S17" i="71"/>
  <c r="R18" i="71"/>
  <c r="W27" i="71"/>
  <c r="F25" i="5" l="1"/>
  <c r="B25" i="5"/>
  <c r="D25" i="5"/>
  <c r="C25" i="5"/>
  <c r="E25" i="5"/>
  <c r="W28" i="71"/>
  <c r="R19" i="71"/>
  <c r="X27" i="71"/>
  <c r="S18" i="71"/>
  <c r="U18" i="71"/>
  <c r="Z27" i="71"/>
  <c r="T19" i="71"/>
  <c r="Y28" i="71"/>
  <c r="D26" i="5" l="1"/>
  <c r="B26" i="5"/>
  <c r="C26" i="5"/>
  <c r="E26" i="5"/>
  <c r="F26" i="5"/>
  <c r="W29" i="71"/>
  <c r="R20" i="71"/>
  <c r="T20" i="71"/>
  <c r="Y29" i="71"/>
  <c r="U19" i="71"/>
  <c r="Z28" i="71"/>
  <c r="X28" i="71"/>
  <c r="S19" i="71"/>
  <c r="F27" i="5" l="1"/>
  <c r="E27" i="5"/>
  <c r="C27" i="5"/>
  <c r="B27" i="5"/>
  <c r="D27" i="5"/>
  <c r="U20" i="71"/>
  <c r="Z29" i="71"/>
  <c r="T21" i="71"/>
  <c r="Y30" i="71"/>
  <c r="R21" i="71"/>
  <c r="W30" i="71"/>
  <c r="S20" i="71"/>
  <c r="X29" i="71"/>
  <c r="E28" i="5" l="1"/>
  <c r="C28" i="5"/>
  <c r="B28" i="5"/>
  <c r="D28" i="5"/>
  <c r="F28" i="5"/>
  <c r="X30" i="71"/>
  <c r="S21" i="71"/>
  <c r="R22" i="71"/>
  <c r="W31" i="71"/>
  <c r="T22" i="71"/>
  <c r="Y31" i="71"/>
  <c r="U21" i="71"/>
  <c r="Z30" i="71"/>
  <c r="B29" i="5" l="1"/>
  <c r="C29" i="5"/>
  <c r="D29" i="5"/>
  <c r="F29" i="5"/>
  <c r="E29" i="5"/>
  <c r="T23" i="71"/>
  <c r="T24" i="71" s="1"/>
  <c r="T25" i="71" s="1"/>
  <c r="T26" i="71" s="1"/>
  <c r="T27" i="71" s="1"/>
  <c r="T28" i="71" s="1"/>
  <c r="T29" i="71" s="1"/>
  <c r="T30" i="71" s="1"/>
  <c r="T31" i="71" s="1"/>
  <c r="T32" i="71" s="1"/>
  <c r="Y32" i="71"/>
  <c r="W32" i="71"/>
  <c r="R23" i="71"/>
  <c r="R24" i="71" s="1"/>
  <c r="R25" i="71" s="1"/>
  <c r="R26" i="71" s="1"/>
  <c r="R27" i="71" s="1"/>
  <c r="R28" i="71" s="1"/>
  <c r="R29" i="71" s="1"/>
  <c r="R30" i="71" s="1"/>
  <c r="R31" i="71" s="1"/>
  <c r="R32" i="71" s="1"/>
  <c r="X31" i="71"/>
  <c r="S22" i="71"/>
  <c r="U22" i="71"/>
  <c r="Z31" i="71"/>
  <c r="D30" i="5" l="1"/>
  <c r="C30" i="5"/>
  <c r="F30" i="5"/>
  <c r="E30" i="5"/>
  <c r="B30" i="5"/>
  <c r="X32" i="71"/>
  <c r="S23" i="71"/>
  <c r="S24" i="71" s="1"/>
  <c r="S25" i="71" s="1"/>
  <c r="S26" i="71" s="1"/>
  <c r="S27" i="71" s="1"/>
  <c r="S28" i="71" s="1"/>
  <c r="S29" i="71" s="1"/>
  <c r="S30" i="71" s="1"/>
  <c r="S31" i="71" s="1"/>
  <c r="S32" i="71" s="1"/>
  <c r="U23" i="71"/>
  <c r="U24" i="71" s="1"/>
  <c r="U25" i="71" s="1"/>
  <c r="U26" i="71" s="1"/>
  <c r="U27" i="71" s="1"/>
  <c r="U28" i="71" s="1"/>
  <c r="U29" i="71" s="1"/>
  <c r="U30" i="71" s="1"/>
  <c r="U31" i="71" s="1"/>
  <c r="U32" i="71" s="1"/>
  <c r="Z32" i="71"/>
  <c r="E31" i="5" l="1"/>
  <c r="C31" i="5"/>
  <c r="F31" i="5"/>
  <c r="B31" i="5"/>
  <c r="D31" i="5"/>
  <c r="D4" i="27"/>
  <c r="E4" i="27"/>
  <c r="F4" i="27"/>
  <c r="B4" i="27"/>
  <c r="C4" i="27"/>
  <c r="B32" i="5" l="1"/>
  <c r="C32" i="5"/>
  <c r="F32" i="5"/>
  <c r="D32" i="5"/>
  <c r="E32" i="5"/>
  <c r="C5" i="27"/>
  <c r="D5" i="27"/>
  <c r="E5" i="27"/>
  <c r="F5" i="27"/>
  <c r="B5" i="27"/>
  <c r="B6" i="27" l="1"/>
  <c r="C6" i="27"/>
  <c r="D6" i="27"/>
  <c r="E6" i="27"/>
  <c r="F6" i="27"/>
  <c r="B7" i="27" l="1"/>
  <c r="C7" i="27"/>
  <c r="D7" i="27"/>
  <c r="E7" i="27"/>
  <c r="F7" i="27"/>
  <c r="B8" i="27" l="1"/>
  <c r="C8" i="27"/>
  <c r="D8" i="27"/>
  <c r="E8" i="27"/>
  <c r="F8" i="27"/>
  <c r="B9" i="27" l="1"/>
  <c r="C9" i="27"/>
  <c r="D9" i="27"/>
  <c r="E9" i="27"/>
  <c r="F9" i="27"/>
  <c r="F10" i="27" l="1"/>
  <c r="B10" i="27"/>
  <c r="C10" i="27"/>
  <c r="D10" i="27"/>
  <c r="E10" i="27"/>
  <c r="E11" i="27" l="1"/>
  <c r="F11" i="27"/>
  <c r="C11" i="27"/>
  <c r="D11" i="27"/>
  <c r="D12" i="27" l="1"/>
  <c r="E12" i="27"/>
  <c r="F12" i="27"/>
  <c r="B12" i="27"/>
  <c r="C12" i="27"/>
  <c r="C13" i="27" l="1"/>
  <c r="D13" i="27"/>
  <c r="E13" i="27"/>
  <c r="F13" i="27"/>
  <c r="B13" i="27"/>
  <c r="B14" i="27" l="1"/>
  <c r="C14" i="27"/>
  <c r="D14" i="27"/>
  <c r="E14" i="27"/>
  <c r="F14" i="27"/>
  <c r="B15" i="27" l="1"/>
  <c r="C15" i="27"/>
  <c r="D15" i="27"/>
  <c r="E15" i="27"/>
  <c r="F15" i="27"/>
  <c r="B16" i="27" l="1"/>
  <c r="C16" i="27"/>
  <c r="D16" i="27"/>
  <c r="E16" i="27"/>
  <c r="F16" i="27"/>
  <c r="B17" i="27" l="1"/>
  <c r="C17" i="27"/>
  <c r="D17" i="27"/>
  <c r="E17" i="27"/>
  <c r="F17" i="27"/>
  <c r="F18" i="27" l="1"/>
  <c r="B18" i="27"/>
  <c r="C18" i="27"/>
  <c r="D18" i="27"/>
  <c r="E18" i="27"/>
  <c r="E19" i="27" l="1"/>
  <c r="F19" i="27"/>
  <c r="B19" i="27"/>
  <c r="C19" i="27"/>
  <c r="D19" i="27"/>
  <c r="D20" i="27" l="1"/>
  <c r="E20" i="27"/>
  <c r="F20" i="27"/>
  <c r="B20" i="27"/>
  <c r="C20" i="27"/>
  <c r="C21" i="27" l="1"/>
  <c r="D21" i="27"/>
  <c r="E21" i="27"/>
  <c r="F21" i="27"/>
  <c r="B21" i="27"/>
  <c r="B22" i="27" l="1"/>
  <c r="C22" i="27"/>
  <c r="D22" i="27"/>
  <c r="E22" i="27"/>
  <c r="F22" i="27"/>
  <c r="B23" i="27" l="1"/>
  <c r="C23" i="27"/>
  <c r="D23" i="27"/>
  <c r="E23" i="27"/>
  <c r="F23" i="27"/>
  <c r="B24" i="27" l="1"/>
  <c r="C24" i="27"/>
  <c r="D24" i="27"/>
  <c r="E24" i="27"/>
  <c r="F24" i="27"/>
  <c r="B25" i="27" l="1"/>
  <c r="C25" i="27"/>
  <c r="D25" i="27"/>
  <c r="E25" i="27"/>
  <c r="F25" i="27"/>
  <c r="F26" i="27" l="1"/>
  <c r="B26" i="27"/>
  <c r="C26" i="27"/>
  <c r="D26" i="27"/>
  <c r="E26" i="27"/>
  <c r="E27" i="27" l="1"/>
  <c r="F27" i="27"/>
  <c r="B27" i="27"/>
  <c r="C27" i="27"/>
  <c r="D27" i="27"/>
  <c r="D28" i="27" l="1"/>
  <c r="E28" i="27"/>
  <c r="F28" i="27"/>
  <c r="B28" i="27"/>
  <c r="C28" i="27"/>
  <c r="C29" i="27" l="1"/>
  <c r="D29" i="27"/>
  <c r="E29" i="27"/>
  <c r="F29" i="27"/>
  <c r="B29" i="27"/>
  <c r="B30" i="27" l="1"/>
  <c r="C30" i="27"/>
  <c r="D30" i="27"/>
  <c r="E30" i="27"/>
  <c r="F30" i="27"/>
  <c r="B31" i="27" l="1"/>
  <c r="C31" i="27"/>
  <c r="D31" i="27"/>
  <c r="E31" i="27"/>
  <c r="F31" i="27"/>
  <c r="B32" i="27" l="1"/>
  <c r="C32" i="27"/>
  <c r="D32" i="27"/>
  <c r="E32" i="27"/>
  <c r="F32" i="27"/>
  <c r="P4" i="75" l="1"/>
  <c r="T16" i="75"/>
  <c r="S29" i="75"/>
  <c r="R5" i="75"/>
  <c r="Q12" i="75"/>
  <c r="P25" i="75"/>
  <c r="T27" i="75"/>
  <c r="Q9" i="75"/>
  <c r="P22" i="75"/>
  <c r="S12" i="75"/>
  <c r="R25" i="75"/>
  <c r="R14" i="75"/>
  <c r="Q27" i="75"/>
  <c r="S6" i="75"/>
  <c r="T6" i="75"/>
  <c r="S19" i="75"/>
  <c r="R32" i="75"/>
  <c r="Q19" i="75"/>
  <c r="Q16" i="75"/>
  <c r="S11" i="75"/>
  <c r="R26" i="75"/>
  <c r="R9" i="75"/>
  <c r="Q22" i="75"/>
  <c r="Q11" i="75"/>
  <c r="P24" i="75"/>
  <c r="R27" i="75"/>
  <c r="S3" i="75"/>
  <c r="Q29" i="75"/>
  <c r="Q15" i="75"/>
  <c r="P5" i="75"/>
  <c r="P31" i="75"/>
  <c r="S32" i="75"/>
  <c r="Q5" i="75"/>
  <c r="S5" i="75"/>
  <c r="R18" i="75"/>
  <c r="Q31" i="75"/>
  <c r="R29" i="75"/>
  <c r="T13" i="75"/>
  <c r="S26" i="75"/>
  <c r="T10" i="75"/>
  <c r="S23" i="75"/>
  <c r="T3" i="75"/>
  <c r="Q14" i="75"/>
  <c r="P27" i="75"/>
  <c r="T9" i="75"/>
  <c r="Q3" i="75"/>
  <c r="P16" i="75"/>
  <c r="T28" i="75"/>
  <c r="R11" i="75"/>
  <c r="R8" i="75"/>
  <c r="Q21" i="75"/>
  <c r="Q7" i="75"/>
  <c r="P20" i="75"/>
  <c r="T32" i="75"/>
  <c r="R15" i="75"/>
  <c r="Q28" i="75"/>
  <c r="Q8" i="75"/>
  <c r="R12" i="75"/>
  <c r="Q25" i="75"/>
  <c r="T11" i="75"/>
  <c r="P3" i="75"/>
  <c r="T15" i="75"/>
  <c r="S28" i="75"/>
  <c r="P29" i="75"/>
  <c r="T4" i="75"/>
  <c r="S17" i="75"/>
  <c r="R30" i="75"/>
  <c r="P13" i="75"/>
  <c r="P7" i="75"/>
  <c r="P10" i="75"/>
  <c r="T22" i="75"/>
  <c r="P32" i="75"/>
  <c r="T21" i="75"/>
  <c r="S30" i="75"/>
  <c r="T18" i="75"/>
  <c r="Q26" i="75"/>
  <c r="R16" i="75"/>
  <c r="P28" i="75"/>
  <c r="R23" i="75"/>
  <c r="R20" i="75"/>
  <c r="P2" i="75"/>
  <c r="Q32" i="75"/>
  <c r="T30" i="75"/>
  <c r="T8" i="75"/>
  <c r="S21" i="75"/>
  <c r="Q4" i="75"/>
  <c r="P17" i="75"/>
  <c r="T29" i="75"/>
  <c r="S14" i="75"/>
  <c r="P14" i="75"/>
  <c r="T26" i="75"/>
  <c r="R13" i="75"/>
  <c r="S4" i="75"/>
  <c r="R17" i="75"/>
  <c r="Q30" i="75"/>
  <c r="R6" i="75"/>
  <c r="R24" i="75"/>
  <c r="T25" i="75"/>
  <c r="S24" i="75"/>
  <c r="P23" i="75"/>
  <c r="T23" i="75"/>
  <c r="T12" i="75"/>
  <c r="S25" i="75"/>
  <c r="P18" i="75"/>
  <c r="R10" i="75"/>
  <c r="Q23" i="75"/>
  <c r="T5" i="75"/>
  <c r="S18" i="75"/>
  <c r="R31" i="75"/>
  <c r="R19" i="75"/>
  <c r="Q10" i="75"/>
  <c r="S15" i="75"/>
  <c r="R28" i="75"/>
  <c r="R3" i="75"/>
  <c r="P15" i="75"/>
  <c r="Q6" i="75"/>
  <c r="P19" i="75"/>
  <c r="T31" i="75"/>
  <c r="S8" i="75"/>
  <c r="P8" i="75"/>
  <c r="T20" i="75"/>
  <c r="T2" i="75"/>
  <c r="P21" i="75"/>
  <c r="Q13" i="75"/>
  <c r="P26" i="75"/>
  <c r="S13" i="75"/>
  <c r="P9" i="75"/>
  <c r="R21" i="75"/>
  <c r="P6" i="75"/>
  <c r="S31" i="75"/>
  <c r="S10" i="75"/>
  <c r="S7" i="75"/>
  <c r="R2" i="75"/>
  <c r="P11" i="75"/>
  <c r="P12" i="75"/>
  <c r="T24" i="75"/>
  <c r="R7" i="75"/>
  <c r="Q20" i="75"/>
  <c r="Q2" i="75"/>
  <c r="Q24" i="75"/>
  <c r="S16" i="75"/>
  <c r="R4" i="75"/>
  <c r="Q17" i="75"/>
  <c r="P30" i="75"/>
  <c r="T17" i="75"/>
  <c r="T19" i="75"/>
  <c r="T7" i="75"/>
  <c r="S20" i="75"/>
  <c r="S2" i="75"/>
  <c r="Q18" i="75"/>
  <c r="S9" i="75"/>
  <c r="R22" i="75"/>
  <c r="S22" i="75"/>
  <c r="T14" i="75"/>
  <c r="S27" i="75"/>
  <c r="H2" i="28" l="1"/>
  <c r="H3" i="28" s="1"/>
  <c r="H4" i="28" s="1"/>
  <c r="H5" i="28" s="1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H30" i="28" s="1"/>
  <c r="H31" i="28" s="1"/>
  <c r="H32" i="28" s="1"/>
  <c r="I37" i="75"/>
  <c r="B2" i="71"/>
  <c r="Q2" i="71" l="1"/>
  <c r="B3" i="71"/>
  <c r="B4" i="71" s="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B19" i="71" s="1"/>
  <c r="B20" i="71" s="1"/>
  <c r="B21" i="71" s="1"/>
  <c r="B22" i="71" s="1"/>
  <c r="B23" i="71" s="1"/>
  <c r="B24" i="71" s="1"/>
  <c r="B25" i="71" s="1"/>
  <c r="B26" i="71" s="1"/>
  <c r="B27" i="71" s="1"/>
  <c r="B28" i="71" s="1"/>
  <c r="B29" i="71" s="1"/>
  <c r="B30" i="71" s="1"/>
  <c r="B31" i="71" s="1"/>
  <c r="B32" i="71" s="1"/>
  <c r="L2" i="71"/>
  <c r="L3" i="71" s="1"/>
  <c r="L4" i="71" s="1"/>
  <c r="L5" i="71" s="1"/>
  <c r="L6" i="71" s="1"/>
  <c r="L7" i="71" s="1"/>
  <c r="L8" i="71" s="1"/>
  <c r="L9" i="71" s="1"/>
  <c r="L10" i="71" s="1"/>
  <c r="L11" i="71" s="1"/>
  <c r="L12" i="71" s="1"/>
  <c r="L13" i="71" s="1"/>
  <c r="L14" i="71" s="1"/>
  <c r="L15" i="71" s="1"/>
  <c r="L16" i="71" s="1"/>
  <c r="L17" i="71" s="1"/>
  <c r="L18" i="71" s="1"/>
  <c r="L19" i="71" s="1"/>
  <c r="L20" i="71" s="1"/>
  <c r="L21" i="71" s="1"/>
  <c r="L22" i="71" s="1"/>
  <c r="L23" i="71" s="1"/>
  <c r="L24" i="71" s="1"/>
  <c r="L25" i="71" s="1"/>
  <c r="L26" i="71" s="1"/>
  <c r="L27" i="71" s="1"/>
  <c r="L28" i="71" s="1"/>
  <c r="L29" i="71" s="1"/>
  <c r="L30" i="71" s="1"/>
  <c r="L31" i="71" s="1"/>
  <c r="L32" i="71" s="1"/>
  <c r="G2" i="71"/>
  <c r="G3" i="71" s="1"/>
  <c r="G4" i="71" s="1"/>
  <c r="G5" i="71" s="1"/>
  <c r="G6" i="71" s="1"/>
  <c r="G7" i="71" s="1"/>
  <c r="G8" i="71" s="1"/>
  <c r="G9" i="71" s="1"/>
  <c r="G10" i="71" s="1"/>
  <c r="G11" i="71" s="1"/>
  <c r="G12" i="71" s="1"/>
  <c r="G13" i="71" s="1"/>
  <c r="G14" i="71" s="1"/>
  <c r="G15" i="71" s="1"/>
  <c r="G16" i="71" s="1"/>
  <c r="G17" i="71" s="1"/>
  <c r="G18" i="71" s="1"/>
  <c r="G19" i="71" s="1"/>
  <c r="G20" i="71" s="1"/>
  <c r="G21" i="71" s="1"/>
  <c r="G22" i="71" s="1"/>
  <c r="G23" i="71" s="1"/>
  <c r="G24" i="71" s="1"/>
  <c r="G25" i="71" s="1"/>
  <c r="G26" i="71" s="1"/>
  <c r="G27" i="71" s="1"/>
  <c r="G28" i="71" s="1"/>
  <c r="G29" i="71" s="1"/>
  <c r="G30" i="71" s="1"/>
  <c r="G31" i="71" s="1"/>
  <c r="G32" i="71" s="1"/>
  <c r="V12" i="71" l="1"/>
  <c r="AA18" i="71" s="1"/>
  <c r="AF18" i="71" s="1"/>
  <c r="Q3" i="71"/>
  <c r="V13" i="71" l="1"/>
  <c r="AA19" i="71" s="1"/>
  <c r="AF19" i="71" s="1"/>
  <c r="Q4" i="71"/>
  <c r="Q5" i="71" l="1"/>
  <c r="V14" i="71"/>
  <c r="AA20" i="71" s="1"/>
  <c r="AF20" i="71" s="1"/>
  <c r="V15" i="71" l="1"/>
  <c r="AA21" i="71" s="1"/>
  <c r="AF21" i="71" s="1"/>
  <c r="Q6" i="71"/>
  <c r="Q7" i="71" l="1"/>
  <c r="V16" i="71"/>
  <c r="AA22" i="71" s="1"/>
  <c r="AF22" i="71" s="1"/>
  <c r="Q8" i="71" l="1"/>
  <c r="V17" i="71"/>
  <c r="AA23" i="71" s="1"/>
  <c r="AF23" i="71" s="1"/>
  <c r="V18" i="71" l="1"/>
  <c r="AA24" i="71" s="1"/>
  <c r="AF24" i="71" s="1"/>
  <c r="Q9" i="71"/>
  <c r="Q10" i="71" l="1"/>
  <c r="V19" i="71"/>
  <c r="AA25" i="71" s="1"/>
  <c r="AF25" i="71" s="1"/>
  <c r="V20" i="71" l="1"/>
  <c r="AA26" i="71" s="1"/>
  <c r="AF26" i="71" s="1"/>
  <c r="Q11" i="71"/>
  <c r="Q12" i="71" l="1"/>
  <c r="V21" i="71"/>
  <c r="AA27" i="71" s="1"/>
  <c r="AF27" i="71" s="1"/>
  <c r="Q13" i="71" l="1"/>
  <c r="V22" i="71"/>
  <c r="AA28" i="71" s="1"/>
  <c r="AF28" i="71" s="1"/>
  <c r="Q14" i="71" l="1"/>
  <c r="V23" i="71"/>
  <c r="AA29" i="71" s="1"/>
  <c r="AF29" i="71" s="1"/>
  <c r="Q15" i="71" l="1"/>
  <c r="V24" i="71"/>
  <c r="AA30" i="71" s="1"/>
  <c r="AF30" i="71" s="1"/>
  <c r="Q16" i="71" l="1"/>
  <c r="V25" i="71"/>
  <c r="AA31" i="71" s="1"/>
  <c r="AF31" i="71" s="1"/>
  <c r="Q17" i="71" l="1"/>
  <c r="V26" i="71"/>
  <c r="AA32" i="71" s="1"/>
  <c r="AF32" i="71" s="1"/>
  <c r="Q18" i="71" l="1"/>
  <c r="V27" i="71"/>
  <c r="V28" i="71" l="1"/>
  <c r="Q19" i="71"/>
  <c r="V29" i="71" l="1"/>
  <c r="Q20" i="71"/>
  <c r="Q21" i="71" l="1"/>
  <c r="V30" i="71"/>
  <c r="Q22" i="71" l="1"/>
  <c r="V31" i="71"/>
  <c r="V32" i="71" l="1"/>
  <c r="Q23" i="71"/>
  <c r="Q24" i="71" s="1"/>
  <c r="Q25" i="71" s="1"/>
  <c r="Q26" i="71" s="1"/>
  <c r="Q27" i="71" s="1"/>
  <c r="Q28" i="71" s="1"/>
  <c r="Q29" i="71" s="1"/>
  <c r="Q30" i="71" s="1"/>
  <c r="Q31" i="71" s="1"/>
  <c r="Q32" i="7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tc={088BC407-F32E-4674-83D0-286DC51129C2}</author>
  </authors>
  <commentList>
    <comment ref="A1" authorId="0" shapeId="0" xr:uid="{088BC407-F32E-4674-83D0-286DC51129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Says TTW but is energy content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2" authorId="0" shapeId="0" xr:uid="{00000000-0006-0000-2D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From Till thesis with big approximations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33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Refine when ship is out of existing fleet. Maybe add methanol ships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tc={FCA7E47D-2B37-43AB-A84F-D586F801DC6A}</author>
    <author>tc={5C0C8609-9F29-4AD4-B6E1-D269A10B1BFB}</author>
  </authors>
  <commentList>
    <comment ref="D1" authorId="0" shapeId="0" xr:uid="{FCA7E47D-2B37-43AB-A84F-D586F801DC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Eigenlijk 99%
</t>
      </text>
    </comment>
    <comment ref="E1" authorId="1" shapeId="0" xr:uid="{5C0C8609-9F29-4AD4-B6E1-D269A10B1B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Eigenlijk FEUM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tc={BF1499D6-5A28-4ED1-8B21-EA389583D96B}</author>
  </authors>
  <commentList>
    <comment ref="A1" authorId="0" shapeId="0" xr:uid="{BF1499D6-5A28-4ED1-8B21-EA389583D96B}">
      <text>
        <t>[Threaded comment]
Your version of Excel allows you to read this threaded comment; however, any edits to it will get removed if the file is opened in a newer version of Excel. Learn more: https://go.microsoft.com/fwlink/?linkid=870924
Comment:
    Dakhla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tc={60DBE5E5-0F43-4FC0-9A05-0BFC5111079F}</author>
  </authors>
  <commentList>
    <comment ref="A1" authorId="0" shapeId="0" xr:uid="{60DBE5E5-0F43-4FC0-9A05-0BFC5111079F}">
      <text>
        <t>[Threaded comment]
Your version of Excel allows you to read this threaded comment; however, any edits to it will get removed if the file is opened in a newer version of Excel. Learn more: https://go.microsoft.com/fwlink/?linkid=870924
Comment:
    Esbjerg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tc={326384B8-8410-44CD-AB89-9984A930F14D}</author>
  </authors>
  <commentList>
    <comment ref="A1" authorId="0" shapeId="0" xr:uid="{326384B8-8410-44CD-AB89-9984A930F14D}">
      <text>
        <t>[Threaded comment]
Your version of Excel allows you to read this threaded comment; however, any edits to it will get removed if the file is opened in a newer version of Excel. Learn more: https://go.microsoft.com/fwlink/?linkid=870924
Comment:
    Esbjerg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C1259248-8898-4F30-AC2E-E23E294287A9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2A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2C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2" authorId="0" shapeId="0" xr:uid="{BED7CE08-5591-4890-BCE8-2CD18E1B18EC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From Till thesis with big approximations</t>
        </r>
      </text>
    </comment>
  </commentList>
</comments>
</file>

<file path=xl/sharedStrings.xml><?xml version="1.0" encoding="utf-8"?>
<sst xmlns="http://schemas.openxmlformats.org/spreadsheetml/2006/main" count="889" uniqueCount="148">
  <si>
    <t>Year</t>
  </si>
  <si>
    <t>MDO</t>
  </si>
  <si>
    <t>MGO</t>
  </si>
  <si>
    <t>LNG</t>
  </si>
  <si>
    <t>LPG</t>
  </si>
  <si>
    <t>MET-grey</t>
  </si>
  <si>
    <t>MET-blue</t>
  </si>
  <si>
    <t>MET-CCU</t>
  </si>
  <si>
    <t>MET-DAC</t>
  </si>
  <si>
    <t>AMM-grey</t>
  </si>
  <si>
    <t>AMM-blue</t>
  </si>
  <si>
    <t>AMM-green</t>
  </si>
  <si>
    <t>LBG</t>
  </si>
  <si>
    <t>Availability [PJ]</t>
  </si>
  <si>
    <t>OM cost [M€/y]</t>
  </si>
  <si>
    <t>T_Oil</t>
  </si>
  <si>
    <t>B_Oil</t>
  </si>
  <si>
    <t>G_Oil</t>
  </si>
  <si>
    <t>C_Oil</t>
  </si>
  <si>
    <t>O_Oil</t>
  </si>
  <si>
    <t>T_LNG</t>
  </si>
  <si>
    <t>B_LNG</t>
  </si>
  <si>
    <t>G_LNG</t>
  </si>
  <si>
    <t>C_LNG</t>
  </si>
  <si>
    <t>O_LNG</t>
  </si>
  <si>
    <t>T_NH3</t>
  </si>
  <si>
    <t>B_NH3</t>
  </si>
  <si>
    <t>G_NH3</t>
  </si>
  <si>
    <t>C_NH3</t>
  </si>
  <si>
    <t>O_NH3</t>
  </si>
  <si>
    <t>T</t>
  </si>
  <si>
    <t>B</t>
  </si>
  <si>
    <t>G</t>
  </si>
  <si>
    <t>C</t>
  </si>
  <si>
    <t>O</t>
  </si>
  <si>
    <t>Oil</t>
  </si>
  <si>
    <t>NH3</t>
  </si>
  <si>
    <t>Average transport work in Gt NM</t>
  </si>
  <si>
    <t>Gt-NM</t>
  </si>
  <si>
    <t>Gap</t>
  </si>
  <si>
    <t>T_LPG</t>
  </si>
  <si>
    <t>B_LPG</t>
  </si>
  <si>
    <t>G_LPG</t>
  </si>
  <si>
    <t>C_LPG</t>
  </si>
  <si>
    <t>O_LPG</t>
  </si>
  <si>
    <t>T_MeOH</t>
  </si>
  <si>
    <t>B_MeOH</t>
  </si>
  <si>
    <t>G_MeOH</t>
  </si>
  <si>
    <t>C_MeOH</t>
  </si>
  <si>
    <t>O_MeOH</t>
  </si>
  <si>
    <t>MeOH</t>
  </si>
  <si>
    <t>MDO/MGO</t>
  </si>
  <si>
    <t>VLSFO/HFOsc</t>
  </si>
  <si>
    <t>CAPEX [M€ per ship]</t>
  </si>
  <si>
    <t>T_All_NoLNG</t>
  </si>
  <si>
    <t>B_All_NoLNG</t>
  </si>
  <si>
    <t>G_All_NoLNG</t>
  </si>
  <si>
    <t>C_All_NoLNG</t>
  </si>
  <si>
    <t>O_All_NoLNG</t>
  </si>
  <si>
    <t>T_All</t>
  </si>
  <si>
    <t>B_All</t>
  </si>
  <si>
    <t>G_All</t>
  </si>
  <si>
    <t>C_All</t>
  </si>
  <si>
    <t>O_All</t>
  </si>
  <si>
    <t>Lifetime [years]</t>
  </si>
  <si>
    <t>Engine name tag</t>
  </si>
  <si>
    <t>Engine type</t>
  </si>
  <si>
    <t>ME-C engine</t>
  </si>
  <si>
    <t>Refined PO</t>
  </si>
  <si>
    <t>LNG/LBG</t>
  </si>
  <si>
    <t>ME-GI (high pressure gas engine)</t>
  </si>
  <si>
    <t>ME-LGI (liquid gas injection)</t>
  </si>
  <si>
    <t>Av ships produced/y</t>
  </si>
  <si>
    <t>All_NoLNG</t>
  </si>
  <si>
    <t>All</t>
  </si>
  <si>
    <t>ME-LGI</t>
  </si>
  <si>
    <t>Fuels</t>
  </si>
  <si>
    <t>Biomass availability for refined PO and bioemethanol [PJ]</t>
  </si>
  <si>
    <t>Conversion biomass to MeOH [PJ MeOH/PJ biomass]</t>
  </si>
  <si>
    <t>Conversion biomass to PO [PJ PO/PJ biomass]</t>
  </si>
  <si>
    <t>HBLD</t>
  </si>
  <si>
    <t>MBMD</t>
  </si>
  <si>
    <t>LBLD</t>
  </si>
  <si>
    <t>MET-ebio</t>
  </si>
  <si>
    <t>Ref-PO</t>
  </si>
  <si>
    <t>BECCU</t>
  </si>
  <si>
    <t>[Gt*NM/PJ]</t>
  </si>
  <si>
    <t>Gt-NM (SSP1RCP26)</t>
  </si>
  <si>
    <t>CO2e WTT [ktCO2eq/PJ]</t>
  </si>
  <si>
    <t>Unambitious TTW [kt CO2e]</t>
  </si>
  <si>
    <t>CO2e TTW [ktCO2eq/PJ]</t>
  </si>
  <si>
    <t>Fuel tax (M€2019/PJ)</t>
  </si>
  <si>
    <t>99% WTW [kt CO2e]</t>
  </si>
  <si>
    <t>x</t>
  </si>
  <si>
    <t>ME-GI</t>
  </si>
  <si>
    <t>Fuel price (M€2019/PJ)</t>
  </si>
  <si>
    <t>CO2-tax /tonne</t>
  </si>
  <si>
    <t>Ship-Cap</t>
  </si>
  <si>
    <t>Fuel Savings</t>
  </si>
  <si>
    <t>CCStoFuel in PJ</t>
  </si>
  <si>
    <t>H2toFuel in PJ/GW electrolyse</t>
  </si>
  <si>
    <t>Initial capacity (PJ)</t>
  </si>
  <si>
    <t>Growth rate per year conventional (%)</t>
  </si>
  <si>
    <t>Growth rate unconventional</t>
  </si>
  <si>
    <t>Cap_0</t>
  </si>
  <si>
    <t>Gt-NM (SSP5RCP26)</t>
  </si>
  <si>
    <t xml:space="preserve">From </t>
  </si>
  <si>
    <t>to</t>
  </si>
  <si>
    <t>onwards</t>
  </si>
  <si>
    <t>Average lifetime</t>
  </si>
  <si>
    <t>Tankers</t>
  </si>
  <si>
    <t>Category</t>
  </si>
  <si>
    <t>Bulk</t>
  </si>
  <si>
    <t>General cargo</t>
  </si>
  <si>
    <t>Container</t>
  </si>
  <si>
    <t>Other</t>
  </si>
  <si>
    <t>S</t>
  </si>
  <si>
    <t>50% WTW [kt CO2e]</t>
  </si>
  <si>
    <t>70% WTW [kt CO2e]</t>
  </si>
  <si>
    <t>Nicolas</t>
  </si>
  <si>
    <t>All transport</t>
  </si>
  <si>
    <t>100%/50% rule</t>
  </si>
  <si>
    <t>25 +</t>
  </si>
  <si>
    <t>Container ships [25]</t>
  </si>
  <si>
    <t>Oil tankers            [25]</t>
  </si>
  <si>
    <t>Bulk carriers         [28]</t>
  </si>
  <si>
    <t>General cargo          [35]</t>
  </si>
  <si>
    <t>Other types          [33]</t>
  </si>
  <si>
    <t>0 --14</t>
  </si>
  <si>
    <t>0 -- 4</t>
  </si>
  <si>
    <t>15 -- 24</t>
  </si>
  <si>
    <t>unchecked SSP1</t>
  </si>
  <si>
    <t>Unchecked SSP5</t>
  </si>
  <si>
    <t>SSP1 emission cap</t>
  </si>
  <si>
    <t>SSP5 emission cap</t>
  </si>
  <si>
    <t>Oil tanker</t>
  </si>
  <si>
    <t>Bulk carrier</t>
  </si>
  <si>
    <t>Cointainer ships</t>
  </si>
  <si>
    <t>Other types</t>
  </si>
  <si>
    <t>SSP1 (unconstrained ship efficiency +20%)</t>
  </si>
  <si>
    <t>SSP5 (unconstrained ship efficiency +20%)</t>
  </si>
  <si>
    <t>SSP1 (unconstrained ship efficiency 20%)</t>
  </si>
  <si>
    <t>SSP5 (unconstrained ship efficiency -20%)</t>
  </si>
  <si>
    <t>LHV jetfuel</t>
  </si>
  <si>
    <t>LHV Diesel</t>
  </si>
  <si>
    <t>MJ/kg</t>
  </si>
  <si>
    <t>Price $/GJ</t>
  </si>
  <si>
    <t>LHV Naphtha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</si>
</sst>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00"/>
    <numFmt numFmtId="166" formatCode="0.0000000"/>
    <numFmt numFmtId="167" formatCode="0.00000"/>
    <numFmt numFmtId="168" formatCode="0.0000"/>
    <numFmt numFmtId="169" formatCode="_-* #,##0_-;\-* #,##0_-;_-* &quot;-&quot;??_-;_-@_-"/>
    <numFmt numFmtId="170" formatCode="0.0%"/>
  </numFmts>
  <fonts count="2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" applyNumberFormat="0" applyAlignment="0" applyProtection="0"/>
    <xf numFmtId="0" fontId="10" fillId="28" borderId="2" applyNumberFormat="0" applyAlignment="0" applyProtection="0"/>
    <xf numFmtId="43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2" fillId="0" borderId="0"/>
    <xf numFmtId="0" fontId="5" fillId="0" borderId="0" applyFill="0" applyBorder="0"/>
    <xf numFmtId="0" fontId="1" fillId="0" borderId="0"/>
    <xf numFmtId="0" fontId="6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56">
    <xf numFmtId="0" fontId="0" fillId="0" borderId="0" xfId="0"/>
    <xf numFmtId="0" fontId="21" fillId="0" borderId="0" xfId="0" applyFont="1"/>
    <xf numFmtId="0" fontId="23" fillId="0" borderId="0" xfId="0" applyFont="1"/>
    <xf numFmtId="0" fontId="2" fillId="0" borderId="0" xfId="38"/>
    <xf numFmtId="1" fontId="1" fillId="0" borderId="0" xfId="40" applyNumberFormat="1"/>
    <xf numFmtId="0" fontId="22" fillId="0" borderId="0" xfId="0" applyFont="1"/>
    <xf numFmtId="1" fontId="0" fillId="0" borderId="0" xfId="0" applyNumberFormat="1"/>
    <xf numFmtId="0" fontId="24" fillId="0" borderId="0" xfId="0" applyFont="1"/>
    <xf numFmtId="1" fontId="25" fillId="0" borderId="0" xfId="0" applyNumberFormat="1" applyFont="1"/>
    <xf numFmtId="165" fontId="23" fillId="0" borderId="0" xfId="0" applyNumberFormat="1" applyFont="1"/>
    <xf numFmtId="1" fontId="24" fillId="0" borderId="0" xfId="0" applyNumberFormat="1" applyFont="1"/>
    <xf numFmtId="1" fontId="24" fillId="0" borderId="0" xfId="0" applyNumberFormat="1" applyFont="1" applyAlignment="1">
      <alignment horizontal="right" vertical="center" wrapText="1"/>
    </xf>
    <xf numFmtId="0" fontId="26" fillId="0" borderId="0" xfId="38" applyFont="1"/>
    <xf numFmtId="0" fontId="0" fillId="0" borderId="0" xfId="0" applyAlignment="1">
      <alignment horizontal="left"/>
    </xf>
    <xf numFmtId="2" fontId="23" fillId="0" borderId="0" xfId="0" applyNumberFormat="1" applyFont="1"/>
    <xf numFmtId="0" fontId="0" fillId="0" borderId="0" xfId="0" applyAlignment="1">
      <alignment horizontal="center"/>
    </xf>
    <xf numFmtId="2" fontId="1" fillId="33" borderId="0" xfId="40" applyNumberFormat="1" applyFill="1"/>
    <xf numFmtId="2" fontId="1" fillId="0" borderId="0" xfId="40" applyNumberFormat="1"/>
    <xf numFmtId="164" fontId="23" fillId="0" borderId="0" xfId="0" applyNumberFormat="1" applyFont="1"/>
    <xf numFmtId="0" fontId="0" fillId="34" borderId="0" xfId="0" applyFill="1"/>
    <xf numFmtId="164" fontId="23" fillId="34" borderId="0" xfId="0" applyNumberFormat="1" applyFont="1" applyFill="1"/>
    <xf numFmtId="168" fontId="25" fillId="0" borderId="0" xfId="0" applyNumberFormat="1" applyFont="1"/>
    <xf numFmtId="166" fontId="25" fillId="0" borderId="0" xfId="0" applyNumberFormat="1" applyFont="1"/>
    <xf numFmtId="0" fontId="23" fillId="35" borderId="0" xfId="0" applyFont="1" applyFill="1"/>
    <xf numFmtId="1" fontId="23" fillId="0" borderId="0" xfId="28" applyNumberFormat="1" applyFont="1"/>
    <xf numFmtId="0" fontId="23" fillId="36" borderId="0" xfId="0" applyFont="1" applyFill="1"/>
    <xf numFmtId="1" fontId="23" fillId="36" borderId="0" xfId="28" applyNumberFormat="1" applyFont="1" applyFill="1"/>
    <xf numFmtId="2" fontId="23" fillId="36" borderId="0" xfId="28" applyNumberFormat="1" applyFont="1" applyFill="1"/>
    <xf numFmtId="0" fontId="23" fillId="37" borderId="0" xfId="0" applyFont="1" applyFill="1"/>
    <xf numFmtId="1" fontId="23" fillId="37" borderId="0" xfId="28" applyNumberFormat="1" applyFont="1" applyFill="1"/>
    <xf numFmtId="1" fontId="23" fillId="37" borderId="0" xfId="0" applyNumberFormat="1" applyFont="1" applyFill="1"/>
    <xf numFmtId="0" fontId="23" fillId="38" borderId="0" xfId="0" applyFont="1" applyFill="1"/>
    <xf numFmtId="0" fontId="23" fillId="39" borderId="0" xfId="0" applyFont="1" applyFill="1"/>
    <xf numFmtId="1" fontId="23" fillId="38" borderId="0" xfId="0" applyNumberFormat="1" applyFont="1" applyFill="1"/>
    <xf numFmtId="0" fontId="0" fillId="40" borderId="0" xfId="0" applyFill="1"/>
    <xf numFmtId="2" fontId="23" fillId="40" borderId="0" xfId="0" applyNumberFormat="1" applyFont="1" applyFill="1"/>
    <xf numFmtId="0" fontId="23" fillId="40" borderId="0" xfId="0" applyFont="1" applyFill="1"/>
    <xf numFmtId="2" fontId="1" fillId="40" borderId="0" xfId="40" applyNumberFormat="1" applyFill="1"/>
    <xf numFmtId="167" fontId="23" fillId="38" borderId="0" xfId="0" applyNumberFormat="1" applyFont="1" applyFill="1"/>
    <xf numFmtId="165" fontId="23" fillId="40" borderId="0" xfId="0" applyNumberFormat="1" applyFont="1" applyFill="1"/>
    <xf numFmtId="1" fontId="23" fillId="38" borderId="0" xfId="28" applyNumberFormat="1" applyFont="1" applyFill="1"/>
    <xf numFmtId="0" fontId="0" fillId="39" borderId="0" xfId="0" applyFill="1"/>
    <xf numFmtId="169" fontId="24" fillId="0" borderId="0" xfId="28" applyNumberFormat="1" applyFont="1"/>
    <xf numFmtId="9" fontId="0" fillId="0" borderId="0" xfId="0" applyNumberFormat="1"/>
    <xf numFmtId="9" fontId="0" fillId="0" borderId="0" xfId="46" applyFont="1"/>
    <xf numFmtId="2" fontId="0" fillId="0" borderId="0" xfId="0" applyNumberFormat="1"/>
    <xf numFmtId="169" fontId="0" fillId="0" borderId="0" xfId="28" applyNumberFormat="1" applyFont="1"/>
    <xf numFmtId="1" fontId="23" fillId="35" borderId="0" xfId="0" applyNumberFormat="1" applyFont="1" applyFill="1"/>
    <xf numFmtId="1" fontId="23" fillId="36" borderId="0" xfId="0" applyNumberFormat="1" applyFont="1" applyFill="1"/>
    <xf numFmtId="1" fontId="23" fillId="39" borderId="0" xfId="0" applyNumberFormat="1" applyFont="1" applyFill="1"/>
    <xf numFmtId="164" fontId="0" fillId="0" borderId="0" xfId="0" applyNumberFormat="1"/>
    <xf numFmtId="170" fontId="0" fillId="0" borderId="0" xfId="46" applyNumberFormat="1" applyFont="1"/>
    <xf numFmtId="167" fontId="23" fillId="0" borderId="0" xfId="0" applyNumberFormat="1" applyFont="1"/>
    <xf numFmtId="168" fontId="26" fillId="0" borderId="0" xfId="38" applyNumberFormat="1" applyFont="1"/>
    <xf numFmtId="169" fontId="0" fillId="0" borderId="0" xfId="0" applyNumberFormat="1"/>
    <xf numFmtId="0" fontId="0" fillId="0" borderId="0" xfId="0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 2" xfId="37" xr:uid="{00000000-0005-0000-0000-000024000000}"/>
    <cellStyle name="Normal" xfId="0" builtinId="0"/>
    <cellStyle name="Normal 2" xfId="38" xr:uid="{00000000-0005-0000-0000-000026000000}"/>
    <cellStyle name="Normal 2 2" xfId="39" xr:uid="{00000000-0005-0000-0000-000027000000}"/>
    <cellStyle name="Normal 3" xfId="40" xr:uid="{00000000-0005-0000-0000-000028000000}"/>
    <cellStyle name="Note" xfId="41" builtinId="10" customBuiltin="1"/>
    <cellStyle name="Output" xfId="42" builtinId="21" customBuiltin="1"/>
    <cellStyle name="Percent" xfId="46" builtinId="5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1.xml"/><Relationship Id="rId73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i_Fuel_emissions_WTT_Mixed_1!$A$2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i_Fuel_emissions_WTT_Mixed_1!$B$2:$AF$2</c:f>
              <c:numCache>
                <c:formatCode>0.00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5-4F05-9798-F2EA3D98625A}"/>
            </c:ext>
          </c:extLst>
        </c:ser>
        <c:ser>
          <c:idx val="1"/>
          <c:order val="1"/>
          <c:tx>
            <c:strRef>
              <c:f>i_Fuel_emissions_WTT_Mixed_1!$A$3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i_Fuel_emissions_WTT_Mixed_1!$B$3:$AF$3</c:f>
              <c:numCache>
                <c:formatCode>0.00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C5-4F05-9798-F2EA3D98625A}"/>
            </c:ext>
          </c:extLst>
        </c:ser>
        <c:ser>
          <c:idx val="2"/>
          <c:order val="2"/>
          <c:tx>
            <c:strRef>
              <c:f>i_Fuel_emissions_WTT_Mixed_1!$A$4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i_Fuel_emissions_WTT_Mixed_1!$B$4:$AF$4</c:f>
              <c:numCache>
                <c:formatCode>0.00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C5-4F05-9798-F2EA3D98625A}"/>
            </c:ext>
          </c:extLst>
        </c:ser>
        <c:ser>
          <c:idx val="3"/>
          <c:order val="3"/>
          <c:tx>
            <c:strRef>
              <c:f>i_Fuel_emissions_WTT_Mixed_1!$A$5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i_Fuel_emissions_WTT_Mixed_1!$B$5:$AF$5</c:f>
              <c:numCache>
                <c:formatCode>0.00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13.986849118811739</c:v>
                </c:pt>
                <c:pt idx="12">
                  <c:v>13.987172266372697</c:v>
                </c:pt>
                <c:pt idx="13">
                  <c:v>13.987495413933654</c:v>
                </c:pt>
                <c:pt idx="14">
                  <c:v>13.987818561494613</c:v>
                </c:pt>
                <c:pt idx="15">
                  <c:v>13.988141709055572</c:v>
                </c:pt>
                <c:pt idx="16">
                  <c:v>13.988464856616531</c:v>
                </c:pt>
                <c:pt idx="17">
                  <c:v>13.98878800417749</c:v>
                </c:pt>
                <c:pt idx="18">
                  <c:v>13.989111151738447</c:v>
                </c:pt>
                <c:pt idx="19">
                  <c:v>13.989434299299406</c:v>
                </c:pt>
                <c:pt idx="20">
                  <c:v>13.989757446860365</c:v>
                </c:pt>
                <c:pt idx="21">
                  <c:v>13.970667625897576</c:v>
                </c:pt>
                <c:pt idx="22">
                  <c:v>13.951577804934786</c:v>
                </c:pt>
                <c:pt idx="23">
                  <c:v>13.932487983971996</c:v>
                </c:pt>
                <c:pt idx="24">
                  <c:v>13.913398163009207</c:v>
                </c:pt>
                <c:pt idx="25">
                  <c:v>13.894308342046418</c:v>
                </c:pt>
                <c:pt idx="26">
                  <c:v>13.875218521083628</c:v>
                </c:pt>
                <c:pt idx="27">
                  <c:v>13.856128700120838</c:v>
                </c:pt>
                <c:pt idx="28">
                  <c:v>13.837038879158049</c:v>
                </c:pt>
                <c:pt idx="29">
                  <c:v>13.817949058195261</c:v>
                </c:pt>
                <c:pt idx="30">
                  <c:v>13.79885923723247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C5-4F05-9798-F2EA3D98625A}"/>
            </c:ext>
          </c:extLst>
        </c:ser>
        <c:ser>
          <c:idx val="4"/>
          <c:order val="4"/>
          <c:tx>
            <c:strRef>
              <c:f>i_Fuel_emissions_WTT_Mixed_1!$A$6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i_Fuel_emissions_WTT_Mixed_1!$B$6:$AF$6</c:f>
              <c:numCache>
                <c:formatCode>0.00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15.416814610560724</c:v>
                </c:pt>
                <c:pt idx="12">
                  <c:v>15.417568621536294</c:v>
                </c:pt>
                <c:pt idx="13">
                  <c:v>15.418322632511865</c:v>
                </c:pt>
                <c:pt idx="14">
                  <c:v>15.419076643487434</c:v>
                </c:pt>
                <c:pt idx="15">
                  <c:v>15.419830654463004</c:v>
                </c:pt>
                <c:pt idx="16">
                  <c:v>15.420584665438573</c:v>
                </c:pt>
                <c:pt idx="17">
                  <c:v>15.421338676414143</c:v>
                </c:pt>
                <c:pt idx="18">
                  <c:v>15.422092687389714</c:v>
                </c:pt>
                <c:pt idx="19">
                  <c:v>15.422846698365284</c:v>
                </c:pt>
                <c:pt idx="20">
                  <c:v>15.423600709340853</c:v>
                </c:pt>
                <c:pt idx="21">
                  <c:v>15.37905779376101</c:v>
                </c:pt>
                <c:pt idx="22">
                  <c:v>15.334514878181169</c:v>
                </c:pt>
                <c:pt idx="23">
                  <c:v>15.289971962601328</c:v>
                </c:pt>
                <c:pt idx="24">
                  <c:v>15.245429047021485</c:v>
                </c:pt>
                <c:pt idx="25">
                  <c:v>15.200886131441642</c:v>
                </c:pt>
                <c:pt idx="26">
                  <c:v>15.156343215861801</c:v>
                </c:pt>
                <c:pt idx="27">
                  <c:v>15.11180030028196</c:v>
                </c:pt>
                <c:pt idx="28">
                  <c:v>15.067257384702117</c:v>
                </c:pt>
                <c:pt idx="29">
                  <c:v>15.022714469122274</c:v>
                </c:pt>
                <c:pt idx="30">
                  <c:v>14.978171553542433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C5-4F05-9798-F2EA3D98625A}"/>
            </c:ext>
          </c:extLst>
        </c:ser>
        <c:ser>
          <c:idx val="5"/>
          <c:order val="5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C5-4F05-9798-F2EA3D98625A}"/>
            </c:ext>
          </c:extLst>
        </c:ser>
        <c:ser>
          <c:idx val="6"/>
          <c:order val="6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C5-4F05-9798-F2EA3D98625A}"/>
            </c:ext>
          </c:extLst>
        </c:ser>
        <c:ser>
          <c:idx val="7"/>
          <c:order val="7"/>
          <c:tx>
            <c:strRef>
              <c:f>i_Fuel_emissions_WTT_Mixed_1!$A$7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i_Fuel_emissions_WTT_Mixed_1!$B$7:$AF$7</c:f>
              <c:numCache>
                <c:formatCode>0.00</c:formatCode>
                <c:ptCount val="31"/>
                <c:pt idx="0">
                  <c:v>32.010787322370483</c:v>
                </c:pt>
                <c:pt idx="1">
                  <c:v>31.349369738309338</c:v>
                </c:pt>
                <c:pt idx="2">
                  <c:v>30.68795215424819</c:v>
                </c:pt>
                <c:pt idx="3">
                  <c:v>30.026534570187046</c:v>
                </c:pt>
                <c:pt idx="4">
                  <c:v>29.365116986125898</c:v>
                </c:pt>
                <c:pt idx="5">
                  <c:v>28.703699402064753</c:v>
                </c:pt>
                <c:pt idx="6">
                  <c:v>28.042281818003609</c:v>
                </c:pt>
                <c:pt idx="7">
                  <c:v>27.380864233942461</c:v>
                </c:pt>
                <c:pt idx="8">
                  <c:v>26.719446649881316</c:v>
                </c:pt>
                <c:pt idx="9">
                  <c:v>26.058029065820168</c:v>
                </c:pt>
                <c:pt idx="10">
                  <c:v>25.396611481759024</c:v>
                </c:pt>
                <c:pt idx="11">
                  <c:v>24.18866664598556</c:v>
                </c:pt>
                <c:pt idx="12">
                  <c:v>22.980721810212092</c:v>
                </c:pt>
                <c:pt idx="13">
                  <c:v>21.772776974438628</c:v>
                </c:pt>
                <c:pt idx="14">
                  <c:v>20.56483213866516</c:v>
                </c:pt>
                <c:pt idx="15">
                  <c:v>19.356887302891696</c:v>
                </c:pt>
                <c:pt idx="16">
                  <c:v>18.148942467118232</c:v>
                </c:pt>
                <c:pt idx="17">
                  <c:v>16.940997631344764</c:v>
                </c:pt>
                <c:pt idx="18">
                  <c:v>15.7330527955713</c:v>
                </c:pt>
                <c:pt idx="19">
                  <c:v>14.525107959797834</c:v>
                </c:pt>
                <c:pt idx="20">
                  <c:v>13.317163124024368</c:v>
                </c:pt>
                <c:pt idx="21">
                  <c:v>12.044508393171743</c:v>
                </c:pt>
                <c:pt idx="22">
                  <c:v>10.771853662319119</c:v>
                </c:pt>
                <c:pt idx="23">
                  <c:v>9.4991989314664931</c:v>
                </c:pt>
                <c:pt idx="24">
                  <c:v>8.2265442006138692</c:v>
                </c:pt>
                <c:pt idx="25">
                  <c:v>6.9538894697612434</c:v>
                </c:pt>
                <c:pt idx="26">
                  <c:v>5.6812347389086177</c:v>
                </c:pt>
                <c:pt idx="27">
                  <c:v>4.4085800080559938</c:v>
                </c:pt>
                <c:pt idx="28">
                  <c:v>3.1359252772033681</c:v>
                </c:pt>
                <c:pt idx="29">
                  <c:v>1.8632705463507424</c:v>
                </c:pt>
                <c:pt idx="30">
                  <c:v>0.5906158154981187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C5-4F05-9798-F2EA3D98625A}"/>
            </c:ext>
          </c:extLst>
        </c:ser>
        <c:ser>
          <c:idx val="8"/>
          <c:order val="8"/>
          <c:tx>
            <c:strRef>
              <c:f>i_Fuel_emissions_WTT_Mixed_1!$A$8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i_Fuel_emissions_WTT_Mixed_1!$B$8:$AF$8</c:f>
              <c:numCache>
                <c:formatCode>0.00</c:formatCode>
                <c:ptCount val="31"/>
                <c:pt idx="0">
                  <c:v>64.338502260545027</c:v>
                </c:pt>
                <c:pt idx="1">
                  <c:v>62.961915468482232</c:v>
                </c:pt>
                <c:pt idx="2">
                  <c:v>61.585328676419437</c:v>
                </c:pt>
                <c:pt idx="3">
                  <c:v>60.208741884356641</c:v>
                </c:pt>
                <c:pt idx="4">
                  <c:v>58.832155092293839</c:v>
                </c:pt>
                <c:pt idx="5">
                  <c:v>57.455568300231043</c:v>
                </c:pt>
                <c:pt idx="6">
                  <c:v>56.078981508168248</c:v>
                </c:pt>
                <c:pt idx="7">
                  <c:v>54.702394716105452</c:v>
                </c:pt>
                <c:pt idx="8">
                  <c:v>53.32580792404265</c:v>
                </c:pt>
                <c:pt idx="9">
                  <c:v>51.949221131979854</c:v>
                </c:pt>
                <c:pt idx="10">
                  <c:v>50.572634339917059</c:v>
                </c:pt>
                <c:pt idx="11">
                  <c:v>48.112390875878404</c:v>
                </c:pt>
                <c:pt idx="12">
                  <c:v>45.652147411839749</c:v>
                </c:pt>
                <c:pt idx="13">
                  <c:v>43.191903947801094</c:v>
                </c:pt>
                <c:pt idx="14">
                  <c:v>40.73166048376244</c:v>
                </c:pt>
                <c:pt idx="15">
                  <c:v>38.271417019723785</c:v>
                </c:pt>
                <c:pt idx="16">
                  <c:v>35.81117355568513</c:v>
                </c:pt>
                <c:pt idx="17">
                  <c:v>33.350930091646475</c:v>
                </c:pt>
                <c:pt idx="18">
                  <c:v>30.89068662760782</c:v>
                </c:pt>
                <c:pt idx="19">
                  <c:v>28.430443163569166</c:v>
                </c:pt>
                <c:pt idx="20">
                  <c:v>25.970199699530511</c:v>
                </c:pt>
                <c:pt idx="21">
                  <c:v>23.445246340412698</c:v>
                </c:pt>
                <c:pt idx="22">
                  <c:v>20.920292981294885</c:v>
                </c:pt>
                <c:pt idx="23">
                  <c:v>18.395339622177069</c:v>
                </c:pt>
                <c:pt idx="24">
                  <c:v>15.870386263059256</c:v>
                </c:pt>
                <c:pt idx="25">
                  <c:v>13.345432903941443</c:v>
                </c:pt>
                <c:pt idx="26">
                  <c:v>10.820479544823629</c:v>
                </c:pt>
                <c:pt idx="27">
                  <c:v>8.295526185705814</c:v>
                </c:pt>
                <c:pt idx="28">
                  <c:v>5.7705728265880012</c:v>
                </c:pt>
                <c:pt idx="29">
                  <c:v>3.2456194674701884</c:v>
                </c:pt>
                <c:pt idx="30">
                  <c:v>0.72066610835237044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C5-4F05-9798-F2EA3D98625A}"/>
            </c:ext>
          </c:extLst>
        </c:ser>
        <c:ser>
          <c:idx val="9"/>
          <c:order val="9"/>
          <c:tx>
            <c:strRef>
              <c:f>i_Fuel_emissions_WTT_Mixed_1!$A$9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i_Fuel_emissions_WTT_Mixed_1!$B$9:$AF$9</c:f>
              <c:numCache>
                <c:formatCode>0.00</c:formatCode>
                <c:ptCount val="31"/>
                <c:pt idx="0">
                  <c:v>67.714769854718824</c:v>
                </c:pt>
                <c:pt idx="1">
                  <c:v>66.345981502054244</c:v>
                </c:pt>
                <c:pt idx="2">
                  <c:v>64.977193149389663</c:v>
                </c:pt>
                <c:pt idx="3">
                  <c:v>63.608404796725075</c:v>
                </c:pt>
                <c:pt idx="4">
                  <c:v>62.239616444060495</c:v>
                </c:pt>
                <c:pt idx="5">
                  <c:v>60.870828091395907</c:v>
                </c:pt>
                <c:pt idx="6">
                  <c:v>59.502039738731327</c:v>
                </c:pt>
                <c:pt idx="7">
                  <c:v>58.133251386066746</c:v>
                </c:pt>
                <c:pt idx="8">
                  <c:v>56.764463033402166</c:v>
                </c:pt>
                <c:pt idx="9">
                  <c:v>55.395674680737578</c:v>
                </c:pt>
                <c:pt idx="10">
                  <c:v>54.026886328072997</c:v>
                </c:pt>
                <c:pt idx="11">
                  <c:v>51.395324656553406</c:v>
                </c:pt>
                <c:pt idx="12">
                  <c:v>48.763762985033814</c:v>
                </c:pt>
                <c:pt idx="13">
                  <c:v>46.132201313514216</c:v>
                </c:pt>
                <c:pt idx="14">
                  <c:v>43.500639641994624</c:v>
                </c:pt>
                <c:pt idx="15">
                  <c:v>40.869077970475033</c:v>
                </c:pt>
                <c:pt idx="16">
                  <c:v>38.237516298955441</c:v>
                </c:pt>
                <c:pt idx="17">
                  <c:v>35.60595462743585</c:v>
                </c:pt>
                <c:pt idx="18">
                  <c:v>32.974392955916258</c:v>
                </c:pt>
                <c:pt idx="19">
                  <c:v>30.342831284396663</c:v>
                </c:pt>
                <c:pt idx="20">
                  <c:v>27.711269612877068</c:v>
                </c:pt>
                <c:pt idx="21">
                  <c:v>25.014998046278315</c:v>
                </c:pt>
                <c:pt idx="22">
                  <c:v>22.318726479679562</c:v>
                </c:pt>
                <c:pt idx="23">
                  <c:v>19.622454913080812</c:v>
                </c:pt>
                <c:pt idx="24">
                  <c:v>16.926183346482059</c:v>
                </c:pt>
                <c:pt idx="25">
                  <c:v>14.229911779883306</c:v>
                </c:pt>
                <c:pt idx="26">
                  <c:v>11.533640213284556</c:v>
                </c:pt>
                <c:pt idx="27">
                  <c:v>8.8373686466858032</c:v>
                </c:pt>
                <c:pt idx="28">
                  <c:v>6.1410970800870501</c:v>
                </c:pt>
                <c:pt idx="29">
                  <c:v>3.444825513488297</c:v>
                </c:pt>
                <c:pt idx="3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C5-4F05-9798-F2EA3D98625A}"/>
            </c:ext>
          </c:extLst>
        </c:ser>
        <c:ser>
          <c:idx val="10"/>
          <c:order val="10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C5-4F05-9798-F2EA3D98625A}"/>
            </c:ext>
          </c:extLst>
        </c:ser>
        <c:ser>
          <c:idx val="11"/>
          <c:order val="11"/>
          <c:tx>
            <c:strRef>
              <c:f>i_Fuel_emissions_WTT_Mixed_1!$A$10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i_Fuel_emissions_WTT_Mixed_1!$B$10:$AF$10</c:f>
              <c:numCache>
                <c:formatCode>0.00</c:formatCode>
                <c:ptCount val="31"/>
                <c:pt idx="0">
                  <c:v>33.663335618775001</c:v>
                </c:pt>
                <c:pt idx="1">
                  <c:v>33.663335618775001</c:v>
                </c:pt>
                <c:pt idx="2">
                  <c:v>33.663335618775001</c:v>
                </c:pt>
                <c:pt idx="3">
                  <c:v>33.663335618775001</c:v>
                </c:pt>
                <c:pt idx="4">
                  <c:v>33.663335618775001</c:v>
                </c:pt>
                <c:pt idx="5">
                  <c:v>33.663335618775001</c:v>
                </c:pt>
                <c:pt idx="6">
                  <c:v>33.663335618775001</c:v>
                </c:pt>
                <c:pt idx="7">
                  <c:v>33.663335618775001</c:v>
                </c:pt>
                <c:pt idx="8">
                  <c:v>33.663335618775001</c:v>
                </c:pt>
                <c:pt idx="9">
                  <c:v>33.663335618775001</c:v>
                </c:pt>
                <c:pt idx="10">
                  <c:v>33.663335618775001</c:v>
                </c:pt>
                <c:pt idx="11">
                  <c:v>33.664412777311526</c:v>
                </c:pt>
                <c:pt idx="12">
                  <c:v>33.665489935848058</c:v>
                </c:pt>
                <c:pt idx="13">
                  <c:v>33.66656709438459</c:v>
                </c:pt>
                <c:pt idx="14">
                  <c:v>33.667644252921114</c:v>
                </c:pt>
                <c:pt idx="15">
                  <c:v>33.668721411457639</c:v>
                </c:pt>
                <c:pt idx="16">
                  <c:v>33.669798569994171</c:v>
                </c:pt>
                <c:pt idx="17">
                  <c:v>33.670875728530703</c:v>
                </c:pt>
                <c:pt idx="18">
                  <c:v>33.671952887067228</c:v>
                </c:pt>
                <c:pt idx="19">
                  <c:v>33.673030045603753</c:v>
                </c:pt>
                <c:pt idx="20">
                  <c:v>33.674107204140284</c:v>
                </c:pt>
                <c:pt idx="21">
                  <c:v>33.610474467597655</c:v>
                </c:pt>
                <c:pt idx="22">
                  <c:v>33.546841731055025</c:v>
                </c:pt>
                <c:pt idx="23">
                  <c:v>33.483208994512388</c:v>
                </c:pt>
                <c:pt idx="24">
                  <c:v>33.419576257969759</c:v>
                </c:pt>
                <c:pt idx="25">
                  <c:v>33.355943521427129</c:v>
                </c:pt>
                <c:pt idx="26">
                  <c:v>33.292310784884499</c:v>
                </c:pt>
                <c:pt idx="27">
                  <c:v>33.22867804834187</c:v>
                </c:pt>
                <c:pt idx="28">
                  <c:v>33.165045311799233</c:v>
                </c:pt>
                <c:pt idx="29">
                  <c:v>33.101412575256603</c:v>
                </c:pt>
                <c:pt idx="30">
                  <c:v>33.037779838713973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C5-4F05-9798-F2EA3D98625A}"/>
            </c:ext>
          </c:extLst>
        </c:ser>
        <c:ser>
          <c:idx val="12"/>
          <c:order val="12"/>
          <c:tx>
            <c:strRef>
              <c:f>i_Fuel_emissions_WTT_Mixed_1!$A$11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i_Fuel_emissions_WTT_Mixed_1!$B$11:$AF$11</c:f>
              <c:numCache>
                <c:formatCode>0.00</c:formatCode>
                <c:ptCount val="31"/>
                <c:pt idx="0">
                  <c:v>52.162027670185388</c:v>
                </c:pt>
                <c:pt idx="1">
                  <c:v>51.717696954494585</c:v>
                </c:pt>
                <c:pt idx="2">
                  <c:v>51.273366238803789</c:v>
                </c:pt>
                <c:pt idx="3">
                  <c:v>50.829035523112985</c:v>
                </c:pt>
                <c:pt idx="4">
                  <c:v>50.384704807422189</c:v>
                </c:pt>
                <c:pt idx="5">
                  <c:v>49.940374091731385</c:v>
                </c:pt>
                <c:pt idx="6">
                  <c:v>49.496043376040582</c:v>
                </c:pt>
                <c:pt idx="7">
                  <c:v>49.051712660349786</c:v>
                </c:pt>
                <c:pt idx="8">
                  <c:v>48.607381944658982</c:v>
                </c:pt>
                <c:pt idx="9">
                  <c:v>48.163051228968186</c:v>
                </c:pt>
                <c:pt idx="10">
                  <c:v>47.718720513277383</c:v>
                </c:pt>
                <c:pt idx="11">
                  <c:v>45.419426205468298</c:v>
                </c:pt>
                <c:pt idx="12">
                  <c:v>43.120131897659206</c:v>
                </c:pt>
                <c:pt idx="13">
                  <c:v>40.820837589850122</c:v>
                </c:pt>
                <c:pt idx="14">
                  <c:v>38.52154328204103</c:v>
                </c:pt>
                <c:pt idx="15">
                  <c:v>36.222248974231945</c:v>
                </c:pt>
                <c:pt idx="16">
                  <c:v>33.922954666422854</c:v>
                </c:pt>
                <c:pt idx="17">
                  <c:v>31.623660358613769</c:v>
                </c:pt>
                <c:pt idx="18">
                  <c:v>29.324366050804681</c:v>
                </c:pt>
                <c:pt idx="19">
                  <c:v>27.025071742995593</c:v>
                </c:pt>
                <c:pt idx="20">
                  <c:v>24.725777435186505</c:v>
                </c:pt>
                <c:pt idx="21">
                  <c:v>22.361773232298258</c:v>
                </c:pt>
                <c:pt idx="22">
                  <c:v>19.997769029410009</c:v>
                </c:pt>
                <c:pt idx="23">
                  <c:v>17.633764826521762</c:v>
                </c:pt>
                <c:pt idx="24">
                  <c:v>15.269760623633516</c:v>
                </c:pt>
                <c:pt idx="25">
                  <c:v>12.90575642074527</c:v>
                </c:pt>
                <c:pt idx="26">
                  <c:v>10.541752217857022</c:v>
                </c:pt>
                <c:pt idx="27">
                  <c:v>8.177748014968774</c:v>
                </c:pt>
                <c:pt idx="28">
                  <c:v>5.8137438120805278</c:v>
                </c:pt>
                <c:pt idx="29">
                  <c:v>3.4497396091922816</c:v>
                </c:pt>
                <c:pt idx="30">
                  <c:v>1.0857354063040312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4C5-4F05-9798-F2EA3D98625A}"/>
            </c:ext>
          </c:extLst>
        </c:ser>
        <c:ser>
          <c:idx val="13"/>
          <c:order val="13"/>
          <c:tx>
            <c:strRef>
              <c:f>i_Fuel_emissions_WTT_Mixed_1!$A$12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i_Fuel_emissions_WTT_Mixed_1!$B$12:$AF$12</c:f>
              <c:numCache>
                <c:formatCode>0.00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4C5-4F05-9798-F2EA3D98625A}"/>
            </c:ext>
          </c:extLst>
        </c:ser>
        <c:ser>
          <c:idx val="14"/>
          <c:order val="14"/>
          <c:tx>
            <c:strRef>
              <c:f>i_Fuel_emissions_WTT_Mixed_1!$A$13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i_Fuel_emissions_WTT_Mixed_1!$B$13:$AF$13</c:f>
              <c:numCache>
                <c:formatCode>0.00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27.776849118811739</c:v>
                </c:pt>
                <c:pt idx="12">
                  <c:v>27.777172266372698</c:v>
                </c:pt>
                <c:pt idx="13">
                  <c:v>27.777495413933654</c:v>
                </c:pt>
                <c:pt idx="14">
                  <c:v>27.777818561494612</c:v>
                </c:pt>
                <c:pt idx="15">
                  <c:v>27.778141709055571</c:v>
                </c:pt>
                <c:pt idx="16">
                  <c:v>27.77846485661653</c:v>
                </c:pt>
                <c:pt idx="17">
                  <c:v>27.778788004177489</c:v>
                </c:pt>
                <c:pt idx="18">
                  <c:v>27.779111151738444</c:v>
                </c:pt>
                <c:pt idx="19">
                  <c:v>27.779434299299403</c:v>
                </c:pt>
                <c:pt idx="20">
                  <c:v>27.779757446860362</c:v>
                </c:pt>
                <c:pt idx="21">
                  <c:v>27.760667625897572</c:v>
                </c:pt>
                <c:pt idx="22">
                  <c:v>27.741577804934785</c:v>
                </c:pt>
                <c:pt idx="23">
                  <c:v>27.722487983971995</c:v>
                </c:pt>
                <c:pt idx="24">
                  <c:v>27.703398163009204</c:v>
                </c:pt>
                <c:pt idx="25">
                  <c:v>27.684308342046414</c:v>
                </c:pt>
                <c:pt idx="26">
                  <c:v>27.665218521083627</c:v>
                </c:pt>
                <c:pt idx="27">
                  <c:v>27.646128700120837</c:v>
                </c:pt>
                <c:pt idx="28">
                  <c:v>27.627038879158047</c:v>
                </c:pt>
                <c:pt idx="29">
                  <c:v>27.60794905819526</c:v>
                </c:pt>
                <c:pt idx="30">
                  <c:v>27.588859237232469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4C5-4F05-9798-F2EA3D98625A}"/>
            </c:ext>
          </c:extLst>
        </c:ser>
        <c:ser>
          <c:idx val="15"/>
          <c:order val="15"/>
          <c:tx>
            <c:strRef>
              <c:f>i_Fuel_emissions_WTT_Mixed_1!$A$14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4C5-4F05-9798-F2EA3D98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00280"/>
        <c:axId val="1"/>
      </c:scatterChart>
      <c:valAx>
        <c:axId val="31640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16400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1271710887661944E-2"/>
          <c:y val="0.84072485514883599"/>
          <c:w val="0.85780395242726726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i_Fuel_emissions_WTT_Mixed!$A$2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i_Fuel_emissions_WTT_Mixed!$B$2:$AF$2</c:f>
              <c:numCache>
                <c:formatCode>0.00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A-45B6-89C9-9048D986F3F6}"/>
            </c:ext>
          </c:extLst>
        </c:ser>
        <c:ser>
          <c:idx val="1"/>
          <c:order val="1"/>
          <c:tx>
            <c:strRef>
              <c:f>i_Fuel_emissions_WTT_Mixed!$A$3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i_Fuel_emissions_WTT_Mixed!$B$3:$AF$3</c:f>
              <c:numCache>
                <c:formatCode>0.00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A-45B6-89C9-9048D986F3F6}"/>
            </c:ext>
          </c:extLst>
        </c:ser>
        <c:ser>
          <c:idx val="2"/>
          <c:order val="2"/>
          <c:tx>
            <c:strRef>
              <c:f>i_Fuel_emissions_WTT_Mixed!$A$4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i_Fuel_emissions_WTT_Mixed!$B$4:$AF$4</c:f>
              <c:numCache>
                <c:formatCode>0.00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A-45B6-89C9-9048D986F3F6}"/>
            </c:ext>
          </c:extLst>
        </c:ser>
        <c:ser>
          <c:idx val="3"/>
          <c:order val="3"/>
          <c:tx>
            <c:strRef>
              <c:f>i_Fuel_emissions_WTT_Mixed!$A$5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i_Fuel_emissions_WTT_Mixed!$B$5:$AF$5</c:f>
              <c:numCache>
                <c:formatCode>0.00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13.986849118811739</c:v>
                </c:pt>
                <c:pt idx="12">
                  <c:v>13.987172266372697</c:v>
                </c:pt>
                <c:pt idx="13">
                  <c:v>13.987495413933654</c:v>
                </c:pt>
                <c:pt idx="14">
                  <c:v>13.987818561494613</c:v>
                </c:pt>
                <c:pt idx="15">
                  <c:v>13.988141709055572</c:v>
                </c:pt>
                <c:pt idx="16">
                  <c:v>13.988464856616531</c:v>
                </c:pt>
                <c:pt idx="17">
                  <c:v>13.98878800417749</c:v>
                </c:pt>
                <c:pt idx="18">
                  <c:v>13.989111151738447</c:v>
                </c:pt>
                <c:pt idx="19">
                  <c:v>13.989434299299406</c:v>
                </c:pt>
                <c:pt idx="20">
                  <c:v>13.989757446860365</c:v>
                </c:pt>
                <c:pt idx="21">
                  <c:v>13.98652597125078</c:v>
                </c:pt>
                <c:pt idx="22">
                  <c:v>13.98652597125078</c:v>
                </c:pt>
                <c:pt idx="23">
                  <c:v>13.98652597125078</c:v>
                </c:pt>
                <c:pt idx="24">
                  <c:v>13.98652597125078</c:v>
                </c:pt>
                <c:pt idx="25">
                  <c:v>13.98652597125078</c:v>
                </c:pt>
                <c:pt idx="26">
                  <c:v>13.98652597125078</c:v>
                </c:pt>
                <c:pt idx="27">
                  <c:v>13.98652597125078</c:v>
                </c:pt>
                <c:pt idx="28">
                  <c:v>13.98652597125078</c:v>
                </c:pt>
                <c:pt idx="29">
                  <c:v>13.98652597125078</c:v>
                </c:pt>
                <c:pt idx="30">
                  <c:v>13.98652597125078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A-45B6-89C9-9048D986F3F6}"/>
            </c:ext>
          </c:extLst>
        </c:ser>
        <c:ser>
          <c:idx val="4"/>
          <c:order val="4"/>
          <c:tx>
            <c:strRef>
              <c:f>i_Fuel_emissions_WTT_Mixed!$A$6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i_Fuel_emissions_WTT_Mixed!$B$6:$AF$6</c:f>
              <c:numCache>
                <c:formatCode>0.00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15.416814610560724</c:v>
                </c:pt>
                <c:pt idx="12">
                  <c:v>15.417568621536294</c:v>
                </c:pt>
                <c:pt idx="13">
                  <c:v>15.418322632511865</c:v>
                </c:pt>
                <c:pt idx="14">
                  <c:v>15.419076643487434</c:v>
                </c:pt>
                <c:pt idx="15">
                  <c:v>15.419830654463004</c:v>
                </c:pt>
                <c:pt idx="16">
                  <c:v>15.420584665438573</c:v>
                </c:pt>
                <c:pt idx="17">
                  <c:v>15.421338676414143</c:v>
                </c:pt>
                <c:pt idx="18">
                  <c:v>15.422092687389714</c:v>
                </c:pt>
                <c:pt idx="19">
                  <c:v>15.422846698365284</c:v>
                </c:pt>
                <c:pt idx="20">
                  <c:v>15.423600709340853</c:v>
                </c:pt>
                <c:pt idx="21">
                  <c:v>15.416060599585155</c:v>
                </c:pt>
                <c:pt idx="22">
                  <c:v>15.416060599585155</c:v>
                </c:pt>
                <c:pt idx="23">
                  <c:v>15.416060599585155</c:v>
                </c:pt>
                <c:pt idx="24">
                  <c:v>15.416060599585155</c:v>
                </c:pt>
                <c:pt idx="25">
                  <c:v>15.416060599585155</c:v>
                </c:pt>
                <c:pt idx="26">
                  <c:v>15.416060599585155</c:v>
                </c:pt>
                <c:pt idx="27">
                  <c:v>15.416060599585155</c:v>
                </c:pt>
                <c:pt idx="28">
                  <c:v>15.416060599585155</c:v>
                </c:pt>
                <c:pt idx="29">
                  <c:v>15.416060599585155</c:v>
                </c:pt>
                <c:pt idx="30">
                  <c:v>15.416060599585155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A-45B6-89C9-9048D986F3F6}"/>
            </c:ext>
          </c:extLst>
        </c:ser>
        <c:ser>
          <c:idx val="5"/>
          <c:order val="5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A-45B6-89C9-9048D986F3F6}"/>
            </c:ext>
          </c:extLst>
        </c:ser>
        <c:ser>
          <c:idx val="6"/>
          <c:order val="6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BA-45B6-89C9-9048D986F3F6}"/>
            </c:ext>
          </c:extLst>
        </c:ser>
        <c:ser>
          <c:idx val="7"/>
          <c:order val="7"/>
          <c:tx>
            <c:strRef>
              <c:f>i_Fuel_emissions_WTT_Mixed!$A$7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i_Fuel_emissions_WTT_Mixed!$B$7:$AF$7</c:f>
              <c:numCache>
                <c:formatCode>0.00</c:formatCode>
                <c:ptCount val="31"/>
                <c:pt idx="0">
                  <c:v>32.010787322370483</c:v>
                </c:pt>
                <c:pt idx="1">
                  <c:v>31.349369738309338</c:v>
                </c:pt>
                <c:pt idx="2">
                  <c:v>30.68795215424819</c:v>
                </c:pt>
                <c:pt idx="3">
                  <c:v>30.026534570187046</c:v>
                </c:pt>
                <c:pt idx="4">
                  <c:v>29.365116986125898</c:v>
                </c:pt>
                <c:pt idx="5">
                  <c:v>28.703699402064753</c:v>
                </c:pt>
                <c:pt idx="6">
                  <c:v>28.042281818003609</c:v>
                </c:pt>
                <c:pt idx="7">
                  <c:v>27.380864233942461</c:v>
                </c:pt>
                <c:pt idx="8">
                  <c:v>26.719446649881316</c:v>
                </c:pt>
                <c:pt idx="9">
                  <c:v>26.058029065820168</c:v>
                </c:pt>
                <c:pt idx="10">
                  <c:v>25.396611481759024</c:v>
                </c:pt>
                <c:pt idx="11">
                  <c:v>24.18866664598556</c:v>
                </c:pt>
                <c:pt idx="12">
                  <c:v>22.980721810212092</c:v>
                </c:pt>
                <c:pt idx="13">
                  <c:v>21.772776974438628</c:v>
                </c:pt>
                <c:pt idx="14">
                  <c:v>20.56483213866516</c:v>
                </c:pt>
                <c:pt idx="15">
                  <c:v>19.356887302891696</c:v>
                </c:pt>
                <c:pt idx="16">
                  <c:v>18.148942467118232</c:v>
                </c:pt>
                <c:pt idx="17">
                  <c:v>16.940997631344764</c:v>
                </c:pt>
                <c:pt idx="18">
                  <c:v>15.7330527955713</c:v>
                </c:pt>
                <c:pt idx="19">
                  <c:v>14.525107959797834</c:v>
                </c:pt>
                <c:pt idx="20">
                  <c:v>13.317163124024368</c:v>
                </c:pt>
                <c:pt idx="21">
                  <c:v>12.044508393171743</c:v>
                </c:pt>
                <c:pt idx="22">
                  <c:v>10.771853662319119</c:v>
                </c:pt>
                <c:pt idx="23">
                  <c:v>9.4991989314664931</c:v>
                </c:pt>
                <c:pt idx="24">
                  <c:v>8.2265442006138692</c:v>
                </c:pt>
                <c:pt idx="25">
                  <c:v>7.5440575707529263</c:v>
                </c:pt>
                <c:pt idx="26">
                  <c:v>7.5440575707529263</c:v>
                </c:pt>
                <c:pt idx="27">
                  <c:v>7.5440575707529263</c:v>
                </c:pt>
                <c:pt idx="28">
                  <c:v>7.5440575707529263</c:v>
                </c:pt>
                <c:pt idx="29">
                  <c:v>7.5440575707529263</c:v>
                </c:pt>
                <c:pt idx="30">
                  <c:v>7.5440575707529263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A-45B6-89C9-9048D986F3F6}"/>
            </c:ext>
          </c:extLst>
        </c:ser>
        <c:ser>
          <c:idx val="8"/>
          <c:order val="8"/>
          <c:tx>
            <c:strRef>
              <c:f>i_Fuel_emissions_WTT_Mixed!$A$8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i_Fuel_emissions_WTT_Mixed!$B$8:$AF$8</c:f>
              <c:numCache>
                <c:formatCode>0.00</c:formatCode>
                <c:ptCount val="31"/>
                <c:pt idx="0">
                  <c:v>64.338502260545027</c:v>
                </c:pt>
                <c:pt idx="1">
                  <c:v>62.961915468482232</c:v>
                </c:pt>
                <c:pt idx="2">
                  <c:v>61.585328676419437</c:v>
                </c:pt>
                <c:pt idx="3">
                  <c:v>60.208741884356641</c:v>
                </c:pt>
                <c:pt idx="4">
                  <c:v>58.832155092293839</c:v>
                </c:pt>
                <c:pt idx="5">
                  <c:v>57.455568300231043</c:v>
                </c:pt>
                <c:pt idx="6">
                  <c:v>56.078981508168248</c:v>
                </c:pt>
                <c:pt idx="7">
                  <c:v>54.702394716105452</c:v>
                </c:pt>
                <c:pt idx="8">
                  <c:v>53.32580792404265</c:v>
                </c:pt>
                <c:pt idx="9">
                  <c:v>51.949221131979854</c:v>
                </c:pt>
                <c:pt idx="10">
                  <c:v>50.572634339917059</c:v>
                </c:pt>
                <c:pt idx="11">
                  <c:v>48.112390875878404</c:v>
                </c:pt>
                <c:pt idx="12">
                  <c:v>45.652147411839749</c:v>
                </c:pt>
                <c:pt idx="13">
                  <c:v>43.191903947801094</c:v>
                </c:pt>
                <c:pt idx="14">
                  <c:v>40.73166048376244</c:v>
                </c:pt>
                <c:pt idx="15">
                  <c:v>38.271417019723785</c:v>
                </c:pt>
                <c:pt idx="16">
                  <c:v>35.81117355568513</c:v>
                </c:pt>
                <c:pt idx="17">
                  <c:v>33.350930091646475</c:v>
                </c:pt>
                <c:pt idx="18">
                  <c:v>30.89068662760782</c:v>
                </c:pt>
                <c:pt idx="19">
                  <c:v>28.430443163569166</c:v>
                </c:pt>
                <c:pt idx="20">
                  <c:v>25.970199699530511</c:v>
                </c:pt>
                <c:pt idx="21">
                  <c:v>23.445246340412698</c:v>
                </c:pt>
                <c:pt idx="22">
                  <c:v>20.920292981294885</c:v>
                </c:pt>
                <c:pt idx="23">
                  <c:v>18.395339622177069</c:v>
                </c:pt>
                <c:pt idx="24">
                  <c:v>15.870386263059256</c:v>
                </c:pt>
                <c:pt idx="25">
                  <c:v>13.537264418583888</c:v>
                </c:pt>
                <c:pt idx="26">
                  <c:v>13.537264418583888</c:v>
                </c:pt>
                <c:pt idx="27">
                  <c:v>13.537264418583888</c:v>
                </c:pt>
                <c:pt idx="28">
                  <c:v>13.537264418583888</c:v>
                </c:pt>
                <c:pt idx="29">
                  <c:v>13.537264418583888</c:v>
                </c:pt>
                <c:pt idx="30">
                  <c:v>13.537264418583888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7BA-45B6-89C9-9048D986F3F6}"/>
            </c:ext>
          </c:extLst>
        </c:ser>
        <c:ser>
          <c:idx val="9"/>
          <c:order val="9"/>
          <c:tx>
            <c:strRef>
              <c:f>i_Fuel_emissions_WTT_Mixed!$A$9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i_Fuel_emissions_WTT_Mixed!$B$9:$AF$9</c:f>
              <c:numCache>
                <c:formatCode>0.00</c:formatCode>
                <c:ptCount val="31"/>
                <c:pt idx="0">
                  <c:v>67.714769854718824</c:v>
                </c:pt>
                <c:pt idx="1">
                  <c:v>66.345981502054244</c:v>
                </c:pt>
                <c:pt idx="2">
                  <c:v>64.977193149389663</c:v>
                </c:pt>
                <c:pt idx="3">
                  <c:v>63.608404796725075</c:v>
                </c:pt>
                <c:pt idx="4">
                  <c:v>62.239616444060495</c:v>
                </c:pt>
                <c:pt idx="5">
                  <c:v>60.870828091395907</c:v>
                </c:pt>
                <c:pt idx="6">
                  <c:v>59.502039738731327</c:v>
                </c:pt>
                <c:pt idx="7">
                  <c:v>58.133251386066746</c:v>
                </c:pt>
                <c:pt idx="8">
                  <c:v>56.764463033402166</c:v>
                </c:pt>
                <c:pt idx="9">
                  <c:v>55.395674680737578</c:v>
                </c:pt>
                <c:pt idx="10">
                  <c:v>54.026886328072997</c:v>
                </c:pt>
                <c:pt idx="11">
                  <c:v>51.395324656553406</c:v>
                </c:pt>
                <c:pt idx="12">
                  <c:v>48.763762985033814</c:v>
                </c:pt>
                <c:pt idx="13">
                  <c:v>46.132201313514216</c:v>
                </c:pt>
                <c:pt idx="14">
                  <c:v>43.500639641994624</c:v>
                </c:pt>
                <c:pt idx="15">
                  <c:v>40.869077970475033</c:v>
                </c:pt>
                <c:pt idx="16">
                  <c:v>38.237516298955441</c:v>
                </c:pt>
                <c:pt idx="17">
                  <c:v>35.60595462743585</c:v>
                </c:pt>
                <c:pt idx="18">
                  <c:v>32.974392955916258</c:v>
                </c:pt>
                <c:pt idx="19">
                  <c:v>30.342831284396663</c:v>
                </c:pt>
                <c:pt idx="20">
                  <c:v>27.711269612877068</c:v>
                </c:pt>
                <c:pt idx="21">
                  <c:v>25.014998046278315</c:v>
                </c:pt>
                <c:pt idx="22">
                  <c:v>22.318726479679562</c:v>
                </c:pt>
                <c:pt idx="23">
                  <c:v>19.622454913080812</c:v>
                </c:pt>
                <c:pt idx="24">
                  <c:v>16.926183346482059</c:v>
                </c:pt>
                <c:pt idx="25">
                  <c:v>14.829285263512812</c:v>
                </c:pt>
                <c:pt idx="26">
                  <c:v>14.829285263512812</c:v>
                </c:pt>
                <c:pt idx="27">
                  <c:v>14.829285263512812</c:v>
                </c:pt>
                <c:pt idx="28">
                  <c:v>14.829285263512812</c:v>
                </c:pt>
                <c:pt idx="29">
                  <c:v>14.829285263512812</c:v>
                </c:pt>
                <c:pt idx="30">
                  <c:v>14.829285263512812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7BA-45B6-89C9-9048D986F3F6}"/>
            </c:ext>
          </c:extLst>
        </c:ser>
        <c:ser>
          <c:idx val="10"/>
          <c:order val="10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7BA-45B6-89C9-9048D986F3F6}"/>
            </c:ext>
          </c:extLst>
        </c:ser>
        <c:ser>
          <c:idx val="11"/>
          <c:order val="11"/>
          <c:tx>
            <c:strRef>
              <c:f>i_Fuel_emissions_WTT_Mixed!$A$10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i_Fuel_emissions_WTT_Mixed!$B$10:$AF$10</c:f>
              <c:numCache>
                <c:formatCode>0.00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7BA-45B6-89C9-9048D986F3F6}"/>
            </c:ext>
          </c:extLst>
        </c:ser>
        <c:ser>
          <c:idx val="12"/>
          <c:order val="12"/>
          <c:tx>
            <c:strRef>
              <c:f>i_Fuel_emissions_WTT_Mixed!$A$11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i_Fuel_emissions_WTT_Mixed!$B$11:$AF$11</c:f>
              <c:numCache>
                <c:formatCode>0.00</c:formatCode>
                <c:ptCount val="31"/>
                <c:pt idx="0">
                  <c:v>52.162027670185388</c:v>
                </c:pt>
                <c:pt idx="1">
                  <c:v>51.717696954494585</c:v>
                </c:pt>
                <c:pt idx="2">
                  <c:v>51.273366238803789</c:v>
                </c:pt>
                <c:pt idx="3">
                  <c:v>50.829035523112985</c:v>
                </c:pt>
                <c:pt idx="4">
                  <c:v>50.384704807422189</c:v>
                </c:pt>
                <c:pt idx="5">
                  <c:v>49.940374091731385</c:v>
                </c:pt>
                <c:pt idx="6">
                  <c:v>49.496043376040582</c:v>
                </c:pt>
                <c:pt idx="7">
                  <c:v>49.051712660349786</c:v>
                </c:pt>
                <c:pt idx="8">
                  <c:v>48.607381944658982</c:v>
                </c:pt>
                <c:pt idx="9">
                  <c:v>48.163051228968186</c:v>
                </c:pt>
                <c:pt idx="10">
                  <c:v>47.718720513277383</c:v>
                </c:pt>
                <c:pt idx="11">
                  <c:v>45.419426205468298</c:v>
                </c:pt>
                <c:pt idx="12">
                  <c:v>43.120131897659206</c:v>
                </c:pt>
                <c:pt idx="13">
                  <c:v>40.820837589850122</c:v>
                </c:pt>
                <c:pt idx="14">
                  <c:v>38.52154328204103</c:v>
                </c:pt>
                <c:pt idx="15">
                  <c:v>36.222248974231945</c:v>
                </c:pt>
                <c:pt idx="16">
                  <c:v>33.922954666422854</c:v>
                </c:pt>
                <c:pt idx="17">
                  <c:v>31.623660358613769</c:v>
                </c:pt>
                <c:pt idx="18">
                  <c:v>29.324366050804681</c:v>
                </c:pt>
                <c:pt idx="19">
                  <c:v>27.025071742995593</c:v>
                </c:pt>
                <c:pt idx="20">
                  <c:v>24.725777435186505</c:v>
                </c:pt>
                <c:pt idx="21">
                  <c:v>22.361773232298258</c:v>
                </c:pt>
                <c:pt idx="22">
                  <c:v>19.997769029410009</c:v>
                </c:pt>
                <c:pt idx="23">
                  <c:v>17.633764826521762</c:v>
                </c:pt>
                <c:pt idx="24">
                  <c:v>15.269760623633516</c:v>
                </c:pt>
                <c:pt idx="25">
                  <c:v>13.854092496880906</c:v>
                </c:pt>
                <c:pt idx="26">
                  <c:v>13.854092496880906</c:v>
                </c:pt>
                <c:pt idx="27">
                  <c:v>13.854092496880906</c:v>
                </c:pt>
                <c:pt idx="28">
                  <c:v>13.854092496880906</c:v>
                </c:pt>
                <c:pt idx="29">
                  <c:v>13.854092496880906</c:v>
                </c:pt>
                <c:pt idx="30">
                  <c:v>13.854092496880906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7BA-45B6-89C9-9048D986F3F6}"/>
            </c:ext>
          </c:extLst>
        </c:ser>
        <c:ser>
          <c:idx val="13"/>
          <c:order val="13"/>
          <c:tx>
            <c:strRef>
              <c:f>i_Fuel_emissions_WTT_Mixed!$A$12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i_Fuel_emissions_WTT_Mixed!$B$12:$AF$12</c:f>
              <c:numCache>
                <c:formatCode>0.00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7BA-45B6-89C9-9048D986F3F6}"/>
            </c:ext>
          </c:extLst>
        </c:ser>
        <c:ser>
          <c:idx val="14"/>
          <c:order val="14"/>
          <c:tx>
            <c:strRef>
              <c:f>i_Fuel_emissions_WTT_Mixed!$A$13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i_Fuel_emissions_WTT_Mixed!$B$13:$AF$13</c:f>
              <c:numCache>
                <c:formatCode>0.00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27.776849118811739</c:v>
                </c:pt>
                <c:pt idx="12">
                  <c:v>27.777172266372698</c:v>
                </c:pt>
                <c:pt idx="13">
                  <c:v>27.777495413933654</c:v>
                </c:pt>
                <c:pt idx="14">
                  <c:v>27.777818561494612</c:v>
                </c:pt>
                <c:pt idx="15">
                  <c:v>27.778141709055571</c:v>
                </c:pt>
                <c:pt idx="16">
                  <c:v>27.77846485661653</c:v>
                </c:pt>
                <c:pt idx="17">
                  <c:v>27.778788004177489</c:v>
                </c:pt>
                <c:pt idx="18">
                  <c:v>27.779111151738444</c:v>
                </c:pt>
                <c:pt idx="19">
                  <c:v>27.779434299299403</c:v>
                </c:pt>
                <c:pt idx="20">
                  <c:v>27.779757446860362</c:v>
                </c:pt>
                <c:pt idx="21">
                  <c:v>27.776525971250781</c:v>
                </c:pt>
                <c:pt idx="22">
                  <c:v>27.776525971250781</c:v>
                </c:pt>
                <c:pt idx="23">
                  <c:v>27.776525971250781</c:v>
                </c:pt>
                <c:pt idx="24">
                  <c:v>27.776525971250781</c:v>
                </c:pt>
                <c:pt idx="25">
                  <c:v>27.776525971250781</c:v>
                </c:pt>
                <c:pt idx="26">
                  <c:v>27.776525971250781</c:v>
                </c:pt>
                <c:pt idx="27">
                  <c:v>27.776525971250781</c:v>
                </c:pt>
                <c:pt idx="28">
                  <c:v>27.776525971250781</c:v>
                </c:pt>
                <c:pt idx="29">
                  <c:v>27.776525971250781</c:v>
                </c:pt>
                <c:pt idx="30">
                  <c:v>27.776525971250781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7BA-45B6-89C9-9048D986F3F6}"/>
            </c:ext>
          </c:extLst>
        </c:ser>
        <c:ser>
          <c:idx val="15"/>
          <c:order val="15"/>
          <c:tx>
            <c:strRef>
              <c:f>i_Fuel_emissions_WTT_Mixed!$A$14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7BA-45B6-89C9-9048D986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00280"/>
        <c:axId val="1"/>
      </c:scatterChart>
      <c:valAx>
        <c:axId val="31640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16400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1271710887661944E-2"/>
          <c:y val="0.84072485514883599"/>
          <c:w val="0.85780395242726726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Fuel_emissions_WTT_Mixed!$A$2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Fuel_emissions_WTT_Mixed!$B$2:$AF$2</c:f>
              <c:numCache>
                <c:formatCode>0.000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9-4B08-B2FB-F8907A335762}"/>
            </c:ext>
          </c:extLst>
        </c:ser>
        <c:ser>
          <c:idx val="1"/>
          <c:order val="1"/>
          <c:tx>
            <c:strRef>
              <c:f>Fuel_emissions_WTT_Mixed!$A$3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Fuel_emissions_WTT_Mixed!$B$3:$AF$3</c:f>
              <c:numCache>
                <c:formatCode>0.000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39-4B08-B2FB-F8907A335762}"/>
            </c:ext>
          </c:extLst>
        </c:ser>
        <c:ser>
          <c:idx val="2"/>
          <c:order val="2"/>
          <c:tx>
            <c:strRef>
              <c:f>Fuel_emissions_WTT_Mixed!$A$4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Fuel_emissions_WTT_Mixed!$B$4:$AF$4</c:f>
              <c:numCache>
                <c:formatCode>0.000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9-4B08-B2FB-F8907A335762}"/>
            </c:ext>
          </c:extLst>
        </c:ser>
        <c:ser>
          <c:idx val="3"/>
          <c:order val="3"/>
          <c:tx>
            <c:strRef>
              <c:f>Fuel_emissions_WTT_Mixed!$A$5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Fuel_emissions_WTT_Mixed!$B$5:$AF$5</c:f>
              <c:numCache>
                <c:formatCode>0.000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13.966873374125701</c:v>
                </c:pt>
                <c:pt idx="12">
                  <c:v>13.947220777000624</c:v>
                </c:pt>
                <c:pt idx="13">
                  <c:v>13.927568179875546</c:v>
                </c:pt>
                <c:pt idx="14">
                  <c:v>13.907915582750467</c:v>
                </c:pt>
                <c:pt idx="15">
                  <c:v>13.888262985625389</c:v>
                </c:pt>
                <c:pt idx="16">
                  <c:v>13.868610388500311</c:v>
                </c:pt>
                <c:pt idx="17">
                  <c:v>13.848957791375234</c:v>
                </c:pt>
                <c:pt idx="18">
                  <c:v>13.829305194250155</c:v>
                </c:pt>
                <c:pt idx="19">
                  <c:v>13.809652597125076</c:v>
                </c:pt>
                <c:pt idx="20">
                  <c:v>13.79</c:v>
                </c:pt>
                <c:pt idx="21">
                  <c:v>13.79</c:v>
                </c:pt>
                <c:pt idx="22">
                  <c:v>13.79</c:v>
                </c:pt>
                <c:pt idx="23">
                  <c:v>13.79</c:v>
                </c:pt>
                <c:pt idx="24">
                  <c:v>13.79</c:v>
                </c:pt>
                <c:pt idx="25">
                  <c:v>13.79</c:v>
                </c:pt>
                <c:pt idx="26">
                  <c:v>13.79</c:v>
                </c:pt>
                <c:pt idx="27">
                  <c:v>13.79</c:v>
                </c:pt>
                <c:pt idx="28">
                  <c:v>13.79</c:v>
                </c:pt>
                <c:pt idx="29">
                  <c:v>13.79</c:v>
                </c:pt>
                <c:pt idx="30">
                  <c:v>13.79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39-4B08-B2FB-F8907A335762}"/>
            </c:ext>
          </c:extLst>
        </c:ser>
        <c:ser>
          <c:idx val="4"/>
          <c:order val="4"/>
          <c:tx>
            <c:strRef>
              <c:f>Fuel_emissions_WTT_Mixed!$A$6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Fuel_emissions_WTT_Mixed!$B$6:$AF$6</c:f>
              <c:numCache>
                <c:formatCode>0.000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15.37020453962664</c:v>
                </c:pt>
                <c:pt idx="12">
                  <c:v>15.324348479668124</c:v>
                </c:pt>
                <c:pt idx="13">
                  <c:v>15.278492419709607</c:v>
                </c:pt>
                <c:pt idx="14">
                  <c:v>15.232636359751092</c:v>
                </c:pt>
                <c:pt idx="15">
                  <c:v>15.186780299792577</c:v>
                </c:pt>
                <c:pt idx="16">
                  <c:v>15.140924239834062</c:v>
                </c:pt>
                <c:pt idx="17">
                  <c:v>15.095068179875547</c:v>
                </c:pt>
                <c:pt idx="18">
                  <c:v>15.04921211991703</c:v>
                </c:pt>
                <c:pt idx="19">
                  <c:v>15.003356059958515</c:v>
                </c:pt>
                <c:pt idx="20">
                  <c:v>14.9575</c:v>
                </c:pt>
                <c:pt idx="21">
                  <c:v>14.9575</c:v>
                </c:pt>
                <c:pt idx="22">
                  <c:v>14.9575</c:v>
                </c:pt>
                <c:pt idx="23">
                  <c:v>14.9575</c:v>
                </c:pt>
                <c:pt idx="24">
                  <c:v>14.9575</c:v>
                </c:pt>
                <c:pt idx="25">
                  <c:v>14.9575</c:v>
                </c:pt>
                <c:pt idx="26">
                  <c:v>14.9575</c:v>
                </c:pt>
                <c:pt idx="27">
                  <c:v>14.9575</c:v>
                </c:pt>
                <c:pt idx="28">
                  <c:v>14.9575</c:v>
                </c:pt>
                <c:pt idx="29">
                  <c:v>14.9575</c:v>
                </c:pt>
                <c:pt idx="30">
                  <c:v>14.9575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39-4B08-B2FB-F8907A335762}"/>
            </c:ext>
          </c:extLst>
        </c:ser>
        <c:ser>
          <c:idx val="5"/>
          <c:order val="5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39-4B08-B2FB-F8907A335762}"/>
            </c:ext>
          </c:extLst>
        </c:ser>
        <c:ser>
          <c:idx val="6"/>
          <c:order val="6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39-4B08-B2FB-F8907A335762}"/>
            </c:ext>
          </c:extLst>
        </c:ser>
        <c:ser>
          <c:idx val="7"/>
          <c:order val="7"/>
          <c:tx>
            <c:strRef>
              <c:f>Fuel_emissions_WTT_Mixed!$A$7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Fuel_emissions_WTT_Mixed!$B$7:$AF$7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39-4B08-B2FB-F8907A335762}"/>
            </c:ext>
          </c:extLst>
        </c:ser>
        <c:ser>
          <c:idx val="8"/>
          <c:order val="8"/>
          <c:tx>
            <c:strRef>
              <c:f>Fuel_emissions_WTT_Mixed!$A$8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Fuel_emissions_WTT_Mixed!$B$8:$AF$8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D39-4B08-B2FB-F8907A335762}"/>
            </c:ext>
          </c:extLst>
        </c:ser>
        <c:ser>
          <c:idx val="9"/>
          <c:order val="9"/>
          <c:tx>
            <c:strRef>
              <c:f>Fuel_emissions_WTT_Mixed!$A$9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Fuel_emissions_WTT_Mixed!$B$9:$AF$9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D39-4B08-B2FB-F8907A335762}"/>
            </c:ext>
          </c:extLst>
        </c:ser>
        <c:ser>
          <c:idx val="10"/>
          <c:order val="10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D39-4B08-B2FB-F8907A335762}"/>
            </c:ext>
          </c:extLst>
        </c:ser>
        <c:ser>
          <c:idx val="11"/>
          <c:order val="11"/>
          <c:tx>
            <c:strRef>
              <c:f>Fuel_emissions_WTT_Mixed!$A$10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Fuel_emissions_WTT_Mixed!$B$10:$AF$10</c:f>
              <c:numCache>
                <c:formatCode>0.000</c:formatCode>
                <c:ptCount val="31"/>
                <c:pt idx="0">
                  <c:v>33.663335618775001</c:v>
                </c:pt>
                <c:pt idx="1">
                  <c:v>33.663335618775001</c:v>
                </c:pt>
                <c:pt idx="2">
                  <c:v>33.663335618775001</c:v>
                </c:pt>
                <c:pt idx="3">
                  <c:v>33.663335618775001</c:v>
                </c:pt>
                <c:pt idx="4">
                  <c:v>33.663335618775001</c:v>
                </c:pt>
                <c:pt idx="5">
                  <c:v>33.663335618775001</c:v>
                </c:pt>
                <c:pt idx="6">
                  <c:v>33.663335618775001</c:v>
                </c:pt>
                <c:pt idx="7">
                  <c:v>33.663335618775001</c:v>
                </c:pt>
                <c:pt idx="8">
                  <c:v>33.663335618775001</c:v>
                </c:pt>
                <c:pt idx="9">
                  <c:v>33.663335618775001</c:v>
                </c:pt>
                <c:pt idx="10">
                  <c:v>33.663335618775001</c:v>
                </c:pt>
                <c:pt idx="11">
                  <c:v>33.59782696169141</c:v>
                </c:pt>
                <c:pt idx="12">
                  <c:v>33.532318304607813</c:v>
                </c:pt>
                <c:pt idx="13">
                  <c:v>33.466809647524222</c:v>
                </c:pt>
                <c:pt idx="14">
                  <c:v>33.401300990440625</c:v>
                </c:pt>
                <c:pt idx="15">
                  <c:v>33.335792333357034</c:v>
                </c:pt>
                <c:pt idx="16">
                  <c:v>33.270283676273444</c:v>
                </c:pt>
                <c:pt idx="17">
                  <c:v>33.204775019189846</c:v>
                </c:pt>
                <c:pt idx="18">
                  <c:v>33.139266362106255</c:v>
                </c:pt>
                <c:pt idx="19">
                  <c:v>33.073757705022658</c:v>
                </c:pt>
                <c:pt idx="20">
                  <c:v>33.008249047939067</c:v>
                </c:pt>
                <c:pt idx="21">
                  <c:v>33.008249047939067</c:v>
                </c:pt>
                <c:pt idx="22">
                  <c:v>33.008249047939067</c:v>
                </c:pt>
                <c:pt idx="23">
                  <c:v>33.008249047939067</c:v>
                </c:pt>
                <c:pt idx="24">
                  <c:v>33.008249047939067</c:v>
                </c:pt>
                <c:pt idx="25">
                  <c:v>33.008249047939067</c:v>
                </c:pt>
                <c:pt idx="26">
                  <c:v>33.008249047939067</c:v>
                </c:pt>
                <c:pt idx="27">
                  <c:v>33.008249047939067</c:v>
                </c:pt>
                <c:pt idx="28">
                  <c:v>33.008249047939067</c:v>
                </c:pt>
                <c:pt idx="29">
                  <c:v>33.008249047939067</c:v>
                </c:pt>
                <c:pt idx="30">
                  <c:v>33.008249047939067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D39-4B08-B2FB-F8907A335762}"/>
            </c:ext>
          </c:extLst>
        </c:ser>
        <c:ser>
          <c:idx val="12"/>
          <c:order val="12"/>
          <c:tx>
            <c:strRef>
              <c:f>Fuel_emissions_WTT_Mixed!$A$11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Fuel_emissions_WTT_Mixed!$B$11:$AF$11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D39-4B08-B2FB-F8907A335762}"/>
            </c:ext>
          </c:extLst>
        </c:ser>
        <c:ser>
          <c:idx val="13"/>
          <c:order val="13"/>
          <c:tx>
            <c:strRef>
              <c:f>Fuel_emissions_WTT_Mixed!$A$12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Fuel_emissions_WTT_Mixed!$B$12:$AF$12</c:f>
              <c:numCache>
                <c:formatCode>0.000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D39-4B08-B2FB-F8907A335762}"/>
            </c:ext>
          </c:extLst>
        </c:ser>
        <c:ser>
          <c:idx val="14"/>
          <c:order val="14"/>
          <c:tx>
            <c:strRef>
              <c:f>Fuel_emissions_WTT_Mixed!$A$13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Fuel_emissions_WTT_Mixed!$B$13:$AF$13</c:f>
              <c:numCache>
                <c:formatCode>0.000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27.756873374125703</c:v>
                </c:pt>
                <c:pt idx="12">
                  <c:v>27.737220777000623</c:v>
                </c:pt>
                <c:pt idx="13">
                  <c:v>27.717568179875546</c:v>
                </c:pt>
                <c:pt idx="14">
                  <c:v>27.697915582750468</c:v>
                </c:pt>
                <c:pt idx="15">
                  <c:v>27.678262985625388</c:v>
                </c:pt>
                <c:pt idx="16">
                  <c:v>27.658610388500311</c:v>
                </c:pt>
                <c:pt idx="17">
                  <c:v>27.638957791375233</c:v>
                </c:pt>
                <c:pt idx="18">
                  <c:v>27.619305194250156</c:v>
                </c:pt>
                <c:pt idx="19">
                  <c:v>27.599652597125075</c:v>
                </c:pt>
                <c:pt idx="20">
                  <c:v>27.58</c:v>
                </c:pt>
                <c:pt idx="21">
                  <c:v>27.58</c:v>
                </c:pt>
                <c:pt idx="22">
                  <c:v>27.58</c:v>
                </c:pt>
                <c:pt idx="23">
                  <c:v>27.58</c:v>
                </c:pt>
                <c:pt idx="24">
                  <c:v>27.58</c:v>
                </c:pt>
                <c:pt idx="25">
                  <c:v>27.58</c:v>
                </c:pt>
                <c:pt idx="26">
                  <c:v>27.58</c:v>
                </c:pt>
                <c:pt idx="27">
                  <c:v>27.58</c:v>
                </c:pt>
                <c:pt idx="28">
                  <c:v>27.58</c:v>
                </c:pt>
                <c:pt idx="29">
                  <c:v>27.58</c:v>
                </c:pt>
                <c:pt idx="30">
                  <c:v>27.58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D39-4B08-B2FB-F8907A335762}"/>
            </c:ext>
          </c:extLst>
        </c:ser>
        <c:ser>
          <c:idx val="15"/>
          <c:order val="15"/>
          <c:tx>
            <c:strRef>
              <c:f>Fuel_emissions_WTT_Mixed!$A$14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D39-4B08-B2FB-F8907A33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79912"/>
        <c:axId val="1"/>
      </c:scatterChart>
      <c:valAx>
        <c:axId val="33687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368799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9204230198680564E-2"/>
          <c:y val="0.84072485514883599"/>
          <c:w val="0.85582564679034967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Ship_ages!$C$11</c:f>
              <c:strCache>
                <c:ptCount val="1"/>
                <c:pt idx="0">
                  <c:v>0 -- 4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Ship_ages!$D$11:$H$11</c:f>
              <c:numCache>
                <c:formatCode>0%</c:formatCode>
                <c:ptCount val="5"/>
                <c:pt idx="0">
                  <c:v>0.35400000000000009</c:v>
                </c:pt>
                <c:pt idx="1">
                  <c:v>0.13737373737373737</c:v>
                </c:pt>
                <c:pt idx="2">
                  <c:v>0.1238645276292335</c:v>
                </c:pt>
                <c:pt idx="3">
                  <c:v>0.16536274509803919</c:v>
                </c:pt>
                <c:pt idx="4">
                  <c:v>0.16071829405162738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7C8-ABAB-7FE6D7513B10}"/>
            </c:ext>
          </c:extLst>
        </c:ser>
        <c:ser>
          <c:idx val="1"/>
          <c:order val="1"/>
          <c:tx>
            <c:strRef>
              <c:f>Ship_ages!$C$12</c:f>
              <c:strCache>
                <c:ptCount val="1"/>
                <c:pt idx="0">
                  <c:v>0 --14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Ship_ages!$D$12:$H$12</c:f>
              <c:numCache>
                <c:formatCode>0%</c:formatCode>
                <c:ptCount val="5"/>
                <c:pt idx="0">
                  <c:v>0.3839999999999999</c:v>
                </c:pt>
                <c:pt idx="1">
                  <c:v>0.54141414141414135</c:v>
                </c:pt>
                <c:pt idx="2">
                  <c:v>0.23764705882352938</c:v>
                </c:pt>
                <c:pt idx="3">
                  <c:v>0.47133333333333327</c:v>
                </c:pt>
                <c:pt idx="4">
                  <c:v>0.23434343434343433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1-47C8-ABAB-7FE6D7513B10}"/>
            </c:ext>
          </c:extLst>
        </c:ser>
        <c:ser>
          <c:idx val="2"/>
          <c:order val="2"/>
          <c:tx>
            <c:strRef>
              <c:f>Ship_ages!$C$13</c:f>
              <c:strCache>
                <c:ptCount val="1"/>
                <c:pt idx="0">
                  <c:v>15 -- 24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Ship_ages!$D$13:$H$13</c:f>
              <c:numCache>
                <c:formatCode>0%</c:formatCode>
                <c:ptCount val="5"/>
                <c:pt idx="0">
                  <c:v>0.24199999999999994</c:v>
                </c:pt>
                <c:pt idx="1">
                  <c:v>0.24848484848484842</c:v>
                </c:pt>
                <c:pt idx="2">
                  <c:v>0.20398039215686276</c:v>
                </c:pt>
                <c:pt idx="3">
                  <c:v>0.33468627450980393</c:v>
                </c:pt>
                <c:pt idx="4">
                  <c:v>0.17979797979797976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1-47C8-ABAB-7FE6D7513B10}"/>
            </c:ext>
          </c:extLst>
        </c:ser>
        <c:ser>
          <c:idx val="3"/>
          <c:order val="3"/>
          <c:tx>
            <c:strRef>
              <c:f>Ship_ages!$C$14</c:f>
              <c:strCache>
                <c:ptCount val="1"/>
                <c:pt idx="0">
                  <c:v>25 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Ship_ages!$D$14:$H$14</c:f>
              <c:numCache>
                <c:formatCode>0%</c:formatCode>
                <c:ptCount val="5"/>
                <c:pt idx="0">
                  <c:v>0.02</c:v>
                </c:pt>
                <c:pt idx="1">
                  <c:v>7.2727272727272738E-2</c:v>
                </c:pt>
                <c:pt idx="2">
                  <c:v>0.43460606060606066</c:v>
                </c:pt>
                <c:pt idx="3">
                  <c:v>2.8715686274509804E-2</c:v>
                </c:pt>
                <c:pt idx="4">
                  <c:v>0.42514029180695856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1-47C8-ABAB-7FE6D751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721184"/>
        <c:axId val="79460319"/>
      </c:barChart>
      <c:catAx>
        <c:axId val="20637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460319"/>
        <c:crosses val="autoZero"/>
        <c:auto val="1"/>
        <c:lblAlgn val="ctr"/>
        <c:lblOffset val="100"/>
        <c:noMultiLvlLbl val="0"/>
      </c:catAx>
      <c:valAx>
        <c:axId val="7946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37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19050</xdr:colOff>
      <xdr:row>37</xdr:row>
      <xdr:rowOff>6350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19050</xdr:colOff>
      <xdr:row>37</xdr:row>
      <xdr:rowOff>6350</xdr:rowOff>
    </xdr:to>
    <xdr:graphicFrame macro="">
      <xdr:nvGraphicFramePr>
        <xdr:cNvPr id="201031" name="Chart 2">
          <a:extLst>
            <a:ext uri="{FF2B5EF4-FFF2-40B4-BE49-F238E27FC236}">
              <a16:creationId xmlns:a16="http://schemas.microsoft.com/office/drawing/2014/main" id="{00000000-0008-0000-1900-00004711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31750</xdr:colOff>
      <xdr:row>37</xdr:row>
      <xdr:rowOff>6350</xdr:rowOff>
    </xdr:to>
    <xdr:graphicFrame macro="">
      <xdr:nvGraphicFramePr>
        <xdr:cNvPr id="19925" name="Chart 2">
          <a:extLst>
            <a:ext uri="{FF2B5EF4-FFF2-40B4-BE49-F238E27FC236}">
              <a16:creationId xmlns:a16="http://schemas.microsoft.com/office/drawing/2014/main" id="{00000000-0008-0000-1B00-0000D5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4</xdr:row>
      <xdr:rowOff>26670</xdr:rowOff>
    </xdr:from>
    <xdr:to>
      <xdr:col>20</xdr:col>
      <xdr:colOff>121920</xdr:colOff>
      <xdr:row>19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A7A9A5-4A3C-80BC-D1CA-7FAA202D5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office.accenture.com/personal/friso_meijer_accenture_com/Documents/New%20fleet%20database.xlsx" TargetMode="External"/><Relationship Id="rId1" Type="http://schemas.openxmlformats.org/officeDocument/2006/relationships/externalLinkPath" Target="/personal/friso_meijer_accenture_com/Documents/New%20flee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RV"/>
      <sheetName val="MRV_cleaned"/>
      <sheetName val="eeoi"/>
      <sheetName val="Fleet Calculations"/>
      <sheetName val="Scenarios"/>
      <sheetName val="Sheet4"/>
      <sheetName val="Sheet2"/>
      <sheetName val="Age distribution"/>
      <sheetName val="Existing fleet fadeout"/>
      <sheetName val="Sheet7"/>
      <sheetName val="Sheet1"/>
      <sheetName val="Sheet12"/>
      <sheetName val="Fuel calculations"/>
      <sheetName val="Tanker"/>
      <sheetName val="Bulk"/>
      <sheetName val="General cargo"/>
      <sheetName val="Container"/>
      <sheetName val="Other"/>
      <sheetName val="Cleaning"/>
    </sheetNames>
    <sheetDataSet>
      <sheetData sheetId="0"/>
      <sheetData sheetId="1"/>
      <sheetData sheetId="2"/>
      <sheetData sheetId="3">
        <row r="5">
          <cell r="R5">
            <v>0.63092972747650833</v>
          </cell>
        </row>
      </sheetData>
      <sheetData sheetId="4"/>
      <sheetData sheetId="5"/>
      <sheetData sheetId="6"/>
      <sheetData sheetId="7"/>
      <sheetData sheetId="8">
        <row r="3">
          <cell r="H3">
            <v>26.367214011031809</v>
          </cell>
          <cell r="I3">
            <v>55.167329579535242</v>
          </cell>
          <cell r="J3">
            <v>67.834518337299968</v>
          </cell>
          <cell r="K3">
            <v>32.786979184878795</v>
          </cell>
          <cell r="L3">
            <v>155.97116508314744</v>
          </cell>
          <cell r="N3">
            <v>1.3877481058437802</v>
          </cell>
          <cell r="O3">
            <v>2.9035436620808071</v>
          </cell>
          <cell r="P3">
            <v>3.5702378072263201</v>
          </cell>
          <cell r="Q3">
            <v>1.7256304834146761</v>
          </cell>
          <cell r="R3">
            <v>8.2090086885867208</v>
          </cell>
        </row>
        <row r="4">
          <cell r="H4">
            <v>26.367214011031809</v>
          </cell>
          <cell r="I4">
            <v>55.167329579535242</v>
          </cell>
          <cell r="J4">
            <v>67.834518337299968</v>
          </cell>
          <cell r="K4">
            <v>32.786979184878795</v>
          </cell>
          <cell r="L4">
            <v>155.97116508314744</v>
          </cell>
          <cell r="N4">
            <v>1.3877481058437802</v>
          </cell>
          <cell r="O4">
            <v>2.9035436620808071</v>
          </cell>
          <cell r="P4">
            <v>3.5702378072263201</v>
          </cell>
          <cell r="Q4">
            <v>1.7256304834146761</v>
          </cell>
          <cell r="R4">
            <v>8.2090086885867208</v>
          </cell>
        </row>
        <row r="5">
          <cell r="H5">
            <v>26.367214011031809</v>
          </cell>
          <cell r="I5">
            <v>44.13386366362819</v>
          </cell>
          <cell r="J5">
            <v>67.834518337299968</v>
          </cell>
          <cell r="K5">
            <v>32.786979184878795</v>
          </cell>
          <cell r="L5">
            <v>155.97116508314744</v>
          </cell>
          <cell r="N5">
            <v>1.3877481058437802</v>
          </cell>
          <cell r="O5">
            <v>2.3228349296646442</v>
          </cell>
          <cell r="P5">
            <v>3.5702378072263201</v>
          </cell>
          <cell r="Q5">
            <v>1.7256304834146761</v>
          </cell>
          <cell r="R5">
            <v>8.2090086885867208</v>
          </cell>
        </row>
        <row r="6">
          <cell r="H6">
            <v>26.367214011031809</v>
          </cell>
          <cell r="I6">
            <v>44.13386366362819</v>
          </cell>
          <cell r="J6">
            <v>67.834518337299968</v>
          </cell>
          <cell r="K6">
            <v>32.786979184878795</v>
          </cell>
          <cell r="L6">
            <v>155.97116508314744</v>
          </cell>
          <cell r="N6">
            <v>1.3877481058437802</v>
          </cell>
          <cell r="O6">
            <v>2.3228349296646442</v>
          </cell>
          <cell r="P6">
            <v>3.5702378072263201</v>
          </cell>
          <cell r="Q6">
            <v>1.7256304834146761</v>
          </cell>
          <cell r="R6">
            <v>8.2090086885867208</v>
          </cell>
        </row>
        <row r="7">
          <cell r="H7">
            <v>26.367214011031809</v>
          </cell>
          <cell r="I7">
            <v>44.13386366362819</v>
          </cell>
          <cell r="J7">
            <v>67.834518337299968</v>
          </cell>
          <cell r="K7">
            <v>32.786979184878795</v>
          </cell>
          <cell r="L7">
            <v>155.97116508314744</v>
          </cell>
          <cell r="N7">
            <v>1.3877481058437802</v>
          </cell>
          <cell r="O7">
            <v>2.3228349296646442</v>
          </cell>
          <cell r="P7">
            <v>3.5702378072263201</v>
          </cell>
          <cell r="Q7">
            <v>1.7256304834146761</v>
          </cell>
          <cell r="R7">
            <v>8.2090086885867208</v>
          </cell>
        </row>
        <row r="8">
          <cell r="H8">
            <v>26.367214011031809</v>
          </cell>
          <cell r="I8">
            <v>44.13386366362819</v>
          </cell>
          <cell r="J8">
            <v>67.834518337299968</v>
          </cell>
          <cell r="K8">
            <v>32.786979184878795</v>
          </cell>
          <cell r="L8">
            <v>155.97116508314744</v>
          </cell>
          <cell r="N8">
            <v>1.3877481058437802</v>
          </cell>
          <cell r="O8">
            <v>2.3228349296646442</v>
          </cell>
          <cell r="P8">
            <v>3.5702378072263201</v>
          </cell>
          <cell r="Q8">
            <v>1.7256304834146761</v>
          </cell>
          <cell r="R8">
            <v>8.2090086885867208</v>
          </cell>
        </row>
        <row r="9">
          <cell r="H9">
            <v>26.367214011031809</v>
          </cell>
          <cell r="I9">
            <v>44.13386366362819</v>
          </cell>
          <cell r="J9">
            <v>67.834518337299968</v>
          </cell>
          <cell r="K9">
            <v>32.786979184878795</v>
          </cell>
          <cell r="L9">
            <v>155.97116508314744</v>
          </cell>
          <cell r="N9">
            <v>1.3877481058437802</v>
          </cell>
          <cell r="O9">
            <v>2.3228349296646442</v>
          </cell>
          <cell r="P9">
            <v>3.5702378072263201</v>
          </cell>
          <cell r="Q9">
            <v>1.7256304834146761</v>
          </cell>
          <cell r="R9">
            <v>8.2090086885867208</v>
          </cell>
        </row>
        <row r="10">
          <cell r="H10">
            <v>26.367214011031809</v>
          </cell>
          <cell r="I10">
            <v>44.13386366362819</v>
          </cell>
          <cell r="J10">
            <v>67.834518337299968</v>
          </cell>
          <cell r="K10">
            <v>32.786979184878795</v>
          </cell>
          <cell r="L10">
            <v>44.919695543946467</v>
          </cell>
          <cell r="N10">
            <v>1.3877481058437802</v>
          </cell>
          <cell r="O10">
            <v>2.3228349296646442</v>
          </cell>
          <cell r="P10">
            <v>3.5702378072263201</v>
          </cell>
          <cell r="Q10">
            <v>1.7256304834146761</v>
          </cell>
          <cell r="R10">
            <v>2.3641945023129765</v>
          </cell>
        </row>
        <row r="11">
          <cell r="H11">
            <v>26.367214011031809</v>
          </cell>
          <cell r="I11">
            <v>44.13386366362819</v>
          </cell>
          <cell r="J11">
            <v>67.834518337299968</v>
          </cell>
          <cell r="K11">
            <v>32.786979184878795</v>
          </cell>
          <cell r="L11">
            <v>44.919695543946467</v>
          </cell>
          <cell r="N11">
            <v>1.3877481058437802</v>
          </cell>
          <cell r="O11">
            <v>2.3228349296646442</v>
          </cell>
          <cell r="P11">
            <v>3.5702378072263201</v>
          </cell>
          <cell r="Q11">
            <v>1.7256304834146761</v>
          </cell>
          <cell r="R11">
            <v>2.3641945023129765</v>
          </cell>
        </row>
        <row r="12">
          <cell r="H12">
            <v>54.052788722615198</v>
          </cell>
          <cell r="I12">
            <v>44.13386366362819</v>
          </cell>
          <cell r="J12">
            <v>28.933498637746318</v>
          </cell>
          <cell r="K12">
            <v>59.921030924088832</v>
          </cell>
          <cell r="L12">
            <v>44.919695543946467</v>
          </cell>
          <cell r="N12">
            <v>2.8448836169797502</v>
          </cell>
          <cell r="O12">
            <v>2.3228349296646442</v>
          </cell>
          <cell r="P12">
            <v>1.5228157177761226</v>
          </cell>
          <cell r="Q12">
            <v>3.1537384696888893</v>
          </cell>
          <cell r="R12">
            <v>2.3641945023129765</v>
          </cell>
        </row>
        <row r="13">
          <cell r="H13">
            <v>54.052788722615198</v>
          </cell>
          <cell r="I13">
            <v>44.13386366362819</v>
          </cell>
          <cell r="J13">
            <v>28.933498637746318</v>
          </cell>
          <cell r="K13">
            <v>59.921030924088832</v>
          </cell>
          <cell r="L13">
            <v>44.919695543946467</v>
          </cell>
          <cell r="N13">
            <v>2.8448836169797502</v>
          </cell>
          <cell r="O13">
            <v>2.3228349296646442</v>
          </cell>
          <cell r="P13">
            <v>1.5228157177761226</v>
          </cell>
          <cell r="Q13">
            <v>3.1537384696888893</v>
          </cell>
          <cell r="R13">
            <v>2.3641945023129765</v>
          </cell>
        </row>
        <row r="14">
          <cell r="H14">
            <v>54.052788722615198</v>
          </cell>
          <cell r="I14">
            <v>44.13386366362819</v>
          </cell>
          <cell r="J14">
            <v>28.933498637746318</v>
          </cell>
          <cell r="K14">
            <v>59.921030924088832</v>
          </cell>
          <cell r="L14">
            <v>44.919695543946467</v>
          </cell>
          <cell r="N14">
            <v>2.8448836169797502</v>
          </cell>
          <cell r="O14">
            <v>2.3228349296646442</v>
          </cell>
          <cell r="P14">
            <v>1.5228157177761226</v>
          </cell>
          <cell r="Q14">
            <v>3.1537384696888893</v>
          </cell>
          <cell r="R14">
            <v>2.3641945023129765</v>
          </cell>
        </row>
        <row r="15">
          <cell r="H15">
            <v>54.052788722615198</v>
          </cell>
          <cell r="I15">
            <v>162.74362225962895</v>
          </cell>
          <cell r="J15">
            <v>28.933498637746318</v>
          </cell>
          <cell r="K15">
            <v>59.921030924088832</v>
          </cell>
          <cell r="L15">
            <v>44.919695543946467</v>
          </cell>
          <cell r="N15">
            <v>2.8448836169797502</v>
          </cell>
          <cell r="O15">
            <v>8.5654538031383822</v>
          </cell>
          <cell r="P15">
            <v>1.5228157177761226</v>
          </cell>
          <cell r="Q15">
            <v>3.1537384696888893</v>
          </cell>
          <cell r="R15">
            <v>2.3641945023129765</v>
          </cell>
        </row>
        <row r="16">
          <cell r="H16">
            <v>54.052788722615198</v>
          </cell>
          <cell r="I16">
            <v>162.74362225962895</v>
          </cell>
          <cell r="J16">
            <v>28.933498637746318</v>
          </cell>
          <cell r="K16">
            <v>59.921030924088832</v>
          </cell>
          <cell r="L16">
            <v>44.919695543946467</v>
          </cell>
          <cell r="N16">
            <v>2.8448836169797502</v>
          </cell>
          <cell r="O16">
            <v>8.5654538031383822</v>
          </cell>
          <cell r="P16">
            <v>1.5228157177761226</v>
          </cell>
          <cell r="Q16">
            <v>3.1537384696888893</v>
          </cell>
          <cell r="R16">
            <v>2.3641945023129765</v>
          </cell>
        </row>
        <row r="17">
          <cell r="H17">
            <v>54.052788722615198</v>
          </cell>
          <cell r="I17">
            <v>162.74362225962895</v>
          </cell>
          <cell r="J17">
            <v>28.933498637746318</v>
          </cell>
          <cell r="K17">
            <v>59.921030924088832</v>
          </cell>
          <cell r="L17">
            <v>44.919695543946467</v>
          </cell>
          <cell r="N17">
            <v>2.8448836169797502</v>
          </cell>
          <cell r="O17">
            <v>8.5654538031383822</v>
          </cell>
          <cell r="P17">
            <v>1.5228157177761226</v>
          </cell>
          <cell r="Q17">
            <v>3.1537384696888893</v>
          </cell>
          <cell r="R17">
            <v>2.3641945023129765</v>
          </cell>
        </row>
        <row r="18">
          <cell r="H18">
            <v>54.052788722615198</v>
          </cell>
          <cell r="I18">
            <v>162.74362225962895</v>
          </cell>
          <cell r="J18">
            <v>28.933498637746318</v>
          </cell>
          <cell r="K18">
            <v>59.921030924088832</v>
          </cell>
          <cell r="L18">
            <v>44.919695543946467</v>
          </cell>
          <cell r="N18">
            <v>2.8448836169797502</v>
          </cell>
          <cell r="O18">
            <v>8.5654538031383822</v>
          </cell>
          <cell r="P18">
            <v>1.5228157177761226</v>
          </cell>
          <cell r="Q18">
            <v>3.1537384696888893</v>
          </cell>
          <cell r="R18">
            <v>2.3641945023129765</v>
          </cell>
        </row>
        <row r="19">
          <cell r="H19">
            <v>54.052788722615198</v>
          </cell>
          <cell r="I19">
            <v>162.74362225962895</v>
          </cell>
          <cell r="J19">
            <v>28.933498637746318</v>
          </cell>
          <cell r="K19">
            <v>59.921030924088832</v>
          </cell>
          <cell r="L19">
            <v>44.919695543946467</v>
          </cell>
          <cell r="N19">
            <v>2.8448836169797502</v>
          </cell>
          <cell r="O19">
            <v>8.5654538031383822</v>
          </cell>
          <cell r="P19">
            <v>1.5228157177761226</v>
          </cell>
          <cell r="Q19">
            <v>3.1537384696888893</v>
          </cell>
          <cell r="R19">
            <v>2.3641945023129765</v>
          </cell>
        </row>
        <row r="20">
          <cell r="H20">
            <v>54.052788722615198</v>
          </cell>
          <cell r="I20">
            <v>162.74362225962895</v>
          </cell>
          <cell r="J20">
            <v>28.933498637746318</v>
          </cell>
          <cell r="K20">
            <v>59.921030924088832</v>
          </cell>
          <cell r="L20">
            <v>70.187024287416364</v>
          </cell>
          <cell r="N20">
            <v>2.8448836169797502</v>
          </cell>
          <cell r="O20">
            <v>8.5654538031383822</v>
          </cell>
          <cell r="P20">
            <v>1.5228157177761226</v>
          </cell>
          <cell r="Q20">
            <v>3.1537384696888893</v>
          </cell>
          <cell r="R20">
            <v>3.6940539098640244</v>
          </cell>
        </row>
        <row r="21">
          <cell r="H21">
            <v>54.052788722615198</v>
          </cell>
          <cell r="I21">
            <v>162.74362225962895</v>
          </cell>
          <cell r="J21">
            <v>28.933498637746318</v>
          </cell>
          <cell r="K21">
            <v>59.921030924088832</v>
          </cell>
          <cell r="L21">
            <v>70.187024287416364</v>
          </cell>
          <cell r="N21">
            <v>2.8448836169797502</v>
          </cell>
          <cell r="O21">
            <v>8.5654538031383822</v>
          </cell>
          <cell r="P21">
            <v>1.5228157177761226</v>
          </cell>
          <cell r="Q21">
            <v>3.1537384696888893</v>
          </cell>
          <cell r="R21">
            <v>3.6940539098640244</v>
          </cell>
        </row>
        <row r="22">
          <cell r="H22">
            <v>36.914099615444535</v>
          </cell>
          <cell r="I22">
            <v>162.74362225962895</v>
          </cell>
          <cell r="J22">
            <v>41.116024379955292</v>
          </cell>
          <cell r="K22">
            <v>29.395222717477544</v>
          </cell>
          <cell r="L22">
            <v>70.187024287416364</v>
          </cell>
          <cell r="N22">
            <v>1.9428473481812958</v>
          </cell>
          <cell r="O22">
            <v>8.5654538031383822</v>
          </cell>
          <cell r="P22">
            <v>2.1640012831555424</v>
          </cell>
          <cell r="Q22">
            <v>1.5471169851303976</v>
          </cell>
          <cell r="R22">
            <v>3.6940539098640244</v>
          </cell>
        </row>
        <row r="23">
          <cell r="H23">
            <v>36.914099615444535</v>
          </cell>
          <cell r="I23">
            <v>162.74362225962895</v>
          </cell>
          <cell r="J23">
            <v>41.116024379955292</v>
          </cell>
          <cell r="K23">
            <v>29.395222717477544</v>
          </cell>
          <cell r="L23">
            <v>70.187024287416364</v>
          </cell>
          <cell r="N23">
            <v>1.9428473481812958</v>
          </cell>
          <cell r="O23">
            <v>8.5654538031383822</v>
          </cell>
          <cell r="P23">
            <v>2.1640012831555424</v>
          </cell>
          <cell r="Q23">
            <v>1.5471169851303976</v>
          </cell>
          <cell r="R23">
            <v>3.6940539098640244</v>
          </cell>
        </row>
        <row r="24">
          <cell r="H24">
            <v>36.914099615444535</v>
          </cell>
          <cell r="I24">
            <v>162.74362225962895</v>
          </cell>
          <cell r="J24">
            <v>41.116024379955292</v>
          </cell>
          <cell r="K24">
            <v>29.395222717477544</v>
          </cell>
          <cell r="L24">
            <v>70.187024287416364</v>
          </cell>
          <cell r="N24">
            <v>1.9428473481812958</v>
          </cell>
          <cell r="O24">
            <v>8.5654538031383822</v>
          </cell>
          <cell r="P24">
            <v>2.1640012831555424</v>
          </cell>
          <cell r="Q24">
            <v>1.5471169851303976</v>
          </cell>
          <cell r="R24">
            <v>3.6940539098640244</v>
          </cell>
        </row>
        <row r="25">
          <cell r="H25">
            <v>36.914099615444535</v>
          </cell>
          <cell r="I25">
            <v>88.267727327256381</v>
          </cell>
          <cell r="J25">
            <v>41.116024379955292</v>
          </cell>
          <cell r="K25">
            <v>29.395222717477544</v>
          </cell>
          <cell r="L25">
            <v>70.187024287416364</v>
          </cell>
          <cell r="N25">
            <v>1.9428473481812958</v>
          </cell>
          <cell r="O25">
            <v>4.6456698593292884</v>
          </cell>
          <cell r="P25">
            <v>2.1640012831555424</v>
          </cell>
          <cell r="Q25">
            <v>1.5471169851303976</v>
          </cell>
          <cell r="R25">
            <v>3.6940539098640244</v>
          </cell>
        </row>
        <row r="26">
          <cell r="H26">
            <v>36.914099615444535</v>
          </cell>
          <cell r="I26">
            <v>88.267727327256381</v>
          </cell>
          <cell r="J26">
            <v>41.116024379955292</v>
          </cell>
          <cell r="K26">
            <v>29.395222717477544</v>
          </cell>
          <cell r="L26">
            <v>70.187024287416364</v>
          </cell>
          <cell r="N26">
            <v>1.9428473481812958</v>
          </cell>
          <cell r="O26">
            <v>4.6456698593292884</v>
          </cell>
          <cell r="P26">
            <v>2.1640012831555424</v>
          </cell>
          <cell r="Q26">
            <v>1.5471169851303976</v>
          </cell>
          <cell r="R26">
            <v>3.6940539098640244</v>
          </cell>
        </row>
        <row r="27">
          <cell r="H27">
            <v>177.97869457446473</v>
          </cell>
          <cell r="I27">
            <v>88.267727327256381</v>
          </cell>
          <cell r="J27">
            <v>41.116024379955292</v>
          </cell>
          <cell r="K27">
            <v>50.31105426645194</v>
          </cell>
          <cell r="L27">
            <v>70.187024287416364</v>
          </cell>
          <cell r="N27">
            <v>9.3672997144455223</v>
          </cell>
          <cell r="O27">
            <v>4.6456698593292884</v>
          </cell>
          <cell r="P27">
            <v>2.1640012831555424</v>
          </cell>
          <cell r="Q27">
            <v>2.6479502245501081</v>
          </cell>
          <cell r="R27">
            <v>3.6940539098640244</v>
          </cell>
        </row>
        <row r="28">
          <cell r="H28">
            <v>177.97869457446473</v>
          </cell>
          <cell r="I28">
            <v>88.267727327256381</v>
          </cell>
          <cell r="J28">
            <v>41.116024379955292</v>
          </cell>
          <cell r="K28">
            <v>50.31105426645194</v>
          </cell>
          <cell r="L28">
            <v>70.187024287416364</v>
          </cell>
          <cell r="N28">
            <v>9.3672997144455223</v>
          </cell>
          <cell r="O28">
            <v>4.6456698593292884</v>
          </cell>
          <cell r="P28">
            <v>2.1640012831555424</v>
          </cell>
          <cell r="Q28">
            <v>2.6479502245501081</v>
          </cell>
          <cell r="R28">
            <v>3.6940539098640244</v>
          </cell>
        </row>
        <row r="29">
          <cell r="H29">
            <v>0</v>
          </cell>
          <cell r="I29">
            <v>88.267727327256381</v>
          </cell>
          <cell r="J29">
            <v>41.116024379955292</v>
          </cell>
          <cell r="K29">
            <v>0</v>
          </cell>
          <cell r="L29">
            <v>70.187024287416364</v>
          </cell>
          <cell r="N29">
            <v>0</v>
          </cell>
          <cell r="O29">
            <v>4.6456698593292884</v>
          </cell>
          <cell r="P29">
            <v>2.1640012831555424</v>
          </cell>
          <cell r="Q29">
            <v>0</v>
          </cell>
          <cell r="R29">
            <v>3.6940539098640244</v>
          </cell>
        </row>
        <row r="30">
          <cell r="H30">
            <v>0</v>
          </cell>
          <cell r="I30">
            <v>55.167329579535242</v>
          </cell>
          <cell r="J30">
            <v>41.116024379955292</v>
          </cell>
          <cell r="K30">
            <v>0</v>
          </cell>
          <cell r="L30">
            <v>44.919695543946467</v>
          </cell>
          <cell r="N30">
            <v>0</v>
          </cell>
          <cell r="O30">
            <v>2.9035436620808071</v>
          </cell>
          <cell r="P30">
            <v>2.1640012831555424</v>
          </cell>
          <cell r="Q30">
            <v>0</v>
          </cell>
          <cell r="R30">
            <v>2.3641945023129765</v>
          </cell>
        </row>
        <row r="31">
          <cell r="H31">
            <v>0</v>
          </cell>
          <cell r="I31">
            <v>55.167329579535242</v>
          </cell>
          <cell r="J31">
            <v>41.116024379955292</v>
          </cell>
          <cell r="K31">
            <v>0</v>
          </cell>
          <cell r="L31">
            <v>44.919695543946467</v>
          </cell>
          <cell r="N31">
            <v>0</v>
          </cell>
          <cell r="O31">
            <v>2.9035436620808071</v>
          </cell>
          <cell r="P31">
            <v>2.1640012831555424</v>
          </cell>
          <cell r="Q31">
            <v>0</v>
          </cell>
          <cell r="R31">
            <v>2.3641945023129765</v>
          </cell>
        </row>
        <row r="32">
          <cell r="H32">
            <v>0</v>
          </cell>
          <cell r="I32">
            <v>0</v>
          </cell>
          <cell r="J32">
            <v>18.273788613313464</v>
          </cell>
          <cell r="K32">
            <v>0</v>
          </cell>
          <cell r="L32">
            <v>44.919695543946467</v>
          </cell>
          <cell r="N32">
            <v>0</v>
          </cell>
          <cell r="O32">
            <v>0</v>
          </cell>
          <cell r="P32">
            <v>0.96177834806913154</v>
          </cell>
          <cell r="Q32">
            <v>0</v>
          </cell>
          <cell r="R32">
            <v>2.3641945023129765</v>
          </cell>
        </row>
        <row r="33">
          <cell r="H33">
            <v>0</v>
          </cell>
          <cell r="I33">
            <v>0</v>
          </cell>
          <cell r="J33">
            <v>18.273788613313464</v>
          </cell>
          <cell r="K33">
            <v>0</v>
          </cell>
          <cell r="L33">
            <v>44.919695543946467</v>
          </cell>
          <cell r="N33">
            <v>0</v>
          </cell>
          <cell r="O33">
            <v>0</v>
          </cell>
          <cell r="P33">
            <v>0.96177834806913154</v>
          </cell>
          <cell r="Q33">
            <v>0</v>
          </cell>
          <cell r="R33">
            <v>2.3641945023129765</v>
          </cell>
        </row>
        <row r="34">
          <cell r="H34">
            <v>0</v>
          </cell>
          <cell r="I34">
            <v>0</v>
          </cell>
          <cell r="J34">
            <v>18.273788613313464</v>
          </cell>
          <cell r="K34">
            <v>0</v>
          </cell>
          <cell r="L34">
            <v>44.919695543946467</v>
          </cell>
          <cell r="N34">
            <v>0</v>
          </cell>
          <cell r="O34">
            <v>0</v>
          </cell>
          <cell r="P34">
            <v>0.96177834806913154</v>
          </cell>
          <cell r="Q34">
            <v>0</v>
          </cell>
          <cell r="R34">
            <v>2.3641945023129765</v>
          </cell>
        </row>
        <row r="35">
          <cell r="H35">
            <v>0</v>
          </cell>
          <cell r="I35">
            <v>0</v>
          </cell>
          <cell r="J35">
            <v>18.273788613313464</v>
          </cell>
          <cell r="K35">
            <v>0</v>
          </cell>
          <cell r="L35">
            <v>155.97116508314744</v>
          </cell>
          <cell r="N35">
            <v>0</v>
          </cell>
          <cell r="O35">
            <v>0</v>
          </cell>
          <cell r="P35">
            <v>0.96177834806913154</v>
          </cell>
          <cell r="Q35">
            <v>0</v>
          </cell>
          <cell r="R35">
            <v>8.2090086885867208</v>
          </cell>
        </row>
        <row r="36">
          <cell r="H36">
            <v>0</v>
          </cell>
          <cell r="I36">
            <v>0</v>
          </cell>
          <cell r="J36">
            <v>18.273788613313464</v>
          </cell>
          <cell r="K36">
            <v>0</v>
          </cell>
          <cell r="L36">
            <v>155.97116508314744</v>
          </cell>
          <cell r="N36">
            <v>0</v>
          </cell>
          <cell r="O36">
            <v>0</v>
          </cell>
          <cell r="P36">
            <v>0.96177834806913154</v>
          </cell>
          <cell r="Q36">
            <v>0</v>
          </cell>
          <cell r="R36">
            <v>8.2090086885867208</v>
          </cell>
        </row>
        <row r="37">
          <cell r="H37">
            <v>0</v>
          </cell>
          <cell r="I37">
            <v>0</v>
          </cell>
          <cell r="J37">
            <v>67.834518337299968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3.5702378072263201</v>
          </cell>
          <cell r="Q37">
            <v>0</v>
          </cell>
          <cell r="R37">
            <v>0</v>
          </cell>
        </row>
        <row r="38">
          <cell r="H38">
            <v>0</v>
          </cell>
          <cell r="I38">
            <v>0</v>
          </cell>
          <cell r="J38">
            <v>67.834518337299968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3.5702378072263201</v>
          </cell>
          <cell r="Q38">
            <v>0</v>
          </cell>
          <cell r="R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eijer, Friso" id="{F6F10C46-631A-44A2-905B-C9591BABAAAA}" userId="S::friso.meijer@accenture.com::489bd2d8-a0da-48ab-952b-54064f851c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13T14:39:09.47" personId="{F6F10C46-631A-44A2-905B-C9591BABAAAA}" id="{088BC407-F32E-4674-83D0-286DC51129C2}">
    <text xml:space="preserve">Says TTW but is energy content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3-12-20T12:40:37.21" personId="{F6F10C46-631A-44A2-905B-C9591BABAAAA}" id="{FCA7E47D-2B37-43AB-A84F-D586F801DC6A}">
    <text xml:space="preserve">Eigenlijk 99%
</text>
  </threadedComment>
  <threadedComment ref="E1" dT="2023-12-20T12:37:59.56" personId="{F6F10C46-631A-44A2-905B-C9591BABAAAA}" id="{5C0C8609-9F29-4AD4-B6E1-D269A10B1BFB}">
    <text xml:space="preserve">Eigenlijk FEUM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BF1499D6-5A28-4ED1-8B21-EA389583D96B}">
    <text>Dakhla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60DBE5E5-0F43-4FC0-9A05-0BFC5111079F}">
    <text>Esbjerg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326384B8-8410-44CD-AB89-9984A930F14D}">
    <text>Esbjerg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5"/>
  <sheetViews>
    <sheetView workbookViewId="0">
      <selection activeCell="A16" sqref="A16"/>
    </sheetView>
  </sheetViews>
  <sheetFormatPr defaultColWidth="8.7109375" defaultRowHeight="15" x14ac:dyDescent="0.25"/>
  <cols>
    <col min="1" max="1" width="22.28515625" customWidth="1"/>
  </cols>
  <sheetData>
    <row r="1" spans="1:32" x14ac:dyDescent="0.2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41</v>
      </c>
      <c r="C2">
        <v>41</v>
      </c>
      <c r="D2">
        <v>41</v>
      </c>
      <c r="E2">
        <v>41</v>
      </c>
      <c r="F2">
        <v>41</v>
      </c>
      <c r="G2">
        <v>41</v>
      </c>
      <c r="H2">
        <v>41</v>
      </c>
      <c r="I2">
        <v>41</v>
      </c>
      <c r="J2">
        <v>41</v>
      </c>
      <c r="K2">
        <v>41</v>
      </c>
      <c r="L2">
        <v>41</v>
      </c>
      <c r="M2">
        <v>41</v>
      </c>
      <c r="N2">
        <v>41</v>
      </c>
      <c r="O2">
        <v>41</v>
      </c>
      <c r="P2">
        <v>41</v>
      </c>
      <c r="Q2">
        <v>41</v>
      </c>
      <c r="R2">
        <v>41</v>
      </c>
      <c r="S2">
        <v>41</v>
      </c>
      <c r="T2">
        <v>41</v>
      </c>
      <c r="U2">
        <v>41</v>
      </c>
      <c r="V2">
        <v>41</v>
      </c>
      <c r="W2">
        <v>41</v>
      </c>
      <c r="X2">
        <v>41</v>
      </c>
      <c r="Y2">
        <v>41</v>
      </c>
      <c r="Z2">
        <v>41</v>
      </c>
      <c r="AA2">
        <v>41</v>
      </c>
      <c r="AB2">
        <v>41</v>
      </c>
      <c r="AC2">
        <v>41</v>
      </c>
      <c r="AD2">
        <v>41</v>
      </c>
      <c r="AE2">
        <v>41</v>
      </c>
      <c r="AF2">
        <v>41</v>
      </c>
    </row>
    <row r="3" spans="1:32" x14ac:dyDescent="0.25">
      <c r="A3" t="s">
        <v>1</v>
      </c>
      <c r="B3">
        <v>42.7</v>
      </c>
      <c r="C3">
        <v>42.7</v>
      </c>
      <c r="D3">
        <v>42.7</v>
      </c>
      <c r="E3">
        <v>42.7</v>
      </c>
      <c r="F3">
        <v>42.7</v>
      </c>
      <c r="G3">
        <v>42.7</v>
      </c>
      <c r="H3">
        <v>42.7</v>
      </c>
      <c r="I3">
        <v>42.7</v>
      </c>
      <c r="J3">
        <v>42.7</v>
      </c>
      <c r="K3">
        <v>42.7</v>
      </c>
      <c r="L3">
        <v>42.7</v>
      </c>
      <c r="M3">
        <v>42.7</v>
      </c>
      <c r="N3">
        <v>42.7</v>
      </c>
      <c r="O3">
        <v>42.7</v>
      </c>
      <c r="P3">
        <v>42.7</v>
      </c>
      <c r="Q3">
        <v>42.7</v>
      </c>
      <c r="R3">
        <v>42.7</v>
      </c>
      <c r="S3">
        <v>42.7</v>
      </c>
      <c r="T3">
        <v>42.7</v>
      </c>
      <c r="U3">
        <v>42.7</v>
      </c>
      <c r="V3">
        <v>42.7</v>
      </c>
      <c r="W3">
        <v>42.7</v>
      </c>
      <c r="X3">
        <v>42.7</v>
      </c>
      <c r="Y3">
        <v>42.7</v>
      </c>
      <c r="Z3">
        <v>42.7</v>
      </c>
      <c r="AA3">
        <v>42.7</v>
      </c>
      <c r="AB3">
        <v>42.7</v>
      </c>
      <c r="AC3">
        <v>42.7</v>
      </c>
      <c r="AD3">
        <v>42.7</v>
      </c>
      <c r="AE3">
        <v>42.7</v>
      </c>
      <c r="AF3">
        <v>42.7</v>
      </c>
    </row>
    <row r="4" spans="1:32" x14ac:dyDescent="0.25">
      <c r="A4" t="s">
        <v>2</v>
      </c>
      <c r="B4">
        <v>42.8</v>
      </c>
      <c r="C4">
        <v>42.8</v>
      </c>
      <c r="D4">
        <v>42.8</v>
      </c>
      <c r="E4">
        <v>42.8</v>
      </c>
      <c r="F4">
        <v>42.8</v>
      </c>
      <c r="G4">
        <v>42.8</v>
      </c>
      <c r="H4">
        <v>42.8</v>
      </c>
      <c r="I4">
        <v>42.8</v>
      </c>
      <c r="J4">
        <v>42.8</v>
      </c>
      <c r="K4">
        <v>42.8</v>
      </c>
      <c r="L4">
        <v>42.8</v>
      </c>
      <c r="M4">
        <v>42.8</v>
      </c>
      <c r="N4">
        <v>42.8</v>
      </c>
      <c r="O4">
        <v>42.8</v>
      </c>
      <c r="P4">
        <v>42.8</v>
      </c>
      <c r="Q4">
        <v>42.8</v>
      </c>
      <c r="R4">
        <v>42.8</v>
      </c>
      <c r="S4">
        <v>42.8</v>
      </c>
      <c r="T4">
        <v>42.8</v>
      </c>
      <c r="U4">
        <v>42.8</v>
      </c>
      <c r="V4">
        <v>42.8</v>
      </c>
      <c r="W4">
        <v>42.8</v>
      </c>
      <c r="X4">
        <v>42.8</v>
      </c>
      <c r="Y4">
        <v>42.8</v>
      </c>
      <c r="Z4">
        <v>42.8</v>
      </c>
      <c r="AA4">
        <v>42.8</v>
      </c>
      <c r="AB4">
        <v>42.8</v>
      </c>
      <c r="AC4">
        <v>42.8</v>
      </c>
      <c r="AD4">
        <v>42.8</v>
      </c>
      <c r="AE4">
        <v>42.8</v>
      </c>
      <c r="AF4">
        <v>42.8</v>
      </c>
    </row>
    <row r="5" spans="1:32" x14ac:dyDescent="0.25">
      <c r="A5" t="s">
        <v>3</v>
      </c>
      <c r="B5">
        <v>49.2</v>
      </c>
      <c r="C5">
        <v>49.2</v>
      </c>
      <c r="D5">
        <v>49.2</v>
      </c>
      <c r="E5">
        <v>49.2</v>
      </c>
      <c r="F5">
        <v>49.2</v>
      </c>
      <c r="G5">
        <v>49.2</v>
      </c>
      <c r="H5">
        <v>49.2</v>
      </c>
      <c r="I5">
        <v>49.2</v>
      </c>
      <c r="J5">
        <v>49.2</v>
      </c>
      <c r="K5">
        <v>49.2</v>
      </c>
      <c r="L5">
        <v>49.2</v>
      </c>
      <c r="M5">
        <v>49.2</v>
      </c>
      <c r="N5">
        <v>49.2</v>
      </c>
      <c r="O5">
        <v>49.2</v>
      </c>
      <c r="P5">
        <v>49.2</v>
      </c>
      <c r="Q5">
        <v>49.2</v>
      </c>
      <c r="R5">
        <v>49.2</v>
      </c>
      <c r="S5">
        <v>49.2</v>
      </c>
      <c r="T5">
        <v>49.2</v>
      </c>
      <c r="U5">
        <v>49.2</v>
      </c>
      <c r="V5">
        <v>49.2</v>
      </c>
      <c r="W5">
        <v>49.2</v>
      </c>
      <c r="X5">
        <v>49.2</v>
      </c>
      <c r="Y5">
        <v>49.2</v>
      </c>
      <c r="Z5">
        <v>49.2</v>
      </c>
      <c r="AA5">
        <v>49.2</v>
      </c>
      <c r="AB5">
        <v>49.2</v>
      </c>
      <c r="AC5">
        <v>49.2</v>
      </c>
      <c r="AD5">
        <v>49.2</v>
      </c>
      <c r="AE5">
        <v>49.2</v>
      </c>
      <c r="AF5">
        <v>49.2</v>
      </c>
    </row>
    <row r="6" spans="1:32" x14ac:dyDescent="0.25">
      <c r="A6" t="s">
        <v>4</v>
      </c>
      <c r="B6">
        <v>46</v>
      </c>
      <c r="C6">
        <v>46</v>
      </c>
      <c r="D6">
        <v>46</v>
      </c>
      <c r="E6">
        <v>46</v>
      </c>
      <c r="F6">
        <v>46</v>
      </c>
      <c r="G6">
        <v>46</v>
      </c>
      <c r="H6">
        <v>46</v>
      </c>
      <c r="I6">
        <v>46</v>
      </c>
      <c r="J6">
        <v>46</v>
      </c>
      <c r="K6">
        <v>46</v>
      </c>
      <c r="L6">
        <v>46</v>
      </c>
      <c r="M6">
        <v>46</v>
      </c>
      <c r="N6">
        <v>46</v>
      </c>
      <c r="O6">
        <v>46</v>
      </c>
      <c r="P6">
        <v>46</v>
      </c>
      <c r="Q6">
        <v>46</v>
      </c>
      <c r="R6">
        <v>46</v>
      </c>
      <c r="S6">
        <v>46</v>
      </c>
      <c r="T6">
        <v>46</v>
      </c>
      <c r="U6">
        <v>46</v>
      </c>
      <c r="V6">
        <v>46</v>
      </c>
      <c r="W6">
        <v>46</v>
      </c>
      <c r="X6">
        <v>46</v>
      </c>
      <c r="Y6">
        <v>46</v>
      </c>
      <c r="Z6">
        <v>46</v>
      </c>
      <c r="AA6">
        <v>46</v>
      </c>
      <c r="AB6">
        <v>46</v>
      </c>
      <c r="AC6">
        <v>46</v>
      </c>
      <c r="AD6">
        <v>46</v>
      </c>
      <c r="AE6">
        <v>46</v>
      </c>
      <c r="AF6">
        <v>46</v>
      </c>
    </row>
    <row r="7" spans="1:32" x14ac:dyDescent="0.25">
      <c r="A7" t="s">
        <v>6</v>
      </c>
      <c r="B7">
        <v>19.899999999999999</v>
      </c>
      <c r="C7">
        <v>19.899999999999999</v>
      </c>
      <c r="D7">
        <v>19.899999999999999</v>
      </c>
      <c r="E7">
        <v>19.899999999999999</v>
      </c>
      <c r="F7">
        <v>19.899999999999999</v>
      </c>
      <c r="G7">
        <v>19.899999999999999</v>
      </c>
      <c r="H7">
        <v>19.899999999999999</v>
      </c>
      <c r="I7">
        <v>19.899999999999999</v>
      </c>
      <c r="J7">
        <v>19.899999999999999</v>
      </c>
      <c r="K7">
        <v>19.899999999999999</v>
      </c>
      <c r="L7">
        <v>19.899999999999999</v>
      </c>
      <c r="M7">
        <v>19.899999999999999</v>
      </c>
      <c r="N7">
        <v>19.899999999999999</v>
      </c>
      <c r="O7">
        <v>19.899999999999999</v>
      </c>
      <c r="P7">
        <v>19.899999999999999</v>
      </c>
      <c r="Q7">
        <v>19.899999999999999</v>
      </c>
      <c r="R7">
        <v>19.899999999999999</v>
      </c>
      <c r="S7">
        <v>19.899999999999999</v>
      </c>
      <c r="T7">
        <v>19.899999999999999</v>
      </c>
      <c r="U7">
        <v>19.899999999999999</v>
      </c>
      <c r="V7">
        <v>19.899999999999999</v>
      </c>
      <c r="W7">
        <v>19.899999999999999</v>
      </c>
      <c r="X7">
        <v>19.899999999999999</v>
      </c>
      <c r="Y7">
        <v>19.899999999999999</v>
      </c>
      <c r="Z7">
        <v>19.899999999999999</v>
      </c>
      <c r="AA7">
        <v>19.899999999999999</v>
      </c>
      <c r="AB7">
        <v>19.899999999999999</v>
      </c>
      <c r="AC7">
        <v>19.899999999999999</v>
      </c>
      <c r="AD7">
        <v>19.899999999999999</v>
      </c>
      <c r="AE7">
        <v>19.899999999999999</v>
      </c>
      <c r="AF7">
        <v>19.899999999999999</v>
      </c>
    </row>
    <row r="8" spans="1:32" x14ac:dyDescent="0.25">
      <c r="A8" t="s">
        <v>83</v>
      </c>
      <c r="B8">
        <v>19.899999999999999</v>
      </c>
      <c r="C8">
        <v>19.899999999999999</v>
      </c>
      <c r="D8">
        <v>19.899999999999999</v>
      </c>
      <c r="E8">
        <v>19.899999999999999</v>
      </c>
      <c r="F8">
        <v>19.899999999999999</v>
      </c>
      <c r="G8">
        <v>19.899999999999999</v>
      </c>
      <c r="H8">
        <v>19.899999999999999</v>
      </c>
      <c r="I8">
        <v>19.899999999999999</v>
      </c>
      <c r="J8">
        <v>19.899999999999999</v>
      </c>
      <c r="K8">
        <v>19.899999999999999</v>
      </c>
      <c r="L8">
        <v>19.899999999999999</v>
      </c>
      <c r="M8">
        <v>19.899999999999999</v>
      </c>
      <c r="N8">
        <v>19.899999999999999</v>
      </c>
      <c r="O8">
        <v>19.899999999999999</v>
      </c>
      <c r="P8">
        <v>19.899999999999999</v>
      </c>
      <c r="Q8">
        <v>19.899999999999999</v>
      </c>
      <c r="R8">
        <v>19.899999999999999</v>
      </c>
      <c r="S8">
        <v>19.899999999999999</v>
      </c>
      <c r="T8">
        <v>19.899999999999999</v>
      </c>
      <c r="U8">
        <v>19.899999999999999</v>
      </c>
      <c r="V8">
        <v>19.899999999999999</v>
      </c>
      <c r="W8">
        <v>19.899999999999999</v>
      </c>
      <c r="X8">
        <v>19.899999999999999</v>
      </c>
      <c r="Y8">
        <v>19.899999999999999</v>
      </c>
      <c r="Z8">
        <v>19.899999999999999</v>
      </c>
      <c r="AA8">
        <v>19.899999999999999</v>
      </c>
      <c r="AB8">
        <v>19.899999999999999</v>
      </c>
      <c r="AC8">
        <v>19.899999999999999</v>
      </c>
      <c r="AD8">
        <v>19.899999999999999</v>
      </c>
      <c r="AE8">
        <v>19.899999999999999</v>
      </c>
      <c r="AF8">
        <v>19.899999999999999</v>
      </c>
    </row>
    <row r="9" spans="1:32" x14ac:dyDescent="0.25">
      <c r="A9" t="s">
        <v>7</v>
      </c>
      <c r="B9">
        <v>19.899999999999999</v>
      </c>
      <c r="C9">
        <v>19.899999999999999</v>
      </c>
      <c r="D9">
        <v>19.899999999999999</v>
      </c>
      <c r="E9">
        <v>19.899999999999999</v>
      </c>
      <c r="F9">
        <v>19.899999999999999</v>
      </c>
      <c r="G9">
        <v>19.899999999999999</v>
      </c>
      <c r="H9">
        <v>19.899999999999999</v>
      </c>
      <c r="I9">
        <v>19.899999999999999</v>
      </c>
      <c r="J9">
        <v>19.899999999999999</v>
      </c>
      <c r="K9">
        <v>19.899999999999999</v>
      </c>
      <c r="L9">
        <v>19.899999999999999</v>
      </c>
      <c r="M9">
        <v>19.899999999999999</v>
      </c>
      <c r="N9">
        <v>19.899999999999999</v>
      </c>
      <c r="O9">
        <v>19.899999999999999</v>
      </c>
      <c r="P9">
        <v>19.899999999999999</v>
      </c>
      <c r="Q9">
        <v>19.899999999999999</v>
      </c>
      <c r="R9">
        <v>19.899999999999999</v>
      </c>
      <c r="S9">
        <v>19.899999999999999</v>
      </c>
      <c r="T9">
        <v>19.899999999999999</v>
      </c>
      <c r="U9">
        <v>19.899999999999999</v>
      </c>
      <c r="V9">
        <v>19.899999999999999</v>
      </c>
      <c r="W9">
        <v>19.899999999999999</v>
      </c>
      <c r="X9">
        <v>19.899999999999999</v>
      </c>
      <c r="Y9">
        <v>19.899999999999999</v>
      </c>
      <c r="Z9">
        <v>19.899999999999999</v>
      </c>
      <c r="AA9">
        <v>19.899999999999999</v>
      </c>
      <c r="AB9">
        <v>19.899999999999999</v>
      </c>
      <c r="AC9">
        <v>19.899999999999999</v>
      </c>
      <c r="AD9">
        <v>19.899999999999999</v>
      </c>
      <c r="AE9">
        <v>19.899999999999999</v>
      </c>
      <c r="AF9">
        <v>19.899999999999999</v>
      </c>
    </row>
    <row r="10" spans="1:32" x14ac:dyDescent="0.25">
      <c r="A10" t="s">
        <v>8</v>
      </c>
      <c r="B10">
        <v>19.899999999999999</v>
      </c>
      <c r="C10">
        <v>19.899999999999999</v>
      </c>
      <c r="D10">
        <v>19.899999999999999</v>
      </c>
      <c r="E10">
        <v>19.899999999999999</v>
      </c>
      <c r="F10">
        <v>19.899999999999999</v>
      </c>
      <c r="G10">
        <v>19.899999999999999</v>
      </c>
      <c r="H10">
        <v>19.899999999999999</v>
      </c>
      <c r="I10">
        <v>19.899999999999999</v>
      </c>
      <c r="J10">
        <v>19.899999999999999</v>
      </c>
      <c r="K10">
        <v>19.899999999999999</v>
      </c>
      <c r="L10">
        <v>19.899999999999999</v>
      </c>
      <c r="M10">
        <v>19.899999999999999</v>
      </c>
      <c r="N10">
        <v>19.899999999999999</v>
      </c>
      <c r="O10">
        <v>19.899999999999999</v>
      </c>
      <c r="P10">
        <v>19.899999999999999</v>
      </c>
      <c r="Q10">
        <v>19.899999999999999</v>
      </c>
      <c r="R10">
        <v>19.899999999999999</v>
      </c>
      <c r="S10">
        <v>19.899999999999999</v>
      </c>
      <c r="T10">
        <v>19.899999999999999</v>
      </c>
      <c r="U10">
        <v>19.899999999999999</v>
      </c>
      <c r="V10">
        <v>19.899999999999999</v>
      </c>
      <c r="W10">
        <v>19.899999999999999</v>
      </c>
      <c r="X10">
        <v>19.899999999999999</v>
      </c>
      <c r="Y10">
        <v>19.899999999999999</v>
      </c>
      <c r="Z10">
        <v>19.899999999999999</v>
      </c>
      <c r="AA10">
        <v>19.899999999999999</v>
      </c>
      <c r="AB10">
        <v>19.899999999999999</v>
      </c>
      <c r="AC10">
        <v>19.899999999999999</v>
      </c>
      <c r="AD10">
        <v>19.899999999999999</v>
      </c>
      <c r="AE10">
        <v>19.899999999999999</v>
      </c>
      <c r="AF10">
        <v>19.899999999999999</v>
      </c>
    </row>
    <row r="11" spans="1:32" x14ac:dyDescent="0.25">
      <c r="A11" t="s">
        <v>10</v>
      </c>
      <c r="B11">
        <v>18.600000000000001</v>
      </c>
      <c r="C11">
        <v>18.600000000000001</v>
      </c>
      <c r="D11">
        <v>18.600000000000001</v>
      </c>
      <c r="E11">
        <v>18.600000000000001</v>
      </c>
      <c r="F11">
        <v>18.600000000000001</v>
      </c>
      <c r="G11">
        <v>18.600000000000001</v>
      </c>
      <c r="H11">
        <v>18.600000000000001</v>
      </c>
      <c r="I11">
        <v>18.600000000000001</v>
      </c>
      <c r="J11">
        <v>18.600000000000001</v>
      </c>
      <c r="K11">
        <v>18.600000000000001</v>
      </c>
      <c r="L11">
        <v>18.600000000000001</v>
      </c>
      <c r="M11">
        <v>18.600000000000001</v>
      </c>
      <c r="N11">
        <v>18.600000000000001</v>
      </c>
      <c r="O11">
        <v>18.600000000000001</v>
      </c>
      <c r="P11">
        <v>18.600000000000001</v>
      </c>
      <c r="Q11">
        <v>18.600000000000001</v>
      </c>
      <c r="R11">
        <v>18.600000000000001</v>
      </c>
      <c r="S11">
        <v>18.600000000000001</v>
      </c>
      <c r="T11">
        <v>18.600000000000001</v>
      </c>
      <c r="U11">
        <v>18.600000000000001</v>
      </c>
      <c r="V11">
        <v>18.600000000000001</v>
      </c>
      <c r="W11">
        <v>18.600000000000001</v>
      </c>
      <c r="X11">
        <v>18.600000000000001</v>
      </c>
      <c r="Y11">
        <v>18.600000000000001</v>
      </c>
      <c r="Z11">
        <v>18.600000000000001</v>
      </c>
      <c r="AA11">
        <v>18.600000000000001</v>
      </c>
      <c r="AB11">
        <v>18.600000000000001</v>
      </c>
      <c r="AC11">
        <v>18.600000000000001</v>
      </c>
      <c r="AD11">
        <v>18.600000000000001</v>
      </c>
      <c r="AE11">
        <v>18.600000000000001</v>
      </c>
      <c r="AF11">
        <v>18.600000000000001</v>
      </c>
    </row>
    <row r="12" spans="1:32" x14ac:dyDescent="0.25">
      <c r="A12" t="s">
        <v>11</v>
      </c>
      <c r="B12">
        <v>18.600000000000001</v>
      </c>
      <c r="C12">
        <v>18.600000000000001</v>
      </c>
      <c r="D12">
        <v>18.600000000000001</v>
      </c>
      <c r="E12">
        <v>18.600000000000001</v>
      </c>
      <c r="F12">
        <v>18.600000000000001</v>
      </c>
      <c r="G12">
        <v>18.600000000000001</v>
      </c>
      <c r="H12">
        <v>18.600000000000001</v>
      </c>
      <c r="I12">
        <v>18.600000000000001</v>
      </c>
      <c r="J12">
        <v>18.600000000000001</v>
      </c>
      <c r="K12">
        <v>18.600000000000001</v>
      </c>
      <c r="L12">
        <v>18.600000000000001</v>
      </c>
      <c r="M12">
        <v>18.600000000000001</v>
      </c>
      <c r="N12">
        <v>18.600000000000001</v>
      </c>
      <c r="O12">
        <v>18.600000000000001</v>
      </c>
      <c r="P12">
        <v>18.600000000000001</v>
      </c>
      <c r="Q12">
        <v>18.600000000000001</v>
      </c>
      <c r="R12">
        <v>18.600000000000001</v>
      </c>
      <c r="S12">
        <v>18.600000000000001</v>
      </c>
      <c r="T12">
        <v>18.600000000000001</v>
      </c>
      <c r="U12">
        <v>18.600000000000001</v>
      </c>
      <c r="V12">
        <v>18.600000000000001</v>
      </c>
      <c r="W12">
        <v>18.600000000000001</v>
      </c>
      <c r="X12">
        <v>18.600000000000001</v>
      </c>
      <c r="Y12">
        <v>18.600000000000001</v>
      </c>
      <c r="Z12">
        <v>18.600000000000001</v>
      </c>
      <c r="AA12">
        <v>18.600000000000001</v>
      </c>
      <c r="AB12">
        <v>18.600000000000001</v>
      </c>
      <c r="AC12">
        <v>18.600000000000001</v>
      </c>
      <c r="AD12">
        <v>18.600000000000001</v>
      </c>
      <c r="AE12">
        <v>18.600000000000001</v>
      </c>
      <c r="AF12">
        <v>18.600000000000001</v>
      </c>
    </row>
    <row r="13" spans="1:32" x14ac:dyDescent="0.25">
      <c r="A13" t="s">
        <v>84</v>
      </c>
      <c r="B13">
        <v>16.3</v>
      </c>
      <c r="C13">
        <v>16.3</v>
      </c>
      <c r="D13">
        <v>16.3</v>
      </c>
      <c r="E13">
        <v>16.3</v>
      </c>
      <c r="F13">
        <v>16.3</v>
      </c>
      <c r="G13">
        <v>16.3</v>
      </c>
      <c r="H13">
        <v>16.3</v>
      </c>
      <c r="I13">
        <v>16.3</v>
      </c>
      <c r="J13">
        <v>16.3</v>
      </c>
      <c r="K13">
        <v>16.3</v>
      </c>
      <c r="L13">
        <v>16.3</v>
      </c>
      <c r="M13">
        <v>16.3</v>
      </c>
      <c r="N13">
        <v>16.3</v>
      </c>
      <c r="O13">
        <v>16.3</v>
      </c>
      <c r="P13">
        <v>16.3</v>
      </c>
      <c r="Q13">
        <v>16.3</v>
      </c>
      <c r="R13">
        <v>16.3</v>
      </c>
      <c r="S13">
        <v>16.3</v>
      </c>
      <c r="T13">
        <v>16.3</v>
      </c>
      <c r="U13">
        <v>16.3</v>
      </c>
      <c r="V13">
        <v>16.3</v>
      </c>
      <c r="W13">
        <v>16.3</v>
      </c>
      <c r="X13">
        <v>16.3</v>
      </c>
      <c r="Y13">
        <v>16.3</v>
      </c>
      <c r="Z13">
        <v>16.3</v>
      </c>
      <c r="AA13">
        <v>16.3</v>
      </c>
      <c r="AB13">
        <v>16.3</v>
      </c>
      <c r="AC13">
        <v>16.3</v>
      </c>
      <c r="AD13">
        <v>16.3</v>
      </c>
      <c r="AE13">
        <v>16.3</v>
      </c>
      <c r="AF13">
        <v>16.3</v>
      </c>
    </row>
    <row r="14" spans="1:32" x14ac:dyDescent="0.25">
      <c r="A14" t="s">
        <v>12</v>
      </c>
      <c r="B14">
        <v>49</v>
      </c>
      <c r="C14">
        <v>49</v>
      </c>
      <c r="D14">
        <v>49</v>
      </c>
      <c r="E14">
        <v>49</v>
      </c>
      <c r="F14">
        <v>49</v>
      </c>
      <c r="G14">
        <v>49</v>
      </c>
      <c r="H14">
        <v>49</v>
      </c>
      <c r="I14">
        <v>49</v>
      </c>
      <c r="J14">
        <v>49</v>
      </c>
      <c r="K14">
        <v>49</v>
      </c>
      <c r="L14">
        <v>49</v>
      </c>
      <c r="M14">
        <v>49</v>
      </c>
      <c r="N14">
        <v>49</v>
      </c>
      <c r="O14">
        <v>49</v>
      </c>
      <c r="P14">
        <v>49</v>
      </c>
      <c r="Q14">
        <v>49</v>
      </c>
      <c r="R14">
        <v>49</v>
      </c>
      <c r="S14">
        <v>49</v>
      </c>
      <c r="T14">
        <v>49</v>
      </c>
      <c r="U14">
        <v>49</v>
      </c>
      <c r="V14">
        <v>49</v>
      </c>
      <c r="W14">
        <v>49</v>
      </c>
      <c r="X14">
        <v>49</v>
      </c>
      <c r="Y14">
        <v>49</v>
      </c>
      <c r="Z14">
        <v>49</v>
      </c>
      <c r="AA14">
        <v>49</v>
      </c>
      <c r="AB14">
        <v>49</v>
      </c>
      <c r="AC14">
        <v>49</v>
      </c>
      <c r="AD14">
        <v>49</v>
      </c>
      <c r="AE14">
        <v>49</v>
      </c>
      <c r="AF14">
        <v>49</v>
      </c>
    </row>
    <row r="15" spans="1:32" x14ac:dyDescent="0.25">
      <c r="A15" t="s">
        <v>39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0.1</v>
      </c>
      <c r="Z15">
        <v>0.1</v>
      </c>
      <c r="AA15">
        <v>0.1</v>
      </c>
      <c r="AB15">
        <v>0.1</v>
      </c>
      <c r="AC15">
        <v>0.1</v>
      </c>
      <c r="AD15">
        <v>0.1</v>
      </c>
      <c r="AE15">
        <v>0.1</v>
      </c>
      <c r="AF15">
        <v>0.1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0.97666666666666668</v>
      </c>
    </row>
    <row r="4" spans="1:2" x14ac:dyDescent="0.25">
      <c r="A4">
        <v>2022</v>
      </c>
      <c r="B4" s="38">
        <f t="shared" ref="B4:B31" si="0">B3 + ((B$32-B$2)/($A$32-$A$2))*($A$3-$A$2)</f>
        <v>0.95333333333333337</v>
      </c>
    </row>
    <row r="5" spans="1:2" x14ac:dyDescent="0.25">
      <c r="A5">
        <v>2023</v>
      </c>
      <c r="B5" s="38">
        <f t="shared" si="0"/>
        <v>0.93</v>
      </c>
    </row>
    <row r="6" spans="1:2" x14ac:dyDescent="0.25">
      <c r="A6">
        <v>2024</v>
      </c>
      <c r="B6" s="38">
        <f t="shared" si="0"/>
        <v>0.90666666666666673</v>
      </c>
    </row>
    <row r="7" spans="1:2" x14ac:dyDescent="0.25">
      <c r="A7">
        <v>2025</v>
      </c>
      <c r="B7" s="38">
        <f t="shared" si="0"/>
        <v>0.88333333333333341</v>
      </c>
    </row>
    <row r="8" spans="1:2" x14ac:dyDescent="0.25">
      <c r="A8">
        <v>2026</v>
      </c>
      <c r="B8" s="38">
        <f t="shared" si="0"/>
        <v>0.8600000000000001</v>
      </c>
    </row>
    <row r="9" spans="1:2" x14ac:dyDescent="0.25">
      <c r="A9">
        <v>2027</v>
      </c>
      <c r="B9" s="38">
        <f t="shared" si="0"/>
        <v>0.83666666666666678</v>
      </c>
    </row>
    <row r="10" spans="1:2" x14ac:dyDescent="0.25">
      <c r="A10">
        <v>2028</v>
      </c>
      <c r="B10" s="38">
        <f t="shared" si="0"/>
        <v>0.81333333333333346</v>
      </c>
    </row>
    <row r="11" spans="1:2" x14ac:dyDescent="0.25">
      <c r="A11">
        <v>2029</v>
      </c>
      <c r="B11" s="38">
        <f t="shared" si="0"/>
        <v>0.79000000000000015</v>
      </c>
    </row>
    <row r="12" spans="1:2" x14ac:dyDescent="0.25">
      <c r="A12">
        <v>2030</v>
      </c>
      <c r="B12" s="38">
        <f t="shared" si="0"/>
        <v>0.76666666666666683</v>
      </c>
    </row>
    <row r="13" spans="1:2" x14ac:dyDescent="0.25">
      <c r="A13">
        <v>2031</v>
      </c>
      <c r="B13" s="38">
        <f t="shared" si="0"/>
        <v>0.74333333333333351</v>
      </c>
    </row>
    <row r="14" spans="1:2" x14ac:dyDescent="0.25">
      <c r="A14">
        <v>2032</v>
      </c>
      <c r="B14" s="38">
        <f t="shared" si="0"/>
        <v>0.7200000000000002</v>
      </c>
    </row>
    <row r="15" spans="1:2" x14ac:dyDescent="0.25">
      <c r="A15">
        <v>2033</v>
      </c>
      <c r="B15" s="38">
        <f t="shared" si="0"/>
        <v>0.69666666666666688</v>
      </c>
    </row>
    <row r="16" spans="1:2" x14ac:dyDescent="0.25">
      <c r="A16">
        <v>2034</v>
      </c>
      <c r="B16" s="38">
        <f t="shared" si="0"/>
        <v>0.67333333333333356</v>
      </c>
    </row>
    <row r="17" spans="1:2" x14ac:dyDescent="0.25">
      <c r="A17">
        <v>2035</v>
      </c>
      <c r="B17" s="38">
        <f t="shared" si="0"/>
        <v>0.65000000000000024</v>
      </c>
    </row>
    <row r="18" spans="1:2" x14ac:dyDescent="0.25">
      <c r="A18">
        <v>2036</v>
      </c>
      <c r="B18" s="38">
        <f t="shared" si="0"/>
        <v>0.62666666666666693</v>
      </c>
    </row>
    <row r="19" spans="1:2" x14ac:dyDescent="0.25">
      <c r="A19">
        <v>2037</v>
      </c>
      <c r="B19" s="38">
        <f t="shared" si="0"/>
        <v>0.60333333333333361</v>
      </c>
    </row>
    <row r="20" spans="1:2" x14ac:dyDescent="0.25">
      <c r="A20">
        <v>2038</v>
      </c>
      <c r="B20" s="38">
        <f t="shared" si="0"/>
        <v>0.58000000000000029</v>
      </c>
    </row>
    <row r="21" spans="1:2" x14ac:dyDescent="0.25">
      <c r="A21">
        <v>2039</v>
      </c>
      <c r="B21" s="38">
        <f t="shared" si="0"/>
        <v>0.55666666666666698</v>
      </c>
    </row>
    <row r="22" spans="1:2" x14ac:dyDescent="0.25">
      <c r="A22">
        <v>2040</v>
      </c>
      <c r="B22" s="38">
        <f t="shared" si="0"/>
        <v>0.53333333333333366</v>
      </c>
    </row>
    <row r="23" spans="1:2" x14ac:dyDescent="0.25">
      <c r="A23">
        <v>2041</v>
      </c>
      <c r="B23" s="38">
        <f t="shared" si="0"/>
        <v>0.51000000000000034</v>
      </c>
    </row>
    <row r="24" spans="1:2" x14ac:dyDescent="0.25">
      <c r="A24">
        <v>2042</v>
      </c>
      <c r="B24" s="38">
        <f t="shared" si="0"/>
        <v>0.48666666666666702</v>
      </c>
    </row>
    <row r="25" spans="1:2" x14ac:dyDescent="0.25">
      <c r="A25">
        <v>2043</v>
      </c>
      <c r="B25" s="38">
        <f t="shared" si="0"/>
        <v>0.46333333333333371</v>
      </c>
    </row>
    <row r="26" spans="1:2" x14ac:dyDescent="0.25">
      <c r="A26">
        <v>2044</v>
      </c>
      <c r="B26" s="38">
        <f t="shared" si="0"/>
        <v>0.44000000000000039</v>
      </c>
    </row>
    <row r="27" spans="1:2" x14ac:dyDescent="0.25">
      <c r="A27">
        <v>2045</v>
      </c>
      <c r="B27" s="38">
        <f t="shared" si="0"/>
        <v>0.41666666666666707</v>
      </c>
    </row>
    <row r="28" spans="1:2" x14ac:dyDescent="0.25">
      <c r="A28">
        <v>2046</v>
      </c>
      <c r="B28" s="38">
        <f t="shared" si="0"/>
        <v>0.39333333333333376</v>
      </c>
    </row>
    <row r="29" spans="1:2" x14ac:dyDescent="0.25">
      <c r="A29">
        <v>2047</v>
      </c>
      <c r="B29" s="38">
        <f t="shared" si="0"/>
        <v>0.37000000000000044</v>
      </c>
    </row>
    <row r="30" spans="1:2" x14ac:dyDescent="0.25">
      <c r="A30">
        <v>2048</v>
      </c>
      <c r="B30" s="38">
        <f t="shared" si="0"/>
        <v>0.34666666666666712</v>
      </c>
    </row>
    <row r="31" spans="1:2" x14ac:dyDescent="0.25">
      <c r="A31">
        <v>2049</v>
      </c>
      <c r="B31" s="38">
        <f t="shared" si="0"/>
        <v>0.32333333333333381</v>
      </c>
    </row>
    <row r="32" spans="1:2" x14ac:dyDescent="0.25">
      <c r="A32">
        <v>2050</v>
      </c>
      <c r="B32" s="38">
        <v>0.3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0.97333333333333338</v>
      </c>
    </row>
    <row r="4" spans="1:2" x14ac:dyDescent="0.25">
      <c r="A4">
        <v>2022</v>
      </c>
      <c r="B4" s="38">
        <f t="shared" ref="B4:B31" si="0">B3 + ((B$32-B$2)/($A$32-$A$2))*($A$3-$A$2)</f>
        <v>0.94666666666666677</v>
      </c>
    </row>
    <row r="5" spans="1:2" x14ac:dyDescent="0.25">
      <c r="A5">
        <v>2023</v>
      </c>
      <c r="B5" s="38">
        <f t="shared" si="0"/>
        <v>0.92000000000000015</v>
      </c>
    </row>
    <row r="6" spans="1:2" x14ac:dyDescent="0.25">
      <c r="A6">
        <v>2024</v>
      </c>
      <c r="B6" s="38">
        <f t="shared" si="0"/>
        <v>0.89333333333333353</v>
      </c>
    </row>
    <row r="7" spans="1:2" x14ac:dyDescent="0.25">
      <c r="A7">
        <v>2025</v>
      </c>
      <c r="B7" s="38">
        <f t="shared" si="0"/>
        <v>0.86666666666666692</v>
      </c>
    </row>
    <row r="8" spans="1:2" x14ac:dyDescent="0.25">
      <c r="A8">
        <v>2026</v>
      </c>
      <c r="B8" s="38">
        <f t="shared" si="0"/>
        <v>0.8400000000000003</v>
      </c>
    </row>
    <row r="9" spans="1:2" x14ac:dyDescent="0.25">
      <c r="A9">
        <v>2027</v>
      </c>
      <c r="B9" s="38">
        <f t="shared" si="0"/>
        <v>0.81333333333333369</v>
      </c>
    </row>
    <row r="10" spans="1:2" x14ac:dyDescent="0.25">
      <c r="A10">
        <v>2028</v>
      </c>
      <c r="B10" s="38">
        <f t="shared" si="0"/>
        <v>0.78666666666666707</v>
      </c>
    </row>
    <row r="11" spans="1:2" x14ac:dyDescent="0.25">
      <c r="A11">
        <v>2029</v>
      </c>
      <c r="B11" s="38">
        <f t="shared" si="0"/>
        <v>0.76000000000000045</v>
      </c>
    </row>
    <row r="12" spans="1:2" x14ac:dyDescent="0.25">
      <c r="A12">
        <v>2030</v>
      </c>
      <c r="B12" s="38">
        <f t="shared" si="0"/>
        <v>0.73333333333333384</v>
      </c>
    </row>
    <row r="13" spans="1:2" x14ac:dyDescent="0.25">
      <c r="A13">
        <v>2031</v>
      </c>
      <c r="B13" s="38">
        <f t="shared" si="0"/>
        <v>0.70666666666666722</v>
      </c>
    </row>
    <row r="14" spans="1:2" x14ac:dyDescent="0.25">
      <c r="A14">
        <v>2032</v>
      </c>
      <c r="B14" s="38">
        <f t="shared" si="0"/>
        <v>0.6800000000000006</v>
      </c>
    </row>
    <row r="15" spans="1:2" x14ac:dyDescent="0.25">
      <c r="A15">
        <v>2033</v>
      </c>
      <c r="B15" s="38">
        <f t="shared" si="0"/>
        <v>0.65333333333333399</v>
      </c>
    </row>
    <row r="16" spans="1:2" x14ac:dyDescent="0.25">
      <c r="A16">
        <v>2034</v>
      </c>
      <c r="B16" s="38">
        <f t="shared" si="0"/>
        <v>0.62666666666666737</v>
      </c>
    </row>
    <row r="17" spans="1:2" x14ac:dyDescent="0.25">
      <c r="A17">
        <v>2035</v>
      </c>
      <c r="B17" s="38">
        <f t="shared" si="0"/>
        <v>0.60000000000000075</v>
      </c>
    </row>
    <row r="18" spans="1:2" x14ac:dyDescent="0.25">
      <c r="A18">
        <v>2036</v>
      </c>
      <c r="B18" s="38">
        <f t="shared" si="0"/>
        <v>0.57333333333333414</v>
      </c>
    </row>
    <row r="19" spans="1:2" x14ac:dyDescent="0.25">
      <c r="A19">
        <v>2037</v>
      </c>
      <c r="B19" s="38">
        <f t="shared" si="0"/>
        <v>0.54666666666666752</v>
      </c>
    </row>
    <row r="20" spans="1:2" x14ac:dyDescent="0.25">
      <c r="A20">
        <v>2038</v>
      </c>
      <c r="B20" s="38">
        <f t="shared" si="0"/>
        <v>0.52000000000000091</v>
      </c>
    </row>
    <row r="21" spans="1:2" x14ac:dyDescent="0.25">
      <c r="A21">
        <v>2039</v>
      </c>
      <c r="B21" s="38">
        <f t="shared" si="0"/>
        <v>0.49333333333333423</v>
      </c>
    </row>
    <row r="22" spans="1:2" x14ac:dyDescent="0.25">
      <c r="A22">
        <v>2040</v>
      </c>
      <c r="B22" s="38">
        <f t="shared" si="0"/>
        <v>0.46666666666666756</v>
      </c>
    </row>
    <row r="23" spans="1:2" x14ac:dyDescent="0.25">
      <c r="A23">
        <v>2041</v>
      </c>
      <c r="B23" s="38">
        <f t="shared" si="0"/>
        <v>0.44000000000000089</v>
      </c>
    </row>
    <row r="24" spans="1:2" x14ac:dyDescent="0.25">
      <c r="A24">
        <v>2042</v>
      </c>
      <c r="B24" s="38">
        <f t="shared" si="0"/>
        <v>0.41333333333333422</v>
      </c>
    </row>
    <row r="25" spans="1:2" x14ac:dyDescent="0.25">
      <c r="A25">
        <v>2043</v>
      </c>
      <c r="B25" s="38">
        <f t="shared" si="0"/>
        <v>0.38666666666666755</v>
      </c>
    </row>
    <row r="26" spans="1:2" x14ac:dyDescent="0.25">
      <c r="A26">
        <v>2044</v>
      </c>
      <c r="B26" s="38">
        <f t="shared" si="0"/>
        <v>0.36000000000000087</v>
      </c>
    </row>
    <row r="27" spans="1:2" x14ac:dyDescent="0.25">
      <c r="A27">
        <v>2045</v>
      </c>
      <c r="B27" s="38">
        <f t="shared" si="0"/>
        <v>0.3333333333333342</v>
      </c>
    </row>
    <row r="28" spans="1:2" x14ac:dyDescent="0.25">
      <c r="A28">
        <v>2046</v>
      </c>
      <c r="B28" s="38">
        <f t="shared" si="0"/>
        <v>0.30666666666666753</v>
      </c>
    </row>
    <row r="29" spans="1:2" x14ac:dyDescent="0.25">
      <c r="A29">
        <v>2047</v>
      </c>
      <c r="B29" s="38">
        <f t="shared" si="0"/>
        <v>0.28000000000000086</v>
      </c>
    </row>
    <row r="30" spans="1:2" x14ac:dyDescent="0.25">
      <c r="A30">
        <v>2048</v>
      </c>
      <c r="B30" s="38">
        <f t="shared" si="0"/>
        <v>0.25333333333333419</v>
      </c>
    </row>
    <row r="31" spans="1:2" x14ac:dyDescent="0.25">
      <c r="A31">
        <v>2049</v>
      </c>
      <c r="B31" s="38">
        <f t="shared" si="0"/>
        <v>0.22666666666666752</v>
      </c>
    </row>
    <row r="32" spans="1:2" x14ac:dyDescent="0.25">
      <c r="A32">
        <v>2050</v>
      </c>
      <c r="B32" s="38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32"/>
  <sheetViews>
    <sheetView topLeftCell="A13"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0.97</v>
      </c>
    </row>
    <row r="4" spans="1:2" x14ac:dyDescent="0.25">
      <c r="A4">
        <v>2022</v>
      </c>
      <c r="B4" s="38">
        <f t="shared" ref="B4:B31" si="0">B3 + ((B$32-B$2)/($A$32-$A$2))*($A$3-$A$2)</f>
        <v>0.94</v>
      </c>
    </row>
    <row r="5" spans="1:2" x14ac:dyDescent="0.25">
      <c r="A5">
        <v>2023</v>
      </c>
      <c r="B5" s="38">
        <f t="shared" si="0"/>
        <v>0.90999999999999992</v>
      </c>
    </row>
    <row r="6" spans="1:2" x14ac:dyDescent="0.25">
      <c r="A6">
        <v>2024</v>
      </c>
      <c r="B6" s="38">
        <f t="shared" si="0"/>
        <v>0.87999999999999989</v>
      </c>
    </row>
    <row r="7" spans="1:2" x14ac:dyDescent="0.25">
      <c r="A7">
        <v>2025</v>
      </c>
      <c r="B7" s="38">
        <f t="shared" si="0"/>
        <v>0.84999999999999987</v>
      </c>
    </row>
    <row r="8" spans="1:2" x14ac:dyDescent="0.25">
      <c r="A8">
        <v>2026</v>
      </c>
      <c r="B8" s="38">
        <f t="shared" si="0"/>
        <v>0.81999999999999984</v>
      </c>
    </row>
    <row r="9" spans="1:2" x14ac:dyDescent="0.25">
      <c r="A9">
        <v>2027</v>
      </c>
      <c r="B9" s="38">
        <f t="shared" si="0"/>
        <v>0.78999999999999981</v>
      </c>
    </row>
    <row r="10" spans="1:2" x14ac:dyDescent="0.25">
      <c r="A10">
        <v>2028</v>
      </c>
      <c r="B10" s="38">
        <f t="shared" si="0"/>
        <v>0.75999999999999979</v>
      </c>
    </row>
    <row r="11" spans="1:2" x14ac:dyDescent="0.25">
      <c r="A11">
        <v>2029</v>
      </c>
      <c r="B11" s="38">
        <f t="shared" si="0"/>
        <v>0.72999999999999976</v>
      </c>
    </row>
    <row r="12" spans="1:2" x14ac:dyDescent="0.25">
      <c r="A12">
        <v>2030</v>
      </c>
      <c r="B12" s="38">
        <f t="shared" si="0"/>
        <v>0.69999999999999973</v>
      </c>
    </row>
    <row r="13" spans="1:2" x14ac:dyDescent="0.25">
      <c r="A13">
        <v>2031</v>
      </c>
      <c r="B13" s="38">
        <f t="shared" si="0"/>
        <v>0.66999999999999971</v>
      </c>
    </row>
    <row r="14" spans="1:2" x14ac:dyDescent="0.25">
      <c r="A14">
        <v>2032</v>
      </c>
      <c r="B14" s="38">
        <f t="shared" si="0"/>
        <v>0.63999999999999968</v>
      </c>
    </row>
    <row r="15" spans="1:2" x14ac:dyDescent="0.25">
      <c r="A15">
        <v>2033</v>
      </c>
      <c r="B15" s="38">
        <f t="shared" si="0"/>
        <v>0.60999999999999965</v>
      </c>
    </row>
    <row r="16" spans="1:2" x14ac:dyDescent="0.25">
      <c r="A16">
        <v>2034</v>
      </c>
      <c r="B16" s="38">
        <f t="shared" si="0"/>
        <v>0.57999999999999963</v>
      </c>
    </row>
    <row r="17" spans="1:2" x14ac:dyDescent="0.25">
      <c r="A17">
        <v>2035</v>
      </c>
      <c r="B17" s="38">
        <f t="shared" si="0"/>
        <v>0.5499999999999996</v>
      </c>
    </row>
    <row r="18" spans="1:2" x14ac:dyDescent="0.25">
      <c r="A18">
        <v>2036</v>
      </c>
      <c r="B18" s="38">
        <f t="shared" si="0"/>
        <v>0.51999999999999957</v>
      </c>
    </row>
    <row r="19" spans="1:2" x14ac:dyDescent="0.25">
      <c r="A19">
        <v>2037</v>
      </c>
      <c r="B19" s="38">
        <f t="shared" si="0"/>
        <v>0.48999999999999955</v>
      </c>
    </row>
    <row r="20" spans="1:2" x14ac:dyDescent="0.25">
      <c r="A20">
        <v>2038</v>
      </c>
      <c r="B20" s="38">
        <f t="shared" si="0"/>
        <v>0.45999999999999952</v>
      </c>
    </row>
    <row r="21" spans="1:2" x14ac:dyDescent="0.25">
      <c r="A21">
        <v>2039</v>
      </c>
      <c r="B21" s="38">
        <f t="shared" si="0"/>
        <v>0.42999999999999949</v>
      </c>
    </row>
    <row r="22" spans="1:2" x14ac:dyDescent="0.25">
      <c r="A22">
        <v>2040</v>
      </c>
      <c r="B22" s="38">
        <f t="shared" si="0"/>
        <v>0.39999999999999947</v>
      </c>
    </row>
    <row r="23" spans="1:2" x14ac:dyDescent="0.25">
      <c r="A23">
        <v>2041</v>
      </c>
      <c r="B23" s="38">
        <f t="shared" si="0"/>
        <v>0.36999999999999944</v>
      </c>
    </row>
    <row r="24" spans="1:2" x14ac:dyDescent="0.25">
      <c r="A24">
        <v>2042</v>
      </c>
      <c r="B24" s="38">
        <f t="shared" si="0"/>
        <v>0.33999999999999941</v>
      </c>
    </row>
    <row r="25" spans="1:2" x14ac:dyDescent="0.25">
      <c r="A25">
        <v>2043</v>
      </c>
      <c r="B25" s="38">
        <f t="shared" si="0"/>
        <v>0.30999999999999939</v>
      </c>
    </row>
    <row r="26" spans="1:2" x14ac:dyDescent="0.25">
      <c r="A26">
        <v>2044</v>
      </c>
      <c r="B26" s="38">
        <f t="shared" si="0"/>
        <v>0.27999999999999936</v>
      </c>
    </row>
    <row r="27" spans="1:2" x14ac:dyDescent="0.25">
      <c r="A27">
        <v>2045</v>
      </c>
      <c r="B27" s="38">
        <f t="shared" si="0"/>
        <v>0.24999999999999936</v>
      </c>
    </row>
    <row r="28" spans="1:2" x14ac:dyDescent="0.25">
      <c r="A28">
        <v>2046</v>
      </c>
      <c r="B28" s="38">
        <f t="shared" si="0"/>
        <v>0.21999999999999936</v>
      </c>
    </row>
    <row r="29" spans="1:2" x14ac:dyDescent="0.25">
      <c r="A29">
        <v>2047</v>
      </c>
      <c r="B29" s="38">
        <f t="shared" si="0"/>
        <v>0.18999999999999936</v>
      </c>
    </row>
    <row r="30" spans="1:2" x14ac:dyDescent="0.25">
      <c r="A30">
        <v>2048</v>
      </c>
      <c r="B30" s="38">
        <f t="shared" si="0"/>
        <v>0.15999999999999936</v>
      </c>
    </row>
    <row r="31" spans="1:2" x14ac:dyDescent="0.25">
      <c r="A31">
        <v>2049</v>
      </c>
      <c r="B31" s="38">
        <f t="shared" si="0"/>
        <v>0.12999999999999937</v>
      </c>
    </row>
    <row r="32" spans="1:2" x14ac:dyDescent="0.25">
      <c r="A32">
        <v>2050</v>
      </c>
      <c r="B32" s="38">
        <v>0.1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76B0-DDFD-4E24-8E12-63CBAD830E86}">
  <dimension ref="A1:F82"/>
  <sheetViews>
    <sheetView workbookViewId="0">
      <selection activeCell="D2" sqref="D2:E32"/>
    </sheetView>
  </sheetViews>
  <sheetFormatPr defaultRowHeight="15" x14ac:dyDescent="0.25"/>
  <cols>
    <col min="2" max="2" width="25.7109375" customWidth="1"/>
    <col min="3" max="3" width="22.5703125" customWidth="1"/>
    <col min="4" max="4" width="19" customWidth="1"/>
    <col min="5" max="5" width="19.28515625" customWidth="1"/>
  </cols>
  <sheetData>
    <row r="1" spans="1:6" x14ac:dyDescent="0.25">
      <c r="A1" t="s">
        <v>0</v>
      </c>
      <c r="B1" t="s">
        <v>89</v>
      </c>
      <c r="C1" t="s">
        <v>117</v>
      </c>
      <c r="D1" t="s">
        <v>118</v>
      </c>
      <c r="E1" t="s">
        <v>92</v>
      </c>
    </row>
    <row r="2" spans="1:6" x14ac:dyDescent="0.25">
      <c r="A2">
        <v>2020</v>
      </c>
      <c r="B2" s="42">
        <v>151758</v>
      </c>
      <c r="C2" s="42">
        <v>151758</v>
      </c>
      <c r="D2" s="42">
        <v>187644.78742183701</v>
      </c>
      <c r="E2" s="42">
        <v>187538.8854</v>
      </c>
      <c r="F2" s="46"/>
    </row>
    <row r="3" spans="1:6" x14ac:dyDescent="0.25">
      <c r="A3">
        <v>2021</v>
      </c>
      <c r="B3" s="42">
        <v>153773.42446196344</v>
      </c>
      <c r="C3" s="42">
        <v>153773.42446196344</v>
      </c>
      <c r="D3" s="42">
        <v>188672.179203009</v>
      </c>
      <c r="E3" s="42">
        <v>188438.91990000001</v>
      </c>
      <c r="F3" s="46"/>
    </row>
    <row r="4" spans="1:6" x14ac:dyDescent="0.25">
      <c r="A4">
        <v>2022</v>
      </c>
      <c r="B4" s="42">
        <v>155788.84892392691</v>
      </c>
      <c r="C4" s="42">
        <v>155788.84892392691</v>
      </c>
      <c r="D4" s="42">
        <v>189652.16315845799</v>
      </c>
      <c r="E4" s="42">
        <v>189503.34589999999</v>
      </c>
      <c r="F4" s="46"/>
    </row>
    <row r="5" spans="1:6" x14ac:dyDescent="0.25">
      <c r="A5">
        <v>2023</v>
      </c>
      <c r="B5" s="42">
        <v>157804.27338589032</v>
      </c>
      <c r="C5" s="42">
        <v>157804.27338589032</v>
      </c>
      <c r="D5" s="42">
        <v>190661.828379251</v>
      </c>
      <c r="E5" s="42">
        <v>190597.45310000001</v>
      </c>
      <c r="F5" s="46"/>
    </row>
    <row r="6" spans="1:6" x14ac:dyDescent="0.25">
      <c r="A6">
        <v>2024</v>
      </c>
      <c r="B6" s="42">
        <v>159819.69784785379</v>
      </c>
      <c r="C6" s="42">
        <v>159819.69784785379</v>
      </c>
      <c r="D6" s="42">
        <v>192913.144346249</v>
      </c>
      <c r="E6" s="42">
        <v>192933.21109999999</v>
      </c>
      <c r="F6" s="46"/>
    </row>
    <row r="7" spans="1:6" x14ac:dyDescent="0.25">
      <c r="A7">
        <v>2025</v>
      </c>
      <c r="B7" s="42">
        <v>159792.99051751604</v>
      </c>
      <c r="C7" s="42">
        <v>159792.99051751604</v>
      </c>
      <c r="D7" s="42">
        <v>192966.8851639397</v>
      </c>
      <c r="E7" s="42">
        <v>192945.21526968485</v>
      </c>
      <c r="F7" s="46"/>
    </row>
    <row r="8" spans="1:6" x14ac:dyDescent="0.25">
      <c r="A8">
        <v>2026</v>
      </c>
      <c r="B8" s="42">
        <v>161782.98315534875</v>
      </c>
      <c r="C8" s="42">
        <v>173481.45106030436</v>
      </c>
      <c r="D8" s="42">
        <v>194026.60685637183</v>
      </c>
      <c r="E8" s="42">
        <v>205839.6220765273</v>
      </c>
      <c r="F8" s="46"/>
    </row>
    <row r="9" spans="1:6" x14ac:dyDescent="0.25">
      <c r="A9">
        <v>2027</v>
      </c>
      <c r="B9" s="42">
        <v>163772.97579318142</v>
      </c>
      <c r="C9" s="42">
        <v>176933.68146116709</v>
      </c>
      <c r="D9" s="42">
        <v>195358.28888332803</v>
      </c>
      <c r="E9" s="42">
        <v>208394.61147381365</v>
      </c>
      <c r="F9" s="46"/>
    </row>
    <row r="10" spans="1:6" x14ac:dyDescent="0.25">
      <c r="A10">
        <v>2028</v>
      </c>
      <c r="B10" s="42">
        <v>165762.96843101416</v>
      </c>
      <c r="C10" s="42">
        <v>180385.91186202984</v>
      </c>
      <c r="D10" s="42">
        <v>196940.66066912765</v>
      </c>
      <c r="E10" s="42">
        <v>210939.2126313333</v>
      </c>
      <c r="F10" s="46"/>
    </row>
    <row r="11" spans="1:6" x14ac:dyDescent="0.25">
      <c r="A11">
        <v>2029</v>
      </c>
      <c r="B11" s="42">
        <v>167752.96106884684</v>
      </c>
      <c r="C11" s="42">
        <v>183838.14226289259</v>
      </c>
      <c r="D11" s="42">
        <v>198895.0425577178</v>
      </c>
      <c r="E11" s="42">
        <v>214344.65170221389</v>
      </c>
      <c r="F11" s="46"/>
    </row>
    <row r="12" spans="1:6" x14ac:dyDescent="0.25">
      <c r="A12">
        <v>2030</v>
      </c>
      <c r="B12" s="42">
        <v>165404.37188076993</v>
      </c>
      <c r="C12" s="42">
        <v>182503.28377869356</v>
      </c>
      <c r="D12" s="42">
        <v>195768.34246156001</v>
      </c>
      <c r="E12" s="42">
        <v>212237.0325451947</v>
      </c>
      <c r="F12" s="46"/>
    </row>
    <row r="13" spans="1:6" x14ac:dyDescent="0.25">
      <c r="A13">
        <v>2031</v>
      </c>
      <c r="B13" s="42">
        <v>167343.50087034114</v>
      </c>
      <c r="C13" s="42">
        <v>185867.27614817437</v>
      </c>
      <c r="D13" s="42">
        <v>198226.29106462208</v>
      </c>
      <c r="E13" s="42">
        <v>215540.2861775865</v>
      </c>
      <c r="F13" s="46"/>
    </row>
    <row r="14" spans="1:6" x14ac:dyDescent="0.25">
      <c r="A14">
        <v>2032</v>
      </c>
      <c r="B14" s="42">
        <v>169282.62985991238</v>
      </c>
      <c r="C14" s="42">
        <v>189231.26851765515</v>
      </c>
      <c r="D14" s="42">
        <v>200678.90089532724</v>
      </c>
      <c r="E14" s="42">
        <v>218993.3515335439</v>
      </c>
      <c r="F14" s="46"/>
    </row>
    <row r="15" spans="1:6" x14ac:dyDescent="0.25">
      <c r="A15">
        <v>2033</v>
      </c>
      <c r="B15" s="42">
        <v>171221.75884948365</v>
      </c>
      <c r="C15" s="42">
        <v>192595.26088713598</v>
      </c>
      <c r="D15" s="42">
        <v>203135.30966279691</v>
      </c>
      <c r="E15" s="42">
        <v>222800.96174143362</v>
      </c>
      <c r="F15" s="46"/>
    </row>
    <row r="16" spans="1:6" x14ac:dyDescent="0.25">
      <c r="A16">
        <v>2034</v>
      </c>
      <c r="B16" s="42">
        <v>173160.88783905495</v>
      </c>
      <c r="C16" s="42">
        <v>195959.25325661679</v>
      </c>
      <c r="D16" s="42">
        <v>205589.34916786419</v>
      </c>
      <c r="E16" s="42">
        <v>226600.99371661764</v>
      </c>
      <c r="F16" s="46"/>
    </row>
    <row r="17" spans="1:6" x14ac:dyDescent="0.25">
      <c r="A17">
        <v>2035</v>
      </c>
      <c r="B17" s="42">
        <v>165340.10418579041</v>
      </c>
      <c r="C17" s="42">
        <v>188213.15266190795</v>
      </c>
      <c r="D17" s="42">
        <v>196556.07708698214</v>
      </c>
      <c r="E17" s="42">
        <v>217707.06286472399</v>
      </c>
      <c r="F17" s="46"/>
    </row>
    <row r="18" spans="1:6" x14ac:dyDescent="0.25">
      <c r="A18">
        <v>2036</v>
      </c>
      <c r="B18" s="42">
        <v>167171.14792280609</v>
      </c>
      <c r="C18" s="42">
        <v>191389.6392147021</v>
      </c>
      <c r="D18" s="42">
        <v>198993.28067012288</v>
      </c>
      <c r="E18" s="42">
        <v>221454.61697558931</v>
      </c>
      <c r="F18" s="46"/>
    </row>
    <row r="19" spans="1:6" x14ac:dyDescent="0.25">
      <c r="A19">
        <v>2037</v>
      </c>
      <c r="B19" s="42">
        <v>169002.19165982181</v>
      </c>
      <c r="C19" s="42">
        <v>194566.12576749627</v>
      </c>
      <c r="D19" s="42">
        <v>201407.86760901107</v>
      </c>
      <c r="E19" s="42">
        <v>225179.39388384129</v>
      </c>
      <c r="F19" s="46"/>
    </row>
    <row r="20" spans="1:6" x14ac:dyDescent="0.25">
      <c r="A20">
        <v>2038</v>
      </c>
      <c r="B20" s="42">
        <v>170833.23539683752</v>
      </c>
      <c r="C20" s="42">
        <v>197742.61232029038</v>
      </c>
      <c r="D20" s="42">
        <v>203822.61132356984</v>
      </c>
      <c r="E20" s="42">
        <v>228904.16724888401</v>
      </c>
      <c r="F20" s="46"/>
    </row>
    <row r="21" spans="1:6" x14ac:dyDescent="0.25">
      <c r="A21">
        <v>2039</v>
      </c>
      <c r="B21" s="42">
        <v>172664.27913385324</v>
      </c>
      <c r="C21" s="42">
        <v>200919.09887308453</v>
      </c>
      <c r="D21" s="42">
        <v>206227.58932703437</v>
      </c>
      <c r="E21" s="42">
        <v>232619.01444952068</v>
      </c>
      <c r="F21" s="46"/>
    </row>
    <row r="22" spans="1:6" x14ac:dyDescent="0.25">
      <c r="A22">
        <v>2040</v>
      </c>
      <c r="B22" s="42">
        <v>154500.54734820718</v>
      </c>
      <c r="C22" s="42">
        <v>180709.02498049295</v>
      </c>
      <c r="D22" s="42">
        <v>184781.55158554669</v>
      </c>
      <c r="E22" s="42">
        <v>209372.88833579823</v>
      </c>
      <c r="F22" s="46"/>
    </row>
    <row r="23" spans="1:6" x14ac:dyDescent="0.25">
      <c r="A23">
        <v>2041</v>
      </c>
      <c r="B23" s="42">
        <v>156121.77853614441</v>
      </c>
      <c r="C23" s="42">
        <v>183521.52965383651</v>
      </c>
      <c r="D23" s="42">
        <v>187576.08763834363</v>
      </c>
      <c r="E23" s="42">
        <v>213396.89329119865</v>
      </c>
      <c r="F23" s="46"/>
    </row>
    <row r="24" spans="1:6" x14ac:dyDescent="0.25">
      <c r="A24">
        <v>2042</v>
      </c>
      <c r="B24" s="42">
        <v>157743.00972408167</v>
      </c>
      <c r="C24" s="42">
        <v>186334.0343271801</v>
      </c>
      <c r="D24" s="42">
        <v>190607.27490703622</v>
      </c>
      <c r="E24" s="42">
        <v>217625.55999089539</v>
      </c>
      <c r="F24" s="46"/>
    </row>
    <row r="25" spans="1:6" x14ac:dyDescent="0.25">
      <c r="A25">
        <v>2043</v>
      </c>
      <c r="B25" s="42">
        <v>159364.24091201893</v>
      </c>
      <c r="C25" s="42">
        <v>189146.53900052368</v>
      </c>
      <c r="D25" s="42">
        <v>193627.74271149369</v>
      </c>
      <c r="E25" s="42">
        <v>221843.50717959329</v>
      </c>
      <c r="F25" s="46"/>
    </row>
    <row r="26" spans="1:6" x14ac:dyDescent="0.25">
      <c r="A26">
        <v>2044</v>
      </c>
      <c r="B26" s="42">
        <v>160985.47209995618</v>
      </c>
      <c r="C26" s="42">
        <v>191959.04367386724</v>
      </c>
      <c r="D26" s="42">
        <v>196738.39747876814</v>
      </c>
      <c r="E26" s="42">
        <v>226096.61593136151</v>
      </c>
      <c r="F26" s="46"/>
    </row>
    <row r="27" spans="1:6" x14ac:dyDescent="0.25">
      <c r="A27">
        <v>2045</v>
      </c>
      <c r="B27" s="42">
        <v>123069.79502670103</v>
      </c>
      <c r="C27" s="42">
        <v>147413.9383398293</v>
      </c>
      <c r="D27" s="42">
        <v>151561.89693895675</v>
      </c>
      <c r="E27" s="42">
        <v>174747.34762350941</v>
      </c>
      <c r="F27" s="46"/>
    </row>
    <row r="28" spans="1:6" x14ac:dyDescent="0.25">
      <c r="A28">
        <v>2046</v>
      </c>
      <c r="B28" s="42">
        <v>124296.83294061215</v>
      </c>
      <c r="C28" s="42">
        <v>149542.59826996271</v>
      </c>
      <c r="D28" s="42">
        <v>154043.54423740989</v>
      </c>
      <c r="E28" s="42">
        <v>178186.1085586765</v>
      </c>
      <c r="F28" s="46"/>
    </row>
    <row r="29" spans="1:6" x14ac:dyDescent="0.25">
      <c r="A29">
        <v>2047</v>
      </c>
      <c r="B29" s="42">
        <v>125523.87085452321</v>
      </c>
      <c r="C29" s="42">
        <v>151671.25820009611</v>
      </c>
      <c r="D29" s="42">
        <v>156529.90247366778</v>
      </c>
      <c r="E29" s="42">
        <v>181559.23636487374</v>
      </c>
      <c r="F29" s="46"/>
    </row>
    <row r="30" spans="1:6" x14ac:dyDescent="0.25">
      <c r="A30">
        <v>2048</v>
      </c>
      <c r="B30" s="42">
        <v>126750.90876843427</v>
      </c>
      <c r="C30" s="42">
        <v>153799.91813022952</v>
      </c>
      <c r="D30" s="42">
        <v>159011.6393876322</v>
      </c>
      <c r="E30" s="42">
        <v>184927.74295665315</v>
      </c>
      <c r="F30" s="46"/>
    </row>
    <row r="31" spans="1:6" x14ac:dyDescent="0.25">
      <c r="A31">
        <v>2049</v>
      </c>
      <c r="B31" s="42">
        <v>127977.94668234534</v>
      </c>
      <c r="C31" s="42">
        <v>155928.57806036295</v>
      </c>
      <c r="D31" s="42">
        <v>161516.70586281148</v>
      </c>
      <c r="E31" s="42">
        <v>188319.57905877172</v>
      </c>
      <c r="F31" s="46"/>
    </row>
    <row r="32" spans="1:6" x14ac:dyDescent="0.25">
      <c r="A32">
        <v>2050</v>
      </c>
      <c r="B32" s="42">
        <v>105103.63803613315</v>
      </c>
      <c r="C32" s="42">
        <v>128573.91518334205</v>
      </c>
      <c r="D32" s="42">
        <v>133510.50198349048</v>
      </c>
      <c r="E32" s="42">
        <v>156008.72013087917</v>
      </c>
      <c r="F32" s="46"/>
    </row>
    <row r="33" spans="2:5" x14ac:dyDescent="0.25">
      <c r="B33" s="8"/>
      <c r="E33" s="8"/>
    </row>
    <row r="34" spans="2:5" x14ac:dyDescent="0.25">
      <c r="B34" s="8"/>
      <c r="E34" s="22"/>
    </row>
    <row r="35" spans="2:5" x14ac:dyDescent="0.25">
      <c r="B35" s="8"/>
      <c r="E35" s="21"/>
    </row>
    <row r="36" spans="2:5" x14ac:dyDescent="0.25">
      <c r="B36" s="8"/>
      <c r="E36" s="8"/>
    </row>
    <row r="37" spans="2:5" x14ac:dyDescent="0.25">
      <c r="B37" s="8"/>
      <c r="E37" s="8"/>
    </row>
    <row r="38" spans="2:5" x14ac:dyDescent="0.25">
      <c r="B38" s="8"/>
      <c r="E38" s="8"/>
    </row>
    <row r="39" spans="2:5" x14ac:dyDescent="0.25">
      <c r="B39" s="8"/>
      <c r="E39" s="8"/>
    </row>
    <row r="40" spans="2:5" x14ac:dyDescent="0.25">
      <c r="B40" s="8"/>
      <c r="E40" s="8"/>
    </row>
    <row r="41" spans="2:5" x14ac:dyDescent="0.25">
      <c r="B41" s="8"/>
      <c r="E41" s="8"/>
    </row>
    <row r="42" spans="2:5" x14ac:dyDescent="0.25">
      <c r="B42" s="8"/>
      <c r="E42" s="8"/>
    </row>
    <row r="43" spans="2:5" x14ac:dyDescent="0.25">
      <c r="B43" s="8"/>
      <c r="E43" s="8"/>
    </row>
    <row r="44" spans="2:5" x14ac:dyDescent="0.25">
      <c r="B44" s="8"/>
      <c r="E44" s="8"/>
    </row>
    <row r="45" spans="2:5" x14ac:dyDescent="0.25">
      <c r="B45" s="8"/>
      <c r="E45" s="8"/>
    </row>
    <row r="46" spans="2:5" x14ac:dyDescent="0.25">
      <c r="B46" s="8"/>
      <c r="E46" s="8"/>
    </row>
    <row r="47" spans="2:5" x14ac:dyDescent="0.25">
      <c r="B47" s="8"/>
      <c r="E47" s="8"/>
    </row>
    <row r="48" spans="2:5" x14ac:dyDescent="0.25">
      <c r="B48" s="8"/>
      <c r="E48" s="8"/>
    </row>
    <row r="49" spans="2:5" x14ac:dyDescent="0.25">
      <c r="B49" s="8"/>
      <c r="E49" s="8"/>
    </row>
    <row r="50" spans="2:5" x14ac:dyDescent="0.25">
      <c r="B50" s="8"/>
      <c r="E50" s="8"/>
    </row>
    <row r="51" spans="2:5" x14ac:dyDescent="0.25">
      <c r="B51" s="8"/>
      <c r="E51" s="8"/>
    </row>
    <row r="52" spans="2:5" x14ac:dyDescent="0.25">
      <c r="B52" s="8"/>
      <c r="E52" s="8"/>
    </row>
    <row r="53" spans="2:5" x14ac:dyDescent="0.25">
      <c r="B53" s="8"/>
      <c r="E53" s="8"/>
    </row>
    <row r="54" spans="2:5" x14ac:dyDescent="0.25">
      <c r="B54" s="8"/>
      <c r="E54" s="8"/>
    </row>
    <row r="55" spans="2:5" x14ac:dyDescent="0.25">
      <c r="B55" s="8"/>
      <c r="E55" s="8"/>
    </row>
    <row r="56" spans="2:5" x14ac:dyDescent="0.25">
      <c r="B56" s="8"/>
      <c r="E56" s="8"/>
    </row>
    <row r="57" spans="2:5" x14ac:dyDescent="0.25">
      <c r="B57" s="8"/>
      <c r="E57" s="8"/>
    </row>
    <row r="58" spans="2:5" x14ac:dyDescent="0.25">
      <c r="B58" s="8"/>
      <c r="E58" s="8"/>
    </row>
    <row r="59" spans="2:5" x14ac:dyDescent="0.25">
      <c r="B59" s="8"/>
      <c r="E59" s="8"/>
    </row>
    <row r="60" spans="2:5" x14ac:dyDescent="0.25">
      <c r="B60" s="8"/>
      <c r="E60" s="8"/>
    </row>
    <row r="61" spans="2:5" x14ac:dyDescent="0.25">
      <c r="B61" s="8"/>
      <c r="E61" s="8"/>
    </row>
    <row r="62" spans="2:5" x14ac:dyDescent="0.25">
      <c r="B62" s="8"/>
      <c r="E62" s="8"/>
    </row>
    <row r="63" spans="2:5" x14ac:dyDescent="0.25">
      <c r="B63" s="8"/>
      <c r="E63" s="8"/>
    </row>
    <row r="64" spans="2:5" x14ac:dyDescent="0.25">
      <c r="B64" s="8"/>
      <c r="E64" s="8"/>
    </row>
    <row r="65" spans="2:5" x14ac:dyDescent="0.25">
      <c r="B65" s="8"/>
      <c r="E65" s="8"/>
    </row>
    <row r="66" spans="2:5" x14ac:dyDescent="0.25">
      <c r="B66" s="8"/>
      <c r="E66" s="8"/>
    </row>
    <row r="67" spans="2:5" x14ac:dyDescent="0.25">
      <c r="B67" s="8"/>
      <c r="E67" s="8"/>
    </row>
    <row r="68" spans="2:5" x14ac:dyDescent="0.25">
      <c r="B68" s="8"/>
      <c r="E68" s="8"/>
    </row>
    <row r="69" spans="2:5" x14ac:dyDescent="0.25">
      <c r="B69" s="8"/>
      <c r="E69" s="8"/>
    </row>
    <row r="70" spans="2:5" x14ac:dyDescent="0.25">
      <c r="B70" s="8"/>
      <c r="E70" s="8"/>
    </row>
    <row r="71" spans="2:5" x14ac:dyDescent="0.25">
      <c r="B71" s="8"/>
      <c r="E71" s="8"/>
    </row>
    <row r="72" spans="2:5" x14ac:dyDescent="0.25">
      <c r="B72" s="8"/>
      <c r="E72" s="8"/>
    </row>
    <row r="73" spans="2:5" x14ac:dyDescent="0.25">
      <c r="B73" s="8"/>
      <c r="E73" s="8"/>
    </row>
    <row r="74" spans="2:5" x14ac:dyDescent="0.25">
      <c r="B74" s="8"/>
      <c r="E74" s="8"/>
    </row>
    <row r="75" spans="2:5" x14ac:dyDescent="0.25">
      <c r="B75" s="8"/>
      <c r="E75" s="8"/>
    </row>
    <row r="76" spans="2:5" x14ac:dyDescent="0.25">
      <c r="B76" s="8"/>
      <c r="E76" s="8"/>
    </row>
    <row r="77" spans="2:5" x14ac:dyDescent="0.25">
      <c r="B77" s="8"/>
      <c r="E77" s="8"/>
    </row>
    <row r="78" spans="2:5" x14ac:dyDescent="0.25">
      <c r="B78" s="8"/>
      <c r="E78" s="8"/>
    </row>
    <row r="79" spans="2:5" x14ac:dyDescent="0.25">
      <c r="B79" s="8"/>
      <c r="E79" s="8"/>
    </row>
    <row r="80" spans="2:5" x14ac:dyDescent="0.25">
      <c r="B80" s="8"/>
      <c r="E80" s="8"/>
    </row>
    <row r="81" spans="2:5" x14ac:dyDescent="0.25">
      <c r="B81" s="8"/>
      <c r="E81" s="8"/>
    </row>
    <row r="82" spans="2:5" x14ac:dyDescent="0.25">
      <c r="B82" s="8"/>
      <c r="E82" s="8"/>
    </row>
  </sheetData>
  <pageMargins left="0.7" right="0.7" top="0.75" bottom="0.75" header="0.3" footer="0.3"/>
  <pageSetup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R82"/>
  <sheetViews>
    <sheetView topLeftCell="B1" workbookViewId="0">
      <selection activeCell="V11" sqref="V11"/>
    </sheetView>
  </sheetViews>
  <sheetFormatPr defaultRowHeight="15" x14ac:dyDescent="0.25"/>
  <cols>
    <col min="4" max="4" width="11.28515625" bestFit="1" customWidth="1"/>
    <col min="5" max="7" width="11.28515625" customWidth="1"/>
    <col min="8" max="8" width="10.7109375" customWidth="1"/>
    <col min="10" max="11" width="11.28515625" bestFit="1" customWidth="1"/>
    <col min="17" max="17" width="14.7109375" bestFit="1" customWidth="1"/>
  </cols>
  <sheetData>
    <row r="1" spans="1:18" x14ac:dyDescent="0.25">
      <c r="A1" t="s">
        <v>0</v>
      </c>
      <c r="D1" t="s">
        <v>131</v>
      </c>
      <c r="E1" t="s">
        <v>132</v>
      </c>
      <c r="F1" t="s">
        <v>133</v>
      </c>
      <c r="G1" t="s">
        <v>134</v>
      </c>
      <c r="H1" t="s">
        <v>92</v>
      </c>
      <c r="J1" t="s">
        <v>139</v>
      </c>
      <c r="K1" t="s">
        <v>140</v>
      </c>
      <c r="L1" t="s">
        <v>133</v>
      </c>
      <c r="M1" t="s">
        <v>134</v>
      </c>
      <c r="O1" t="s">
        <v>141</v>
      </c>
      <c r="P1" t="s">
        <v>142</v>
      </c>
      <c r="Q1" t="s">
        <v>133</v>
      </c>
      <c r="R1" t="s">
        <v>134</v>
      </c>
    </row>
    <row r="2" spans="1:18" x14ac:dyDescent="0.25">
      <c r="A2">
        <v>2020</v>
      </c>
      <c r="B2">
        <f>1-0</f>
        <v>1</v>
      </c>
      <c r="C2">
        <f>1-B2</f>
        <v>0</v>
      </c>
      <c r="D2" s="46">
        <v>151758</v>
      </c>
      <c r="E2" s="46">
        <v>151758</v>
      </c>
      <c r="F2" s="42">
        <f t="shared" ref="F2:F32" si="0">(1-C2*$B$34)*D2</f>
        <v>151758</v>
      </c>
      <c r="G2" s="42">
        <f t="shared" ref="G2:G32" si="1">(1-C2*$B$34)*E2</f>
        <v>151758</v>
      </c>
      <c r="H2" s="46">
        <v>151758</v>
      </c>
      <c r="J2" s="46">
        <v>124779.889</v>
      </c>
      <c r="K2" s="46">
        <v>124709.287663118</v>
      </c>
      <c r="L2" s="42">
        <f>(1-C2*$B$34)*J2</f>
        <v>124779.889</v>
      </c>
      <c r="M2" s="42">
        <f>(1-C2*$B$34)*K2</f>
        <v>124709.287663118</v>
      </c>
      <c r="O2">
        <v>187644.78742183701</v>
      </c>
      <c r="P2">
        <v>187538.8854</v>
      </c>
      <c r="Q2" s="42">
        <f>(1-C2*$B$34)*O2</f>
        <v>187644.78742183701</v>
      </c>
      <c r="R2" s="42">
        <f>(1-C2*$B$34)*P2</f>
        <v>187538.8854</v>
      </c>
    </row>
    <row r="3" spans="1:18" x14ac:dyDescent="0.25">
      <c r="A3">
        <v>2021</v>
      </c>
      <c r="B3">
        <f t="shared" ref="B3:B6" si="2">1-0</f>
        <v>1</v>
      </c>
      <c r="C3">
        <f t="shared" ref="C3:C32" si="3">1-B3</f>
        <v>0</v>
      </c>
      <c r="D3" s="46">
        <f>D2*(SUM(Ship_demand_SSP1!B3:F3)/SUM(Ship_demand_SSP1!B2:F2))</f>
        <v>153773.42446196344</v>
      </c>
      <c r="E3" s="46">
        <f>E2*(SUM(Ship_demand_SSP5!B3:F3)/SUM(Ship_demand_SSP5!B2:F2))</f>
        <v>153773.42446196344</v>
      </c>
      <c r="F3" s="42">
        <f t="shared" si="0"/>
        <v>153773.42446196344</v>
      </c>
      <c r="G3" s="42">
        <f t="shared" si="1"/>
        <v>153773.42446196344</v>
      </c>
      <c r="H3" s="46">
        <v>154316.03742140823</v>
      </c>
      <c r="J3" s="46">
        <v>125464.81690000001</v>
      </c>
      <c r="K3" s="46">
        <v>125309.31066468899</v>
      </c>
      <c r="L3" s="42">
        <f t="shared" ref="L3:L32" si="4">(1-C3*$B$34)*J3</f>
        <v>125464.81690000001</v>
      </c>
      <c r="M3" s="42">
        <f t="shared" ref="M3:M32" si="5">(1-C3*$B$34)*K3</f>
        <v>125309.31066468899</v>
      </c>
      <c r="O3">
        <v>188672.179203009</v>
      </c>
      <c r="P3">
        <v>188438.91990000001</v>
      </c>
      <c r="Q3" s="42">
        <f t="shared" ref="Q3:Q32" si="6">(1-C3*$B$34)*O3</f>
        <v>188672.179203009</v>
      </c>
      <c r="R3" s="42">
        <f t="shared" ref="R3:R32" si="7">(1-C3*$B$34)*P3</f>
        <v>188438.91990000001</v>
      </c>
    </row>
    <row r="4" spans="1:18" x14ac:dyDescent="0.25">
      <c r="A4">
        <v>2022</v>
      </c>
      <c r="B4">
        <f t="shared" si="2"/>
        <v>1</v>
      </c>
      <c r="C4">
        <f t="shared" si="3"/>
        <v>0</v>
      </c>
      <c r="D4" s="46">
        <f>D3*SUM(Ship_demand_SSP1OLD!I4:M4)/SUM(Ship_demand_SSP1OLD!I3:M3)</f>
        <v>155788.84892392691</v>
      </c>
      <c r="E4" s="46">
        <f>E3*(SUM(Ship_demand_SSP5!B4:F4)/SUM(Ship_demand_SSP5!B3:F3))</f>
        <v>155788.84892392691</v>
      </c>
      <c r="F4" s="42">
        <f t="shared" si="0"/>
        <v>155788.84892392691</v>
      </c>
      <c r="G4" s="42">
        <f t="shared" si="1"/>
        <v>155788.84892392691</v>
      </c>
      <c r="H4" s="46">
        <v>156273.60328055103</v>
      </c>
      <c r="J4" s="46">
        <v>126118.1395</v>
      </c>
      <c r="K4" s="46">
        <v>126018.927976258</v>
      </c>
      <c r="L4" s="42">
        <f t="shared" si="4"/>
        <v>126118.1395</v>
      </c>
      <c r="M4" s="42">
        <f t="shared" si="5"/>
        <v>126018.927976258</v>
      </c>
      <c r="O4">
        <v>189652.16315845799</v>
      </c>
      <c r="P4">
        <v>189503.34589999999</v>
      </c>
      <c r="Q4" s="42">
        <f t="shared" si="6"/>
        <v>189652.16315845799</v>
      </c>
      <c r="R4" s="42">
        <f t="shared" si="7"/>
        <v>189503.34589999999</v>
      </c>
    </row>
    <row r="5" spans="1:18" x14ac:dyDescent="0.25">
      <c r="A5">
        <v>2023</v>
      </c>
      <c r="B5">
        <f t="shared" si="2"/>
        <v>1</v>
      </c>
      <c r="C5">
        <f t="shared" si="3"/>
        <v>0</v>
      </c>
      <c r="D5" s="46">
        <f>D4*SUM(Ship_demand_SSP1OLD!I5:M5)/SUM(Ship_demand_SSP1OLD!I4:M4)</f>
        <v>157804.27338589032</v>
      </c>
      <c r="E5" s="46">
        <f>E4*(SUM(Ship_demand_SSP5!B5:F5)/SUM(Ship_demand_SSP5!B4:F4))</f>
        <v>157804.27338589032</v>
      </c>
      <c r="F5" s="42">
        <f t="shared" si="0"/>
        <v>157804.27338589032</v>
      </c>
      <c r="G5" s="42">
        <f t="shared" si="1"/>
        <v>157804.27338589032</v>
      </c>
      <c r="H5" s="46">
        <v>158275.21798333459</v>
      </c>
      <c r="J5" s="46">
        <v>127502.4268</v>
      </c>
      <c r="K5" s="46">
        <v>127459.50994975001</v>
      </c>
      <c r="L5" s="42">
        <f t="shared" si="4"/>
        <v>127502.4268</v>
      </c>
      <c r="M5" s="42">
        <f t="shared" si="5"/>
        <v>127459.50994975001</v>
      </c>
      <c r="O5">
        <v>190661.828379251</v>
      </c>
      <c r="P5">
        <v>190597.45310000001</v>
      </c>
      <c r="Q5" s="42">
        <f t="shared" si="6"/>
        <v>190661.828379251</v>
      </c>
      <c r="R5" s="42">
        <f t="shared" si="7"/>
        <v>190597.45310000001</v>
      </c>
    </row>
    <row r="6" spans="1:18" x14ac:dyDescent="0.25">
      <c r="A6">
        <v>2024</v>
      </c>
      <c r="B6">
        <f t="shared" si="2"/>
        <v>1</v>
      </c>
      <c r="C6">
        <f t="shared" si="3"/>
        <v>0</v>
      </c>
      <c r="D6" s="46">
        <f>D5*SUM(Ship_demand_SSP1OLD!I6:M6)/SUM(Ship_demand_SSP1OLD!I5:M5)</f>
        <v>159819.69784785379</v>
      </c>
      <c r="E6" s="46">
        <f>E5*(SUM(Ship_demand_SSP5!B6:F6)/SUM(Ship_demand_SSP5!B5:F5))</f>
        <v>159819.69784785379</v>
      </c>
      <c r="F6" s="42">
        <f t="shared" si="0"/>
        <v>159819.69784785379</v>
      </c>
      <c r="G6" s="42">
        <f t="shared" si="1"/>
        <v>159819.69784785379</v>
      </c>
      <c r="H6" s="46">
        <v>160321.54871181204</v>
      </c>
      <c r="J6" s="46">
        <v>129003.30409999999</v>
      </c>
      <c r="K6" s="46">
        <v>129016.681935685</v>
      </c>
      <c r="L6" s="42">
        <f t="shared" si="4"/>
        <v>129003.30409999999</v>
      </c>
      <c r="M6" s="42">
        <f t="shared" si="5"/>
        <v>129016.681935685</v>
      </c>
      <c r="O6">
        <v>192913.144346249</v>
      </c>
      <c r="P6">
        <v>192933.21109999999</v>
      </c>
      <c r="Q6" s="42">
        <f t="shared" si="6"/>
        <v>192913.144346249</v>
      </c>
      <c r="R6" s="42">
        <f t="shared" si="7"/>
        <v>192933.21109999999</v>
      </c>
    </row>
    <row r="7" spans="1:18" x14ac:dyDescent="0.25">
      <c r="A7">
        <v>2025</v>
      </c>
      <c r="B7">
        <f>1-0.02</f>
        <v>0.98</v>
      </c>
      <c r="C7">
        <f t="shared" si="3"/>
        <v>2.0000000000000018E-2</v>
      </c>
      <c r="D7" s="46">
        <f>D6*SUM(Ship_demand_SSP1OLD!I7:M7)/SUM(Ship_demand_SSP1OLD!I6:M6)</f>
        <v>161835.12230981723</v>
      </c>
      <c r="E7" s="46">
        <f>E6*(SUM(Ship_demand_SSP5!B7:F7)/SUM(Ship_demand_SSP5!B6:F6))</f>
        <v>161835.12230981723</v>
      </c>
      <c r="F7" s="42">
        <f t="shared" si="0"/>
        <v>159792.99051751604</v>
      </c>
      <c r="G7" s="42">
        <f t="shared" si="1"/>
        <v>159792.99051751604</v>
      </c>
      <c r="H7" s="46">
        <v>159165.01105004616</v>
      </c>
      <c r="J7" s="46">
        <v>130565.6517</v>
      </c>
      <c r="K7" s="46">
        <v>130558.801219671</v>
      </c>
      <c r="L7" s="42">
        <f t="shared" si="4"/>
        <v>128918.09667910253</v>
      </c>
      <c r="M7" s="42">
        <f t="shared" si="5"/>
        <v>128911.33264220727</v>
      </c>
      <c r="O7">
        <v>195432.97463243501</v>
      </c>
      <c r="P7">
        <v>195411.02780000001</v>
      </c>
      <c r="Q7" s="42">
        <f t="shared" si="6"/>
        <v>192966.8851639397</v>
      </c>
      <c r="R7" s="42">
        <f t="shared" si="7"/>
        <v>192945.21526968485</v>
      </c>
    </row>
    <row r="8" spans="1:18" x14ac:dyDescent="0.25">
      <c r="A8">
        <v>2026</v>
      </c>
      <c r="B8">
        <f t="shared" ref="B8:B11" si="8">1-0.02</f>
        <v>0.98</v>
      </c>
      <c r="C8">
        <f t="shared" si="3"/>
        <v>2.0000000000000018E-2</v>
      </c>
      <c r="D8" s="46">
        <f>D7*SUM(Ship_demand_SSP1OLD!I8:M8)/SUM(Ship_demand_SSP1OLD!I7:M7)</f>
        <v>163850.54677178068</v>
      </c>
      <c r="E8" s="46">
        <f>E7*(SUM(Ship_demand_SSP5!B8:F8)/SUM(Ship_demand_SSP5!B7:F7))</f>
        <v>175698.51944007137</v>
      </c>
      <c r="F8" s="42">
        <f t="shared" si="0"/>
        <v>161782.98315534875</v>
      </c>
      <c r="G8" s="42">
        <f t="shared" si="1"/>
        <v>173481.45106030436</v>
      </c>
      <c r="H8" s="46">
        <v>161260.07494252242</v>
      </c>
      <c r="J8" s="46">
        <v>131281.16159999999</v>
      </c>
      <c r="K8" s="46">
        <v>139264.93153624999</v>
      </c>
      <c r="L8" s="42">
        <f t="shared" si="4"/>
        <v>129624.57784977824</v>
      </c>
      <c r="M8" s="42">
        <f t="shared" si="5"/>
        <v>137507.60383022597</v>
      </c>
      <c r="O8">
        <v>196506.23941804099</v>
      </c>
      <c r="P8">
        <v>208470.22330000001</v>
      </c>
      <c r="Q8" s="42">
        <f t="shared" si="6"/>
        <v>194026.60685637183</v>
      </c>
      <c r="R8" s="42">
        <f t="shared" si="7"/>
        <v>205839.6220765273</v>
      </c>
    </row>
    <row r="9" spans="1:18" x14ac:dyDescent="0.25">
      <c r="A9">
        <v>2027</v>
      </c>
      <c r="B9">
        <f t="shared" si="8"/>
        <v>0.98</v>
      </c>
      <c r="C9">
        <f t="shared" si="3"/>
        <v>2.0000000000000018E-2</v>
      </c>
      <c r="D9" s="46">
        <f>D8*SUM(Ship_demand_SSP1OLD!I9:M9)/SUM(Ship_demand_SSP1OLD!I8:M8)</f>
        <v>165865.97123374409</v>
      </c>
      <c r="E9" s="46">
        <f>E8*(SUM(Ship_demand_SSP5!B9:F9)/SUM(Ship_demand_SSP5!B8:F8))</f>
        <v>179194.86885662508</v>
      </c>
      <c r="F9" s="42">
        <f t="shared" si="0"/>
        <v>163772.97579318142</v>
      </c>
      <c r="G9" s="42">
        <f t="shared" si="1"/>
        <v>176933.68146116709</v>
      </c>
      <c r="H9" s="46">
        <v>163401.00492231076</v>
      </c>
      <c r="J9" s="46">
        <v>132180.2954</v>
      </c>
      <c r="K9" s="46">
        <v>140990.02609206201</v>
      </c>
      <c r="L9" s="42">
        <f t="shared" si="4"/>
        <v>130512.36584491028</v>
      </c>
      <c r="M9" s="42">
        <f t="shared" si="5"/>
        <v>139210.93011727859</v>
      </c>
      <c r="O9">
        <v>197854.94015273699</v>
      </c>
      <c r="P9">
        <v>211057.8651</v>
      </c>
      <c r="Q9" s="42">
        <f t="shared" si="6"/>
        <v>195358.28888332803</v>
      </c>
      <c r="R9" s="42">
        <f t="shared" si="7"/>
        <v>208394.61147381365</v>
      </c>
    </row>
    <row r="10" spans="1:18" x14ac:dyDescent="0.25">
      <c r="A10">
        <v>2028</v>
      </c>
      <c r="B10">
        <f t="shared" si="8"/>
        <v>0.98</v>
      </c>
      <c r="C10">
        <f t="shared" si="3"/>
        <v>2.0000000000000018E-2</v>
      </c>
      <c r="D10" s="46">
        <f>D9*SUM(Ship_demand_SSP1OLD!I10:M10)/SUM(Ship_demand_SSP1OLD!I9:M9)</f>
        <v>167881.39569570753</v>
      </c>
      <c r="E10" s="46">
        <f>E9*(SUM(Ship_demand_SSP5!B10:F10)/SUM(Ship_demand_SSP5!B9:F9))</f>
        <v>182691.21827317879</v>
      </c>
      <c r="F10" s="42">
        <f t="shared" si="0"/>
        <v>165762.96843101416</v>
      </c>
      <c r="G10" s="42">
        <f t="shared" si="1"/>
        <v>180385.91186202984</v>
      </c>
      <c r="H10" s="46">
        <v>165588.51086518387</v>
      </c>
      <c r="J10" s="46">
        <v>133512.68950000001</v>
      </c>
      <c r="K10" s="46">
        <v>142954.62869301601</v>
      </c>
      <c r="L10" s="42">
        <f t="shared" si="4"/>
        <v>131827.9470039822</v>
      </c>
      <c r="M10" s="42">
        <f t="shared" si="5"/>
        <v>141150.74219456021</v>
      </c>
      <c r="O10">
        <v>199457.534425897</v>
      </c>
      <c r="P10">
        <v>213634.9859</v>
      </c>
      <c r="Q10" s="42">
        <f t="shared" si="6"/>
        <v>196940.66066912765</v>
      </c>
      <c r="R10" s="42">
        <f t="shared" si="7"/>
        <v>210939.2126313333</v>
      </c>
    </row>
    <row r="11" spans="1:18" x14ac:dyDescent="0.25">
      <c r="A11">
        <v>2029</v>
      </c>
      <c r="B11">
        <f t="shared" si="8"/>
        <v>0.98</v>
      </c>
      <c r="C11">
        <f t="shared" si="3"/>
        <v>2.0000000000000018E-2</v>
      </c>
      <c r="D11" s="46">
        <f>D10*SUM(Ship_demand_SSP1OLD!I11:M11)/SUM(Ship_demand_SSP1OLD!I10:M10)</f>
        <v>169896.82015767094</v>
      </c>
      <c r="E11" s="46">
        <f>E10*(SUM(Ship_demand_SSP5!B11:F11)/SUM(Ship_demand_SSP5!B10:F10))</f>
        <v>186187.56768973253</v>
      </c>
      <c r="F11" s="42">
        <f t="shared" si="0"/>
        <v>167752.96106884684</v>
      </c>
      <c r="G11" s="42">
        <f t="shared" si="1"/>
        <v>183838.14226289259</v>
      </c>
      <c r="H11" s="46">
        <v>167823.31726285905</v>
      </c>
      <c r="J11" s="46">
        <v>134832.26190000001</v>
      </c>
      <c r="K11" s="46">
        <v>145147.28731760601</v>
      </c>
      <c r="L11" s="42">
        <f t="shared" si="4"/>
        <v>133130.86825488784</v>
      </c>
      <c r="M11" s="42">
        <f t="shared" si="5"/>
        <v>143315.73254898097</v>
      </c>
      <c r="O11">
        <v>201436.89303828499</v>
      </c>
      <c r="P11">
        <v>217083.946</v>
      </c>
      <c r="Q11" s="42">
        <f t="shared" si="6"/>
        <v>198895.0425577178</v>
      </c>
      <c r="R11" s="42">
        <f t="shared" si="7"/>
        <v>214344.65170221389</v>
      </c>
    </row>
    <row r="12" spans="1:18" x14ac:dyDescent="0.25">
      <c r="A12">
        <v>2030</v>
      </c>
      <c r="B12">
        <f>1-0.06</f>
        <v>0.94</v>
      </c>
      <c r="C12">
        <f t="shared" si="3"/>
        <v>6.0000000000000053E-2</v>
      </c>
      <c r="D12" s="46">
        <f>D11*SUM(Ship_demand_SSP1OLD!I12:M12)/SUM(Ship_demand_SSP1OLD!I11:M11)</f>
        <v>171912.24461963438</v>
      </c>
      <c r="E12" s="46">
        <f>E11*(SUM(Ship_demand_SSP5!B12:F12)/SUM(Ship_demand_SSP5!B11:F11))</f>
        <v>189683.9171062863</v>
      </c>
      <c r="F12" s="42">
        <f t="shared" si="0"/>
        <v>165404.37188076993</v>
      </c>
      <c r="G12" s="42">
        <f t="shared" si="1"/>
        <v>182503.28377869356</v>
      </c>
      <c r="H12" s="46">
        <v>163163.05476218855</v>
      </c>
      <c r="J12" s="46">
        <v>136272.24129999999</v>
      </c>
      <c r="K12" s="46">
        <v>147596.051978287</v>
      </c>
      <c r="L12" s="42">
        <f t="shared" si="4"/>
        <v>131113.54881603867</v>
      </c>
      <c r="M12" s="42">
        <f t="shared" si="5"/>
        <v>142008.68776721085</v>
      </c>
      <c r="O12">
        <v>203470.89254866799</v>
      </c>
      <c r="P12">
        <v>220587.54699999999</v>
      </c>
      <c r="Q12" s="42">
        <f t="shared" si="6"/>
        <v>195768.34246156001</v>
      </c>
      <c r="R12" s="42">
        <f t="shared" si="7"/>
        <v>212237.0325451947</v>
      </c>
    </row>
    <row r="13" spans="1:18" x14ac:dyDescent="0.25">
      <c r="A13">
        <v>2031</v>
      </c>
      <c r="B13">
        <f t="shared" ref="B13:B16" si="9">1-0.06</f>
        <v>0.94</v>
      </c>
      <c r="C13">
        <f t="shared" si="3"/>
        <v>6.0000000000000053E-2</v>
      </c>
      <c r="D13" s="46">
        <f>D12*SUM(Ship_demand_SSP1OLD!I13:M13)/SUM(Ship_demand_SSP1OLD!I12:M12)</f>
        <v>173927.66908159776</v>
      </c>
      <c r="E13" s="46">
        <f>E12*(SUM(Ship_demand_SSP5!B13:F13)/SUM(Ship_demand_SSP5!B12:F12))</f>
        <v>193180.26652284007</v>
      </c>
      <c r="F13" s="42">
        <f t="shared" si="0"/>
        <v>167343.50087034114</v>
      </c>
      <c r="G13" s="42">
        <f t="shared" si="1"/>
        <v>185867.27614817437</v>
      </c>
      <c r="H13" s="46">
        <v>165399.52627526317</v>
      </c>
      <c r="J13" s="46">
        <v>138056.0202</v>
      </c>
      <c r="K13" s="46">
        <v>149994.13537703</v>
      </c>
      <c r="L13" s="42">
        <f t="shared" si="4"/>
        <v>132829.80136792336</v>
      </c>
      <c r="M13" s="42">
        <f t="shared" si="5"/>
        <v>144315.98983963975</v>
      </c>
      <c r="O13">
        <v>206025.549700153</v>
      </c>
      <c r="P13">
        <v>224020.76790000001</v>
      </c>
      <c r="Q13" s="42">
        <f t="shared" si="6"/>
        <v>198226.29106462208</v>
      </c>
      <c r="R13" s="42">
        <f t="shared" si="7"/>
        <v>215540.2861775865</v>
      </c>
    </row>
    <row r="14" spans="1:18" x14ac:dyDescent="0.25">
      <c r="A14">
        <v>2032</v>
      </c>
      <c r="B14">
        <f t="shared" si="9"/>
        <v>0.94</v>
      </c>
      <c r="C14">
        <f t="shared" si="3"/>
        <v>6.0000000000000053E-2</v>
      </c>
      <c r="D14" s="46">
        <f>D13*SUM(Ship_demand_SSP1OLD!I14:M14)/SUM(Ship_demand_SSP1OLD!I13:M13)</f>
        <v>175943.09354356118</v>
      </c>
      <c r="E14" s="46">
        <f>E13*(SUM(Ship_demand_SSP5!B14:F14)/SUM(Ship_demand_SSP5!B13:F13))</f>
        <v>196676.61593939379</v>
      </c>
      <c r="F14" s="42">
        <f t="shared" si="0"/>
        <v>169282.62985991238</v>
      </c>
      <c r="G14" s="42">
        <f t="shared" si="1"/>
        <v>189231.26851765515</v>
      </c>
      <c r="H14" s="46">
        <v>167683.5389364945</v>
      </c>
      <c r="J14" s="46">
        <v>139838.48310000001</v>
      </c>
      <c r="K14" s="46">
        <v>152738.45450259899</v>
      </c>
      <c r="L14" s="42">
        <f t="shared" si="4"/>
        <v>134544.78773801934</v>
      </c>
      <c r="M14" s="42">
        <f t="shared" si="5"/>
        <v>146956.42061412852</v>
      </c>
      <c r="O14">
        <v>208574.65802406499</v>
      </c>
      <c r="P14">
        <v>227609.6949</v>
      </c>
      <c r="Q14" s="42">
        <f t="shared" si="6"/>
        <v>200678.90089532724</v>
      </c>
      <c r="R14" s="42">
        <f t="shared" si="7"/>
        <v>218993.3515335439</v>
      </c>
    </row>
    <row r="15" spans="1:18" x14ac:dyDescent="0.25">
      <c r="A15">
        <v>2033</v>
      </c>
      <c r="B15">
        <f t="shared" si="9"/>
        <v>0.94</v>
      </c>
      <c r="C15">
        <f t="shared" si="3"/>
        <v>6.0000000000000053E-2</v>
      </c>
      <c r="D15" s="46">
        <f>D14*SUM(Ship_demand_SSP1OLD!I15:M15)/SUM(Ship_demand_SSP1OLD!I14:M14)</f>
        <v>177958.51800552459</v>
      </c>
      <c r="E15" s="46">
        <f>E14*(SUM(Ship_demand_SSP5!B15:F15)/SUM(Ship_demand_SSP5!B14:F14))</f>
        <v>200172.96535594756</v>
      </c>
      <c r="F15" s="42">
        <f t="shared" si="0"/>
        <v>171221.75884948365</v>
      </c>
      <c r="G15" s="42">
        <f t="shared" si="1"/>
        <v>192595.26088713598</v>
      </c>
      <c r="H15" s="46">
        <v>170015.84621469185</v>
      </c>
      <c r="J15" s="46">
        <v>141621.50940000001</v>
      </c>
      <c r="K15" s="46">
        <v>155486.65869843101</v>
      </c>
      <c r="L15" s="42">
        <f t="shared" si="4"/>
        <v>136260.31618016679</v>
      </c>
      <c r="M15" s="42">
        <f t="shared" si="5"/>
        <v>149600.58938650097</v>
      </c>
      <c r="O15">
        <v>211127.71475477499</v>
      </c>
      <c r="P15">
        <v>231567.1164</v>
      </c>
      <c r="Q15" s="42">
        <f t="shared" si="6"/>
        <v>203135.30966279691</v>
      </c>
      <c r="R15" s="42">
        <f t="shared" si="7"/>
        <v>222800.96174143362</v>
      </c>
    </row>
    <row r="16" spans="1:18" x14ac:dyDescent="0.25">
      <c r="A16">
        <v>2034</v>
      </c>
      <c r="B16">
        <f t="shared" si="9"/>
        <v>0.94</v>
      </c>
      <c r="C16">
        <f t="shared" si="3"/>
        <v>6.0000000000000053E-2</v>
      </c>
      <c r="D16" s="46">
        <f>D15*SUM(Ship_demand_SSP1OLD!I16:M16)/SUM(Ship_demand_SSP1OLD!I15:M15)</f>
        <v>179973.94246748806</v>
      </c>
      <c r="E16" s="46">
        <f>E15*(SUM(Ship_demand_SSP5!B16:F16)/SUM(Ship_demand_SSP5!B15:F15))</f>
        <v>203669.3147725013</v>
      </c>
      <c r="F16" s="42">
        <f t="shared" si="0"/>
        <v>173160.88783905495</v>
      </c>
      <c r="G16" s="42">
        <f t="shared" si="1"/>
        <v>195959.25325661679</v>
      </c>
      <c r="H16" s="46">
        <v>172397.21685836479</v>
      </c>
      <c r="J16" s="46">
        <v>143405.2813</v>
      </c>
      <c r="K16" s="46">
        <v>158232.05473471701</v>
      </c>
      <c r="L16" s="42">
        <f t="shared" si="4"/>
        <v>137976.56199704192</v>
      </c>
      <c r="M16" s="42">
        <f t="shared" si="5"/>
        <v>152242.05630440763</v>
      </c>
      <c r="O16">
        <v>213678.30900391299</v>
      </c>
      <c r="P16">
        <v>235516.66149999999</v>
      </c>
      <c r="Q16" s="42">
        <f t="shared" si="6"/>
        <v>205589.34916786419</v>
      </c>
      <c r="R16" s="42">
        <f t="shared" si="7"/>
        <v>226600.99371661764</v>
      </c>
    </row>
    <row r="17" spans="1:18" x14ac:dyDescent="0.25">
      <c r="A17">
        <v>2035</v>
      </c>
      <c r="B17">
        <f>1-0.145</f>
        <v>0.85499999999999998</v>
      </c>
      <c r="C17">
        <f t="shared" si="3"/>
        <v>0.14500000000000002</v>
      </c>
      <c r="D17" s="46">
        <f>D16*SUM(Ship_demand_SSP1OLD!I17:M17)/SUM(Ship_demand_SSP1OLD!I16:M16)</f>
        <v>181989.36692945147</v>
      </c>
      <c r="E17" s="46">
        <f>E16*(SUM(Ship_demand_SSP5!B17:F17)/SUM(Ship_demand_SSP5!B16:F16))</f>
        <v>207165.66418905507</v>
      </c>
      <c r="F17" s="42">
        <f t="shared" si="0"/>
        <v>165340.10418579041</v>
      </c>
      <c r="G17" s="42">
        <f t="shared" si="1"/>
        <v>188213.15266190795</v>
      </c>
      <c r="H17" s="46">
        <v>159019.48091963617</v>
      </c>
      <c r="J17" s="46">
        <v>145184.69529999999</v>
      </c>
      <c r="K17" s="46">
        <v>160972.97513583201</v>
      </c>
      <c r="L17" s="42">
        <f t="shared" si="4"/>
        <v>131902.50096528861</v>
      </c>
      <c r="M17" s="42">
        <f t="shared" si="5"/>
        <v>146246.39301246969</v>
      </c>
      <c r="O17">
        <v>216348.69659330099</v>
      </c>
      <c r="P17">
        <v>239629.5245</v>
      </c>
      <c r="Q17" s="42">
        <f t="shared" si="6"/>
        <v>196556.07708698214</v>
      </c>
      <c r="R17" s="42">
        <f t="shared" si="7"/>
        <v>217707.06286472399</v>
      </c>
    </row>
    <row r="18" spans="1:18" x14ac:dyDescent="0.25">
      <c r="A18">
        <v>2036</v>
      </c>
      <c r="B18">
        <f t="shared" ref="B18:B21" si="10">1-0.145</f>
        <v>0.85499999999999998</v>
      </c>
      <c r="C18">
        <f t="shared" si="3"/>
        <v>0.14500000000000002</v>
      </c>
      <c r="D18" s="46">
        <f>D17*SUM(Ship_demand_SSP1OLD!I18:M18)/SUM(Ship_demand_SSP1OLD!I17:M17)</f>
        <v>184004.79139141488</v>
      </c>
      <c r="E18" s="46">
        <f>E17*(SUM(Ship_demand_SSP5!B18:F18)/SUM(Ship_demand_SSP5!B17:F17))</f>
        <v>210662.01360560878</v>
      </c>
      <c r="F18" s="42">
        <f t="shared" si="0"/>
        <v>167171.14792280609</v>
      </c>
      <c r="G18" s="42">
        <f t="shared" si="1"/>
        <v>191389.6392147021</v>
      </c>
      <c r="H18" s="46">
        <v>161276.92294031085</v>
      </c>
      <c r="J18" s="46">
        <v>147030.8193</v>
      </c>
      <c r="K18" s="46">
        <v>163833.77264459801</v>
      </c>
      <c r="L18" s="42">
        <f t="shared" si="4"/>
        <v>133579.73266101847</v>
      </c>
      <c r="M18" s="42">
        <f t="shared" si="5"/>
        <v>148845.47100331285</v>
      </c>
      <c r="O18">
        <v>219031.31941707499</v>
      </c>
      <c r="P18">
        <v>243754.44630000001</v>
      </c>
      <c r="Q18" s="42">
        <f t="shared" si="6"/>
        <v>198993.28067012288</v>
      </c>
      <c r="R18" s="42">
        <f t="shared" si="7"/>
        <v>221454.61697558931</v>
      </c>
    </row>
    <row r="19" spans="1:18" x14ac:dyDescent="0.25">
      <c r="A19">
        <v>2037</v>
      </c>
      <c r="B19">
        <f t="shared" si="10"/>
        <v>0.85499999999999998</v>
      </c>
      <c r="C19">
        <f t="shared" si="3"/>
        <v>0.14500000000000002</v>
      </c>
      <c r="D19" s="46">
        <f>D18*SUM(Ship_demand_SSP1OLD!I19:M19)/SUM(Ship_demand_SSP1OLD!I18:M18)</f>
        <v>186020.21585337832</v>
      </c>
      <c r="E19" s="46">
        <f>E18*(SUM(Ship_demand_SSP5!B19:F19)/SUM(Ship_demand_SSP5!B18:F18))</f>
        <v>214158.36302216255</v>
      </c>
      <c r="F19" s="42">
        <f t="shared" si="0"/>
        <v>169002.19165982181</v>
      </c>
      <c r="G19" s="42">
        <f t="shared" si="1"/>
        <v>194566.12576749627</v>
      </c>
      <c r="H19" s="46">
        <v>163581.1752921353</v>
      </c>
      <c r="J19" s="46">
        <v>149376.43950000001</v>
      </c>
      <c r="K19" s="46">
        <v>167155.341843186</v>
      </c>
      <c r="L19" s="42">
        <f t="shared" si="4"/>
        <v>135710.76424155381</v>
      </c>
      <c r="M19" s="42">
        <f t="shared" si="5"/>
        <v>151863.16707325823</v>
      </c>
      <c r="O19">
        <v>221689.04816696499</v>
      </c>
      <c r="P19">
        <v>247854.29730000001</v>
      </c>
      <c r="Q19" s="42">
        <f t="shared" si="6"/>
        <v>201407.86760901107</v>
      </c>
      <c r="R19" s="42">
        <f t="shared" si="7"/>
        <v>225179.39388384129</v>
      </c>
    </row>
    <row r="20" spans="1:18" x14ac:dyDescent="0.25">
      <c r="A20">
        <v>2038</v>
      </c>
      <c r="B20">
        <f t="shared" si="10"/>
        <v>0.85499999999999998</v>
      </c>
      <c r="C20">
        <f t="shared" si="3"/>
        <v>0.14500000000000002</v>
      </c>
      <c r="D20" s="46">
        <f>D19*SUM(Ship_demand_SSP1OLD!I20:M20)/SUM(Ship_demand_SSP1OLD!I19:M19)</f>
        <v>188035.64031534179</v>
      </c>
      <c r="E20" s="46">
        <f>E19*(SUM(Ship_demand_SSP5!B20:F20)/SUM(Ship_demand_SSP5!B19:F19))</f>
        <v>217654.71243871626</v>
      </c>
      <c r="F20" s="42">
        <f t="shared" si="0"/>
        <v>170833.23539683752</v>
      </c>
      <c r="G20" s="42">
        <f t="shared" si="1"/>
        <v>197742.61232029038</v>
      </c>
      <c r="H20" s="46">
        <v>165932.99528222054</v>
      </c>
      <c r="J20" s="46">
        <v>151855.93109999999</v>
      </c>
      <c r="K20" s="46">
        <v>170528.45570823099</v>
      </c>
      <c r="L20" s="42">
        <f t="shared" si="4"/>
        <v>137963.42002243089</v>
      </c>
      <c r="M20" s="42">
        <f t="shared" si="5"/>
        <v>154927.69225561831</v>
      </c>
      <c r="O20">
        <v>224346.94947937501</v>
      </c>
      <c r="P20">
        <v>251954.14439999999</v>
      </c>
      <c r="Q20" s="42">
        <f t="shared" si="6"/>
        <v>203822.61132356984</v>
      </c>
      <c r="R20" s="42">
        <f t="shared" si="7"/>
        <v>228904.16724888401</v>
      </c>
    </row>
    <row r="21" spans="1:18" x14ac:dyDescent="0.25">
      <c r="A21">
        <v>2039</v>
      </c>
      <c r="B21">
        <f t="shared" si="10"/>
        <v>0.85499999999999998</v>
      </c>
      <c r="C21">
        <f t="shared" si="3"/>
        <v>0.14500000000000002</v>
      </c>
      <c r="D21" s="46">
        <f>D20*SUM(Ship_demand_SSP1OLD!I21:M21)/SUM(Ship_demand_SSP1OLD!I20:M20)</f>
        <v>190051.06477730523</v>
      </c>
      <c r="E21" s="46">
        <f>E20*(SUM(Ship_demand_SSP5!B21:F21)/SUM(Ship_demand_SSP5!B20:F20))</f>
        <v>221151.06185527</v>
      </c>
      <c r="F21" s="42">
        <f t="shared" si="0"/>
        <v>172664.27913385324</v>
      </c>
      <c r="G21" s="42">
        <f t="shared" si="1"/>
        <v>200919.09887308453</v>
      </c>
      <c r="H21" s="46">
        <v>168333.15538112418</v>
      </c>
      <c r="J21" s="46">
        <v>154329.90640000001</v>
      </c>
      <c r="K21" s="46">
        <v>173989.880594249</v>
      </c>
      <c r="L21" s="42">
        <f t="shared" si="4"/>
        <v>140211.06416096809</v>
      </c>
      <c r="M21" s="42">
        <f t="shared" si="5"/>
        <v>158072.44934193403</v>
      </c>
      <c r="O21">
        <v>226994.101702274</v>
      </c>
      <c r="P21">
        <v>256043.06580000001</v>
      </c>
      <c r="Q21" s="42">
        <f t="shared" si="6"/>
        <v>206227.58932703437</v>
      </c>
      <c r="R21" s="42">
        <f t="shared" si="7"/>
        <v>232619.01444952068</v>
      </c>
    </row>
    <row r="22" spans="1:18" x14ac:dyDescent="0.25">
      <c r="A22">
        <v>2040</v>
      </c>
      <c r="B22">
        <f>1-0.31</f>
        <v>0.69</v>
      </c>
      <c r="C22">
        <f t="shared" si="3"/>
        <v>0.31000000000000005</v>
      </c>
      <c r="D22" s="46">
        <f>D21*SUM(Ship_demand_SSP1OLD!I22:M22)/SUM(Ship_demand_SSP1OLD!I21:M21)</f>
        <v>192066.48923926865</v>
      </c>
      <c r="E22" s="46">
        <f>E21*(SUM(Ship_demand_SSP5!B22:F22)/SUM(Ship_demand_SSP5!B21:F21))</f>
        <v>224647.41127182377</v>
      </c>
      <c r="F22" s="42">
        <f t="shared" si="0"/>
        <v>154500.54734820718</v>
      </c>
      <c r="G22" s="42">
        <f t="shared" si="1"/>
        <v>180709.02498049295</v>
      </c>
      <c r="H22" s="46">
        <v>137824.42808062737</v>
      </c>
      <c r="J22" s="46">
        <v>156799.5319</v>
      </c>
      <c r="K22" s="46">
        <v>177446.61818040101</v>
      </c>
      <c r="L22" s="42">
        <f t="shared" si="4"/>
        <v>126131.39126166556</v>
      </c>
      <c r="M22" s="42">
        <f t="shared" si="5"/>
        <v>142740.15078084258</v>
      </c>
      <c r="O22">
        <v>229710.149888557</v>
      </c>
      <c r="P22">
        <v>260280.7323</v>
      </c>
      <c r="Q22" s="42">
        <f t="shared" si="6"/>
        <v>184781.55158554669</v>
      </c>
      <c r="R22" s="42">
        <f t="shared" si="7"/>
        <v>209372.88833579823</v>
      </c>
    </row>
    <row r="23" spans="1:18" x14ac:dyDescent="0.25">
      <c r="A23">
        <v>2041</v>
      </c>
      <c r="B23">
        <f t="shared" ref="B23:B26" si="11">1-0.31</f>
        <v>0.69</v>
      </c>
      <c r="C23">
        <f t="shared" si="3"/>
        <v>0.31000000000000005</v>
      </c>
      <c r="D23" s="46">
        <f>D22*SUM(Ship_demand_SSP1OLD!I23:M23)/SUM(Ship_demand_SSP1OLD!I22:M22)</f>
        <v>194081.91370123209</v>
      </c>
      <c r="E23" s="46">
        <f>E22*(SUM(Ship_demand_SSP5!B23:F23)/SUM(Ship_demand_SSP5!B22:F22))</f>
        <v>228143.76068837749</v>
      </c>
      <c r="F23" s="42">
        <f t="shared" si="0"/>
        <v>156121.77853614441</v>
      </c>
      <c r="G23" s="42">
        <f t="shared" si="1"/>
        <v>183521.52965383651</v>
      </c>
      <c r="H23" s="46">
        <v>139841.34224799994</v>
      </c>
      <c r="J23" s="46">
        <v>159306.99909999999</v>
      </c>
      <c r="K23" s="46">
        <v>180946.51190544799</v>
      </c>
      <c r="L23" s="42">
        <f t="shared" si="4"/>
        <v>128148.42742654834</v>
      </c>
      <c r="M23" s="42">
        <f t="shared" si="5"/>
        <v>145555.50653770595</v>
      </c>
      <c r="O23">
        <v>233184.16171521801</v>
      </c>
      <c r="P23">
        <v>265283.15149999998</v>
      </c>
      <c r="Q23" s="42">
        <f t="shared" si="6"/>
        <v>187576.08763834363</v>
      </c>
      <c r="R23" s="42">
        <f t="shared" si="7"/>
        <v>213396.89329119865</v>
      </c>
    </row>
    <row r="24" spans="1:18" x14ac:dyDescent="0.25">
      <c r="A24">
        <v>2042</v>
      </c>
      <c r="B24">
        <f t="shared" si="11"/>
        <v>0.69</v>
      </c>
      <c r="C24">
        <f t="shared" si="3"/>
        <v>0.31000000000000005</v>
      </c>
      <c r="D24" s="46">
        <f>D23*SUM(Ship_demand_SSP1OLD!I24:M24)/SUM(Ship_demand_SSP1OLD!I23:M23)</f>
        <v>196097.3381631955</v>
      </c>
      <c r="E24" s="46">
        <f>E23*(SUM(Ship_demand_SSP5!B24:F24)/SUM(Ship_demand_SSP5!B23:F23))</f>
        <v>231640.11010493123</v>
      </c>
      <c r="F24" s="42">
        <f t="shared" si="0"/>
        <v>157743.00972408167</v>
      </c>
      <c r="G24" s="42">
        <f t="shared" si="1"/>
        <v>186334.0343271801</v>
      </c>
      <c r="H24" s="46">
        <v>141899.21353342631</v>
      </c>
      <c r="J24" s="46">
        <v>161819.1347</v>
      </c>
      <c r="K24" s="46">
        <v>184451.07410168901</v>
      </c>
      <c r="L24" s="42">
        <f t="shared" si="4"/>
        <v>130169.21890740581</v>
      </c>
      <c r="M24" s="42">
        <f t="shared" si="5"/>
        <v>148374.61766781335</v>
      </c>
      <c r="O24">
        <v>236952.365174151</v>
      </c>
      <c r="P24">
        <v>270539.99479999999</v>
      </c>
      <c r="Q24" s="42">
        <f t="shared" si="6"/>
        <v>190607.27490703622</v>
      </c>
      <c r="R24" s="42">
        <f t="shared" si="7"/>
        <v>217625.55999089539</v>
      </c>
    </row>
    <row r="25" spans="1:18" x14ac:dyDescent="0.25">
      <c r="A25">
        <v>2043</v>
      </c>
      <c r="B25">
        <f t="shared" si="11"/>
        <v>0.69</v>
      </c>
      <c r="C25">
        <f t="shared" si="3"/>
        <v>0.31000000000000005</v>
      </c>
      <c r="D25" s="46">
        <f>D24*SUM(Ship_demand_SSP1OLD!I25:M25)/SUM(Ship_demand_SSP1OLD!I24:M24)</f>
        <v>198112.76262515894</v>
      </c>
      <c r="E25" s="46">
        <f>E24*(SUM(Ship_demand_SSP5!B25:F25)/SUM(Ship_demand_SSP5!B24:F24))</f>
        <v>235136.459521485</v>
      </c>
      <c r="F25" s="42">
        <f t="shared" si="0"/>
        <v>159364.24091201893</v>
      </c>
      <c r="G25" s="42">
        <f t="shared" si="1"/>
        <v>189146.53900052368</v>
      </c>
      <c r="H25" s="46">
        <v>143998.71649193697</v>
      </c>
      <c r="J25" s="46">
        <v>164322.38649999999</v>
      </c>
      <c r="K25" s="46">
        <v>187946.752403352</v>
      </c>
      <c r="L25" s="42">
        <f t="shared" si="4"/>
        <v>132182.86415485229</v>
      </c>
      <c r="M25" s="42">
        <f t="shared" si="5"/>
        <v>151186.58248843008</v>
      </c>
      <c r="O25">
        <v>240707.24279121801</v>
      </c>
      <c r="P25">
        <v>275783.5122</v>
      </c>
      <c r="Q25" s="42">
        <f t="shared" si="6"/>
        <v>193627.74271149369</v>
      </c>
      <c r="R25" s="42">
        <f t="shared" si="7"/>
        <v>221843.50717959329</v>
      </c>
    </row>
    <row r="26" spans="1:18" x14ac:dyDescent="0.25">
      <c r="A26">
        <v>2044</v>
      </c>
      <c r="B26">
        <f t="shared" si="11"/>
        <v>0.69</v>
      </c>
      <c r="C26">
        <f t="shared" si="3"/>
        <v>0.31000000000000005</v>
      </c>
      <c r="D26" s="46">
        <f>D25*SUM(Ship_demand_SSP1OLD!I26:M26)/SUM(Ship_demand_SSP1OLD!I25:M25)</f>
        <v>200128.18708712241</v>
      </c>
      <c r="E26" s="46">
        <f>E25*(SUM(Ship_demand_SSP5!B26:F26)/SUM(Ship_demand_SSP5!B25:F25))</f>
        <v>238632.80893803871</v>
      </c>
      <c r="F26" s="42">
        <f t="shared" si="0"/>
        <v>160985.47209995618</v>
      </c>
      <c r="G26" s="42">
        <f t="shared" si="1"/>
        <v>191959.04367386724</v>
      </c>
      <c r="H26" s="46">
        <v>146140.5390423307</v>
      </c>
      <c r="J26" s="46">
        <v>166900.3818</v>
      </c>
      <c r="K26" s="46">
        <v>191471.57127527799</v>
      </c>
      <c r="L26" s="42">
        <f t="shared" si="4"/>
        <v>134256.63395451225</v>
      </c>
      <c r="M26" s="42">
        <f t="shared" si="5"/>
        <v>154021.98832717288</v>
      </c>
      <c r="O26">
        <v>244574.23582548401</v>
      </c>
      <c r="P26">
        <v>281070.74050000001</v>
      </c>
      <c r="Q26" s="42">
        <f t="shared" si="6"/>
        <v>196738.39747876814</v>
      </c>
      <c r="R26" s="42">
        <f t="shared" si="7"/>
        <v>226096.61593136151</v>
      </c>
    </row>
    <row r="27" spans="1:18" x14ac:dyDescent="0.25">
      <c r="A27">
        <v>2045</v>
      </c>
      <c r="B27">
        <f>1-0.62</f>
        <v>0.38</v>
      </c>
      <c r="C27">
        <f t="shared" si="3"/>
        <v>0.62</v>
      </c>
      <c r="D27" s="46">
        <f>D26*SUM(Ship_demand_SSP1OLD!I27:M27)/SUM(Ship_demand_SSP1OLD!I26:M26)</f>
        <v>202143.61154908576</v>
      </c>
      <c r="E27" s="46">
        <f>E26*(SUM(Ship_demand_SSP5!B27:F27)/SUM(Ship_demand_SSP5!B26:F26))</f>
        <v>242129.15835459248</v>
      </c>
      <c r="F27" s="42">
        <f t="shared" si="0"/>
        <v>123069.79502670103</v>
      </c>
      <c r="G27" s="42">
        <f t="shared" si="1"/>
        <v>147413.9383398293</v>
      </c>
      <c r="H27" s="46">
        <v>81686.442649695426</v>
      </c>
      <c r="J27" s="46">
        <v>169821.1856</v>
      </c>
      <c r="K27" s="46">
        <v>195526.12513952699</v>
      </c>
      <c r="L27" s="42">
        <f t="shared" si="4"/>
        <v>103391.14030278577</v>
      </c>
      <c r="M27" s="42">
        <f t="shared" si="5"/>
        <v>119040.91333325896</v>
      </c>
      <c r="O27">
        <v>248942.23000715999</v>
      </c>
      <c r="P27">
        <v>287024.6103</v>
      </c>
      <c r="Q27" s="42">
        <f t="shared" si="6"/>
        <v>151561.89693895675</v>
      </c>
      <c r="R27" s="42">
        <f t="shared" si="7"/>
        <v>174747.34762350941</v>
      </c>
    </row>
    <row r="28" spans="1:18" x14ac:dyDescent="0.25">
      <c r="A28">
        <v>2046</v>
      </c>
      <c r="B28">
        <f t="shared" ref="B28:B31" si="12">1-0.62</f>
        <v>0.38</v>
      </c>
      <c r="C28">
        <f t="shared" si="3"/>
        <v>0.62</v>
      </c>
      <c r="D28" s="46">
        <f>D27*SUM(Ship_demand_SSP1OLD!I28:M28)/SUM(Ship_demand_SSP1OLD!I27:M27)</f>
        <v>204159.03601104926</v>
      </c>
      <c r="E28" s="46">
        <f>E27*(SUM(Ship_demand_SSP5!B28:F28)/SUM(Ship_demand_SSP5!B27:F27))</f>
        <v>245625.50777114619</v>
      </c>
      <c r="F28" s="42">
        <f t="shared" si="0"/>
        <v>124296.83294061215</v>
      </c>
      <c r="G28" s="42">
        <f t="shared" si="1"/>
        <v>149542.59826996271</v>
      </c>
      <c r="H28" s="46">
        <v>82913.776642371857</v>
      </c>
      <c r="J28" s="46">
        <v>172547.41690000001</v>
      </c>
      <c r="K28" s="46">
        <v>199376.903081233</v>
      </c>
      <c r="L28" s="42">
        <f t="shared" si="4"/>
        <v>105050.93417267469</v>
      </c>
      <c r="M28" s="42">
        <f t="shared" si="5"/>
        <v>121385.35770301844</v>
      </c>
      <c r="O28">
        <v>253018.36540164499</v>
      </c>
      <c r="P28">
        <v>292672.81630000001</v>
      </c>
      <c r="Q28" s="42">
        <f t="shared" si="6"/>
        <v>154043.54423740989</v>
      </c>
      <c r="R28" s="42">
        <f t="shared" si="7"/>
        <v>178186.1085586765</v>
      </c>
    </row>
    <row r="29" spans="1:18" x14ac:dyDescent="0.25">
      <c r="A29">
        <v>2047</v>
      </c>
      <c r="B29">
        <f t="shared" si="12"/>
        <v>0.38</v>
      </c>
      <c r="C29">
        <f t="shared" si="3"/>
        <v>0.62</v>
      </c>
      <c r="D29" s="46">
        <f>D28*SUM(Ship_demand_SSP1OLD!I29:M29)/SUM(Ship_demand_SSP1OLD!I28:M28)</f>
        <v>206174.4604730127</v>
      </c>
      <c r="E29" s="46">
        <f>E28*(SUM(Ship_demand_SSP5!B29:F29)/SUM(Ship_demand_SSP5!B28:F28))</f>
        <v>249121.8571876999</v>
      </c>
      <c r="F29" s="42">
        <f t="shared" si="0"/>
        <v>125523.87085452321</v>
      </c>
      <c r="G29" s="42">
        <f t="shared" si="1"/>
        <v>151671.25820009611</v>
      </c>
      <c r="H29" s="46">
        <v>84165.599125418739</v>
      </c>
      <c r="J29" s="46">
        <v>175269.99900000001</v>
      </c>
      <c r="K29" s="46">
        <v>203070.505008515</v>
      </c>
      <c r="L29" s="42">
        <f t="shared" si="4"/>
        <v>106708.50632359574</v>
      </c>
      <c r="M29" s="42">
        <f t="shared" si="5"/>
        <v>123634.10961072065</v>
      </c>
      <c r="O29">
        <v>257102.238567867</v>
      </c>
      <c r="P29">
        <v>298213.21909999999</v>
      </c>
      <c r="Q29" s="42">
        <f t="shared" si="6"/>
        <v>156529.90247366778</v>
      </c>
      <c r="R29" s="42">
        <f t="shared" si="7"/>
        <v>181559.23636487374</v>
      </c>
    </row>
    <row r="30" spans="1:18" x14ac:dyDescent="0.25">
      <c r="A30">
        <v>2048</v>
      </c>
      <c r="B30">
        <f t="shared" si="12"/>
        <v>0.38</v>
      </c>
      <c r="C30">
        <f t="shared" si="3"/>
        <v>0.62</v>
      </c>
      <c r="D30" s="46">
        <f>D29*SUM(Ship_demand_SSP1OLD!I30:M30)/SUM(Ship_demand_SSP1OLD!I29:M29)</f>
        <v>208189.88493497611</v>
      </c>
      <c r="E30" s="46">
        <f>E29*(SUM(Ship_demand_SSP5!B30:F30)/SUM(Ship_demand_SSP5!B29:F29))</f>
        <v>252618.20660425365</v>
      </c>
      <c r="F30" s="42">
        <f t="shared" si="0"/>
        <v>126750.90876843427</v>
      </c>
      <c r="G30" s="42">
        <f t="shared" si="1"/>
        <v>153799.91813022952</v>
      </c>
      <c r="H30" s="46">
        <v>85442.319733289245</v>
      </c>
      <c r="J30" s="46">
        <v>178131.64809999999</v>
      </c>
      <c r="K30" s="46">
        <v>206867.74869835199</v>
      </c>
      <c r="L30" s="42">
        <f t="shared" si="4"/>
        <v>108450.74574178195</v>
      </c>
      <c r="M30" s="42">
        <f t="shared" si="5"/>
        <v>125945.96106619539</v>
      </c>
      <c r="O30">
        <v>261178.52115690199</v>
      </c>
      <c r="P30">
        <v>303746.03149999998</v>
      </c>
      <c r="Q30" s="42">
        <f t="shared" si="6"/>
        <v>159011.6393876322</v>
      </c>
      <c r="R30" s="42">
        <f t="shared" si="7"/>
        <v>184927.74295665315</v>
      </c>
    </row>
    <row r="31" spans="1:18" x14ac:dyDescent="0.25">
      <c r="A31">
        <v>2049</v>
      </c>
      <c r="B31">
        <f t="shared" si="12"/>
        <v>0.38</v>
      </c>
      <c r="C31">
        <f t="shared" si="3"/>
        <v>0.62</v>
      </c>
      <c r="D31" s="46">
        <f>D30*SUM(Ship_demand_SSP1OLD!I31:M31)/SUM(Ship_demand_SSP1OLD!I30:M30)</f>
        <v>210205.30939693956</v>
      </c>
      <c r="E31" s="46">
        <f>E30*(SUM(Ship_demand_SSP5!B31:F31)/SUM(Ship_demand_SSP5!B30:F30))</f>
        <v>256114.55602080742</v>
      </c>
      <c r="F31" s="42">
        <f t="shared" si="0"/>
        <v>127977.94668234534</v>
      </c>
      <c r="G31" s="42">
        <f t="shared" si="1"/>
        <v>155928.57806036295</v>
      </c>
      <c r="H31" s="46">
        <v>86744.356144327321</v>
      </c>
      <c r="J31" s="46">
        <v>180874.71590000001</v>
      </c>
      <c r="K31" s="46">
        <v>210581.836296553</v>
      </c>
      <c r="L31" s="42">
        <f t="shared" si="4"/>
        <v>110120.79006968974</v>
      </c>
      <c r="M31" s="42">
        <f t="shared" si="5"/>
        <v>128207.18513317915</v>
      </c>
      <c r="O31">
        <v>265293.12282950099</v>
      </c>
      <c r="P31">
        <v>309317.1629</v>
      </c>
      <c r="Q31" s="42">
        <f t="shared" si="6"/>
        <v>161516.70586281148</v>
      </c>
      <c r="R31" s="42">
        <f t="shared" si="7"/>
        <v>188319.57905877172</v>
      </c>
    </row>
    <row r="32" spans="1:18" x14ac:dyDescent="0.25">
      <c r="A32">
        <v>2050</v>
      </c>
      <c r="B32">
        <f>1-0.8</f>
        <v>0.19999999999999996</v>
      </c>
      <c r="C32">
        <f t="shared" si="3"/>
        <v>0.8</v>
      </c>
      <c r="D32" s="46">
        <f>D31*SUM(Ship_demand_SSP1OLD!I32:M32)/SUM(Ship_demand_SSP1OLD!I31:M31)</f>
        <v>212220.73385890297</v>
      </c>
      <c r="E32" s="46">
        <f>E31*(SUM(Ship_demand_SSP5!B32:F32)/SUM(Ship_demand_SSP5!B31:F31))</f>
        <v>259610.90543736113</v>
      </c>
      <c r="F32" s="42">
        <f t="shared" si="0"/>
        <v>105103.63803613315</v>
      </c>
      <c r="G32" s="42">
        <f t="shared" si="1"/>
        <v>128573.91518334205</v>
      </c>
      <c r="H32" s="46">
        <v>46353.754855672509</v>
      </c>
      <c r="J32" s="46">
        <v>183731.73310000001</v>
      </c>
      <c r="K32" s="46">
        <v>214374.44815134999</v>
      </c>
      <c r="L32" s="42">
        <f t="shared" si="4"/>
        <v>90994.283265144346</v>
      </c>
      <c r="M32" s="42">
        <f t="shared" si="5"/>
        <v>106170.27843130348</v>
      </c>
      <c r="O32">
        <v>269578.64863884298</v>
      </c>
      <c r="P32">
        <v>315006.08059999999</v>
      </c>
      <c r="Q32" s="42">
        <f t="shared" si="6"/>
        <v>133510.50198349048</v>
      </c>
      <c r="R32" s="42">
        <f t="shared" si="7"/>
        <v>156008.72013087917</v>
      </c>
    </row>
    <row r="33" spans="2:18" x14ac:dyDescent="0.25">
      <c r="G33" s="54"/>
      <c r="H33" s="8"/>
      <c r="M33" s="54"/>
      <c r="R33" s="54"/>
    </row>
    <row r="34" spans="2:18" x14ac:dyDescent="0.25">
      <c r="B34">
        <v>0.63092972747650833</v>
      </c>
      <c r="H34" s="22"/>
    </row>
    <row r="35" spans="2:18" x14ac:dyDescent="0.25">
      <c r="H35" s="21"/>
    </row>
    <row r="36" spans="2:18" x14ac:dyDescent="0.25">
      <c r="H36" s="8"/>
    </row>
    <row r="37" spans="2:18" x14ac:dyDescent="0.25">
      <c r="H37" s="8"/>
    </row>
    <row r="38" spans="2:18" x14ac:dyDescent="0.25">
      <c r="H38" s="8"/>
    </row>
    <row r="39" spans="2:18" x14ac:dyDescent="0.25">
      <c r="H39" s="8"/>
    </row>
    <row r="40" spans="2:18" x14ac:dyDescent="0.25">
      <c r="H40" s="8"/>
    </row>
    <row r="41" spans="2:18" x14ac:dyDescent="0.25">
      <c r="H41" s="8"/>
    </row>
    <row r="42" spans="2:18" x14ac:dyDescent="0.25">
      <c r="H42" s="8"/>
    </row>
    <row r="43" spans="2:18" x14ac:dyDescent="0.25">
      <c r="H43" s="8"/>
    </row>
    <row r="44" spans="2:18" x14ac:dyDescent="0.25">
      <c r="H44" s="8"/>
    </row>
    <row r="45" spans="2:18" x14ac:dyDescent="0.25">
      <c r="H45" s="8"/>
    </row>
    <row r="46" spans="2:18" x14ac:dyDescent="0.25">
      <c r="H46" s="8"/>
    </row>
    <row r="47" spans="2:18" x14ac:dyDescent="0.25">
      <c r="H47" s="8"/>
    </row>
    <row r="48" spans="2:18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  <row r="56" spans="8:8" x14ac:dyDescent="0.25">
      <c r="H56" s="8"/>
    </row>
    <row r="57" spans="8:8" x14ac:dyDescent="0.25">
      <c r="H57" s="8"/>
    </row>
    <row r="58" spans="8:8" x14ac:dyDescent="0.25">
      <c r="H58" s="8"/>
    </row>
    <row r="59" spans="8:8" x14ac:dyDescent="0.25">
      <c r="H59" s="8"/>
    </row>
    <row r="60" spans="8:8" x14ac:dyDescent="0.25">
      <c r="H60" s="8"/>
    </row>
    <row r="61" spans="8:8" x14ac:dyDescent="0.25">
      <c r="H61" s="8"/>
    </row>
    <row r="62" spans="8:8" x14ac:dyDescent="0.25">
      <c r="H62" s="8"/>
    </row>
    <row r="63" spans="8:8" x14ac:dyDescent="0.25">
      <c r="H63" s="8"/>
    </row>
    <row r="64" spans="8:8" x14ac:dyDescent="0.25">
      <c r="H64" s="8"/>
    </row>
    <row r="65" spans="8:8" x14ac:dyDescent="0.25">
      <c r="H65" s="8"/>
    </row>
    <row r="66" spans="8:8" x14ac:dyDescent="0.25">
      <c r="H66" s="8"/>
    </row>
    <row r="67" spans="8:8" x14ac:dyDescent="0.25">
      <c r="H67" s="8"/>
    </row>
    <row r="68" spans="8:8" x14ac:dyDescent="0.25">
      <c r="H68" s="8"/>
    </row>
    <row r="69" spans="8:8" x14ac:dyDescent="0.25">
      <c r="H69" s="8"/>
    </row>
    <row r="70" spans="8:8" x14ac:dyDescent="0.25">
      <c r="H70" s="8"/>
    </row>
    <row r="71" spans="8:8" x14ac:dyDescent="0.25">
      <c r="H71" s="8"/>
    </row>
    <row r="72" spans="8:8" x14ac:dyDescent="0.25">
      <c r="H72" s="8"/>
    </row>
    <row r="73" spans="8:8" x14ac:dyDescent="0.25">
      <c r="H73" s="8"/>
    </row>
    <row r="74" spans="8:8" x14ac:dyDescent="0.25">
      <c r="H74" s="8"/>
    </row>
    <row r="75" spans="8:8" x14ac:dyDescent="0.25">
      <c r="H75" s="8"/>
    </row>
    <row r="76" spans="8:8" x14ac:dyDescent="0.25">
      <c r="H76" s="8"/>
    </row>
    <row r="77" spans="8:8" x14ac:dyDescent="0.25">
      <c r="H77" s="8"/>
    </row>
    <row r="78" spans="8:8" x14ac:dyDescent="0.25">
      <c r="H78" s="8"/>
    </row>
    <row r="79" spans="8:8" x14ac:dyDescent="0.25">
      <c r="H79" s="8"/>
    </row>
    <row r="80" spans="8:8" x14ac:dyDescent="0.25">
      <c r="H80" s="8"/>
    </row>
    <row r="81" spans="8:8" x14ac:dyDescent="0.25">
      <c r="H81" s="8"/>
    </row>
    <row r="82" spans="8:8" x14ac:dyDescent="0.25">
      <c r="H82" s="8"/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3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23.337734212474</v>
      </c>
      <c r="C2">
        <v>38.127646769545102</v>
      </c>
      <c r="D2">
        <v>2.9034389855492999</v>
      </c>
      <c r="E2">
        <v>67.342022869651402</v>
      </c>
      <c r="F2">
        <v>0.91290132554436898</v>
      </c>
    </row>
    <row r="3" spans="1:6" x14ac:dyDescent="0.25">
      <c r="A3">
        <v>2021</v>
      </c>
      <c r="B3">
        <v>22.793474690729301</v>
      </c>
      <c r="C3">
        <v>37.422609602593297</v>
      </c>
      <c r="D3">
        <v>2.8357278573265199</v>
      </c>
      <c r="E3">
        <v>66.553058440456297</v>
      </c>
      <c r="F3">
        <v>0.89161154504051598</v>
      </c>
    </row>
    <row r="4" spans="1:6" x14ac:dyDescent="0.25">
      <c r="A4">
        <v>2022</v>
      </c>
      <c r="B4">
        <v>22.2686231684939</v>
      </c>
      <c r="C4">
        <v>36.740799882900397</v>
      </c>
      <c r="D4">
        <v>2.7704312712308301</v>
      </c>
      <c r="E4">
        <v>65.784105476623694</v>
      </c>
      <c r="F4">
        <v>0.87108094656850898</v>
      </c>
    </row>
    <row r="5" spans="1:6" x14ac:dyDescent="0.25">
      <c r="A5">
        <v>2023</v>
      </c>
      <c r="B5">
        <v>21.762159706353199</v>
      </c>
      <c r="C5">
        <v>36.080996923863303</v>
      </c>
      <c r="D5">
        <v>2.7074223369723498</v>
      </c>
      <c r="E5">
        <v>65.0341122899043</v>
      </c>
      <c r="F5">
        <v>0.85126963319427096</v>
      </c>
    </row>
    <row r="6" spans="1:6" x14ac:dyDescent="0.25">
      <c r="A6">
        <v>2024</v>
      </c>
      <c r="B6">
        <v>21.273134609257699</v>
      </c>
      <c r="C6">
        <v>35.442064145803101</v>
      </c>
      <c r="D6">
        <v>2.6465829033370101</v>
      </c>
      <c r="E6">
        <v>64.302099682312701</v>
      </c>
      <c r="F6">
        <v>0.83214045573006101</v>
      </c>
    </row>
    <row r="7" spans="1:6" x14ac:dyDescent="0.25">
      <c r="A7">
        <v>2025</v>
      </c>
      <c r="B7">
        <v>20.463354437529802</v>
      </c>
      <c r="C7">
        <v>34.258245562868197</v>
      </c>
      <c r="D7">
        <v>2.5458384480735301</v>
      </c>
      <c r="E7">
        <v>62.556011662954901</v>
      </c>
      <c r="F7">
        <v>0.800464313331678</v>
      </c>
    </row>
    <row r="8" spans="1:6" x14ac:dyDescent="0.25">
      <c r="A8">
        <v>2026</v>
      </c>
      <c r="B8">
        <v>19.760134881812998</v>
      </c>
      <c r="C8">
        <v>33.240600096444403</v>
      </c>
      <c r="D8">
        <v>2.4583511601097499</v>
      </c>
      <c r="E8">
        <v>61.0838008475449</v>
      </c>
      <c r="F8">
        <v>0.77295649878901995</v>
      </c>
    </row>
    <row r="9" spans="1:6" x14ac:dyDescent="0.25">
      <c r="A9">
        <v>2027</v>
      </c>
      <c r="B9">
        <v>19.079939205810401</v>
      </c>
      <c r="C9">
        <v>32.250509540110002</v>
      </c>
      <c r="D9">
        <v>2.37372826460807</v>
      </c>
      <c r="E9">
        <v>59.635329783102101</v>
      </c>
      <c r="F9">
        <v>0.746349308536572</v>
      </c>
    </row>
    <row r="10" spans="1:6" x14ac:dyDescent="0.25">
      <c r="A10">
        <v>2028</v>
      </c>
      <c r="B10">
        <v>18.421654892296701</v>
      </c>
      <c r="C10">
        <v>31.286642444292099</v>
      </c>
      <c r="D10">
        <v>2.2918313537070398</v>
      </c>
      <c r="E10">
        <v>58.209451373334097</v>
      </c>
      <c r="F10">
        <v>0.72059922427730205</v>
      </c>
    </row>
    <row r="11" spans="1:6" x14ac:dyDescent="0.25">
      <c r="A11">
        <v>2029</v>
      </c>
      <c r="B11">
        <v>17.7842399683447</v>
      </c>
      <c r="C11">
        <v>30.3477517602254</v>
      </c>
      <c r="D11">
        <v>2.2125307959354799</v>
      </c>
      <c r="E11">
        <v>56.805091230505198</v>
      </c>
      <c r="F11">
        <v>0.69566548719297905</v>
      </c>
    </row>
    <row r="12" spans="1:6" x14ac:dyDescent="0.25">
      <c r="A12">
        <v>2030</v>
      </c>
      <c r="B12">
        <v>17.1667174926801</v>
      </c>
      <c r="C12">
        <v>29.432668295805701</v>
      </c>
      <c r="D12">
        <v>2.1357050503865</v>
      </c>
      <c r="E12">
        <v>55.421242049394998</v>
      </c>
      <c r="F12">
        <v>0.67150988230626896</v>
      </c>
    </row>
    <row r="13" spans="1:6" x14ac:dyDescent="0.25">
      <c r="A13">
        <v>2031</v>
      </c>
      <c r="B13">
        <v>16.568170571770501</v>
      </c>
      <c r="C13">
        <v>28.5402947266995</v>
      </c>
      <c r="D13">
        <v>2.0612400466707301</v>
      </c>
      <c r="E13">
        <v>54.056958420368801</v>
      </c>
      <c r="F13">
        <v>0.64809654352521295</v>
      </c>
    </row>
    <row r="14" spans="1:6" x14ac:dyDescent="0.25">
      <c r="A14">
        <v>2032</v>
      </c>
      <c r="B14">
        <v>15.9877378004643</v>
      </c>
      <c r="C14">
        <v>27.669600106456802</v>
      </c>
      <c r="D14">
        <v>1.9890286176880501</v>
      </c>
      <c r="E14">
        <v>52.7113521635426</v>
      </c>
      <c r="F14">
        <v>0.62539177529490197</v>
      </c>
    </row>
    <row r="15" spans="1:6" x14ac:dyDescent="0.25">
      <c r="A15">
        <v>2033</v>
      </c>
      <c r="B15">
        <v>15.424609140144</v>
      </c>
      <c r="C15">
        <v>26.819615000995</v>
      </c>
      <c r="D15">
        <v>1.9189699868300401</v>
      </c>
      <c r="E15">
        <v>51.383588040904399</v>
      </c>
      <c r="F15">
        <v>0.60336389136332402</v>
      </c>
    </row>
    <row r="16" spans="1:6" x14ac:dyDescent="0.25">
      <c r="A16">
        <v>2034</v>
      </c>
      <c r="B16">
        <v>14.878022141819001</v>
      </c>
      <c r="C16">
        <v>25.989426898709201</v>
      </c>
      <c r="D16">
        <v>1.8509692980963901</v>
      </c>
      <c r="E16">
        <v>50.072879918019296</v>
      </c>
      <c r="F16">
        <v>0.58198306704021996</v>
      </c>
    </row>
    <row r="17" spans="1:6" x14ac:dyDescent="0.25">
      <c r="A17">
        <v>2035</v>
      </c>
      <c r="B17">
        <v>14.347258497209101</v>
      </c>
      <c r="C17">
        <v>25.178176137551599</v>
      </c>
      <c r="D17">
        <v>1.7849371870164199</v>
      </c>
      <c r="E17">
        <v>48.778487132026299</v>
      </c>
      <c r="F17">
        <v>0.56122120428594202</v>
      </c>
    </row>
    <row r="18" spans="1:6" x14ac:dyDescent="0.25">
      <c r="A18">
        <v>2036</v>
      </c>
      <c r="B18">
        <v>13.8316408959712</v>
      </c>
      <c r="C18">
        <v>24.3850521218049</v>
      </c>
      <c r="D18">
        <v>1.7207893896578701</v>
      </c>
      <c r="E18">
        <v>47.499711328644203</v>
      </c>
      <c r="F18">
        <v>0.54105180877570902</v>
      </c>
    </row>
    <row r="19" spans="1:6" x14ac:dyDescent="0.25">
      <c r="A19">
        <v>2037</v>
      </c>
      <c r="B19">
        <v>13.330530137531101</v>
      </c>
      <c r="C19">
        <v>23.6092898424385</v>
      </c>
      <c r="D19">
        <v>1.65844638331086</v>
      </c>
      <c r="E19">
        <v>46.2358934130338</v>
      </c>
      <c r="F19">
        <v>0.52144987692321498</v>
      </c>
    </row>
    <row r="20" spans="1:6" x14ac:dyDescent="0.25">
      <c r="A20">
        <v>2038</v>
      </c>
      <c r="B20">
        <v>12.8433224961506</v>
      </c>
      <c r="C20">
        <v>22.850166772048301</v>
      </c>
      <c r="D20">
        <v>1.5978330586769001</v>
      </c>
      <c r="E20">
        <v>44.986410911817899</v>
      </c>
      <c r="F20">
        <v>0.50239179281006796</v>
      </c>
    </row>
    <row r="21" spans="1:6" x14ac:dyDescent="0.25">
      <c r="A21">
        <v>2039</v>
      </c>
      <c r="B21">
        <v>12.369447280414301</v>
      </c>
      <c r="C21">
        <v>22.106999913122699</v>
      </c>
      <c r="D21">
        <v>1.53887841624555</v>
      </c>
      <c r="E21">
        <v>43.750675366644302</v>
      </c>
      <c r="F21">
        <v>0.483855232720313</v>
      </c>
    </row>
    <row r="22" spans="1:6" x14ac:dyDescent="0.25">
      <c r="A22">
        <v>2040</v>
      </c>
      <c r="B22">
        <v>11.9083646179774</v>
      </c>
      <c r="C22">
        <v>21.379143137007301</v>
      </c>
      <c r="D22">
        <v>1.4815152906956599</v>
      </c>
      <c r="E22">
        <v>42.528130140073799</v>
      </c>
      <c r="F22">
        <v>0.46581907848649001</v>
      </c>
    </row>
    <row r="23" spans="1:6" x14ac:dyDescent="0.25">
      <c r="A23">
        <v>2041</v>
      </c>
      <c r="B23">
        <v>11.4595633920485</v>
      </c>
      <c r="C23">
        <v>20.665984746395999</v>
      </c>
      <c r="D23">
        <v>1.42568009417397</v>
      </c>
      <c r="E23">
        <v>41.318248212831698</v>
      </c>
      <c r="F23">
        <v>0.44826333677110602</v>
      </c>
    </row>
    <row r="24" spans="1:6" x14ac:dyDescent="0.25">
      <c r="A24">
        <v>2042</v>
      </c>
      <c r="B24">
        <v>11.022559356484599</v>
      </c>
      <c r="C24">
        <v>19.966945201883799</v>
      </c>
      <c r="D24">
        <v>1.37131258179481</v>
      </c>
      <c r="E24">
        <v>40.120530273259597</v>
      </c>
      <c r="F24">
        <v>0.43116906533488297</v>
      </c>
    </row>
    <row r="25" spans="1:6" x14ac:dyDescent="0.25">
      <c r="A25">
        <v>2043</v>
      </c>
      <c r="B25">
        <v>10.596893396510801</v>
      </c>
      <c r="C25">
        <v>19.2814750263443</v>
      </c>
      <c r="D25">
        <v>1.31835563525674</v>
      </c>
      <c r="E25">
        <v>38.934502949826303</v>
      </c>
      <c r="F25">
        <v>0.414518305001363</v>
      </c>
    </row>
    <row r="26" spans="1:6" x14ac:dyDescent="0.25">
      <c r="A26">
        <v>2044</v>
      </c>
      <c r="B26">
        <v>10.1821299107612</v>
      </c>
      <c r="C26">
        <v>18.609052903005701</v>
      </c>
      <c r="D26">
        <v>1.26675506155307</v>
      </c>
      <c r="E26">
        <v>37.759717079473901</v>
      </c>
      <c r="F26">
        <v>0.398294016367302</v>
      </c>
    </row>
    <row r="27" spans="1:6" x14ac:dyDescent="0.25">
      <c r="A27">
        <v>2045</v>
      </c>
      <c r="B27">
        <v>9.7778553344503205</v>
      </c>
      <c r="C27">
        <v>17.949183869653901</v>
      </c>
      <c r="D27">
        <v>1.2164594092399099</v>
      </c>
      <c r="E27">
        <v>36.595746255837099</v>
      </c>
      <c r="F27">
        <v>0.38248002203357601</v>
      </c>
    </row>
    <row r="28" spans="1:6" x14ac:dyDescent="0.25">
      <c r="A28">
        <v>2046</v>
      </c>
      <c r="B28">
        <v>9.3836767538880093</v>
      </c>
      <c r="C28">
        <v>17.3013976922179</v>
      </c>
      <c r="D28">
        <v>1.1674197960686701</v>
      </c>
      <c r="E28">
        <v>35.442185331279603</v>
      </c>
      <c r="F28">
        <v>0.36706095240923298</v>
      </c>
    </row>
    <row r="29" spans="1:6" x14ac:dyDescent="0.25">
      <c r="A29">
        <v>2047</v>
      </c>
      <c r="B29">
        <v>8.9992206438839002</v>
      </c>
      <c r="C29">
        <v>16.665247343805301</v>
      </c>
      <c r="D29">
        <v>1.11958975190688</v>
      </c>
      <c r="E29">
        <v>34.298649186227898</v>
      </c>
      <c r="F29">
        <v>0.35202219632258702</v>
      </c>
    </row>
    <row r="30" spans="1:6" x14ac:dyDescent="0.25">
      <c r="A30">
        <v>2048</v>
      </c>
      <c r="B30">
        <v>8.6241316731976703</v>
      </c>
      <c r="C30">
        <v>16.040307552801099</v>
      </c>
      <c r="D30">
        <v>1.0729250701248001</v>
      </c>
      <c r="E30">
        <v>33.164771419814002</v>
      </c>
      <c r="F30">
        <v>0.33734985429404901</v>
      </c>
    </row>
    <row r="31" spans="1:6" x14ac:dyDescent="0.25">
      <c r="A31">
        <v>2049</v>
      </c>
      <c r="B31">
        <v>8.2580716243930592</v>
      </c>
      <c r="C31">
        <v>15.4261735484348</v>
      </c>
      <c r="D31">
        <v>1.0273836732147601</v>
      </c>
      <c r="E31">
        <v>32.040203316017902</v>
      </c>
      <c r="F31">
        <v>0.32303069628410203</v>
      </c>
    </row>
    <row r="32" spans="1:6" x14ac:dyDescent="0.25">
      <c r="A32">
        <v>2050</v>
      </c>
      <c r="B32">
        <v>7.9007183644379504</v>
      </c>
      <c r="C32">
        <v>14.822459805748601</v>
      </c>
      <c r="D32">
        <v>0.98292548472393704</v>
      </c>
      <c r="E32">
        <v>30.924612712023901</v>
      </c>
      <c r="F32">
        <v>0.30905212142629601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B32"/>
  <sheetViews>
    <sheetView workbookViewId="0">
      <selection activeCell="B1" sqref="B1"/>
    </sheetView>
  </sheetViews>
  <sheetFormatPr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96</v>
      </c>
    </row>
    <row r="2" spans="1:2" x14ac:dyDescent="0.25">
      <c r="A2">
        <v>2020</v>
      </c>
      <c r="B2" s="33">
        <v>50</v>
      </c>
    </row>
    <row r="3" spans="1:2" x14ac:dyDescent="0.25">
      <c r="A3">
        <v>2021</v>
      </c>
      <c r="B3" s="33">
        <f>B2 + ((B$32-B$2)/($A$32-$A$2))*($A$3-$A$2)</f>
        <v>60</v>
      </c>
    </row>
    <row r="4" spans="1:2" x14ac:dyDescent="0.25">
      <c r="A4">
        <v>2022</v>
      </c>
      <c r="B4" s="33">
        <f>B3 + ((B$32-B$2)/($A$32-$A$2))*($A$3-$A$2)</f>
        <v>70</v>
      </c>
    </row>
    <row r="5" spans="1:2" x14ac:dyDescent="0.25">
      <c r="A5">
        <v>2023</v>
      </c>
      <c r="B5" s="33">
        <f t="shared" ref="B5:B31" si="0">B4 + ((B$32-B$2)/($A$32-$A$2))*($A$3-$A$2)</f>
        <v>80</v>
      </c>
    </row>
    <row r="6" spans="1:2" x14ac:dyDescent="0.25">
      <c r="A6">
        <v>2024</v>
      </c>
      <c r="B6" s="33">
        <f>B5 + ((B$32-B$2)/($A$32-$A$2))*($A$3-$A$2)</f>
        <v>90</v>
      </c>
    </row>
    <row r="7" spans="1:2" x14ac:dyDescent="0.25">
      <c r="A7">
        <v>2025</v>
      </c>
      <c r="B7" s="33">
        <f t="shared" si="0"/>
        <v>100</v>
      </c>
    </row>
    <row r="8" spans="1:2" x14ac:dyDescent="0.25">
      <c r="A8">
        <v>2026</v>
      </c>
      <c r="B8" s="33">
        <f t="shared" si="0"/>
        <v>110</v>
      </c>
    </row>
    <row r="9" spans="1:2" x14ac:dyDescent="0.25">
      <c r="A9">
        <v>2027</v>
      </c>
      <c r="B9" s="33">
        <f t="shared" si="0"/>
        <v>120</v>
      </c>
    </row>
    <row r="10" spans="1:2" x14ac:dyDescent="0.25">
      <c r="A10">
        <v>2028</v>
      </c>
      <c r="B10" s="33">
        <f t="shared" si="0"/>
        <v>130</v>
      </c>
    </row>
    <row r="11" spans="1:2" x14ac:dyDescent="0.25">
      <c r="A11">
        <v>2029</v>
      </c>
      <c r="B11" s="33">
        <f t="shared" si="0"/>
        <v>140</v>
      </c>
    </row>
    <row r="12" spans="1:2" x14ac:dyDescent="0.25">
      <c r="A12">
        <v>2030</v>
      </c>
      <c r="B12" s="33">
        <f t="shared" si="0"/>
        <v>150</v>
      </c>
    </row>
    <row r="13" spans="1:2" x14ac:dyDescent="0.25">
      <c r="A13">
        <v>2031</v>
      </c>
      <c r="B13" s="33">
        <f t="shared" si="0"/>
        <v>160</v>
      </c>
    </row>
    <row r="14" spans="1:2" x14ac:dyDescent="0.25">
      <c r="A14">
        <v>2032</v>
      </c>
      <c r="B14" s="33">
        <f>B13 + ((B$32-B$2)/($A$32-$A$2))*($A$3-$A$2)</f>
        <v>170</v>
      </c>
    </row>
    <row r="15" spans="1:2" x14ac:dyDescent="0.25">
      <c r="A15">
        <v>2033</v>
      </c>
      <c r="B15" s="33">
        <f>B14 + ((B$32-B$2)/($A$32-$A$2))*($A$3-$A$2)</f>
        <v>180</v>
      </c>
    </row>
    <row r="16" spans="1:2" x14ac:dyDescent="0.25">
      <c r="A16">
        <v>2034</v>
      </c>
      <c r="B16" s="33">
        <f t="shared" si="0"/>
        <v>190</v>
      </c>
    </row>
    <row r="17" spans="1:2" x14ac:dyDescent="0.25">
      <c r="A17">
        <v>2035</v>
      </c>
      <c r="B17" s="33">
        <f t="shared" si="0"/>
        <v>200</v>
      </c>
    </row>
    <row r="18" spans="1:2" x14ac:dyDescent="0.25">
      <c r="A18">
        <v>2036</v>
      </c>
      <c r="B18" s="33">
        <f t="shared" si="0"/>
        <v>210</v>
      </c>
    </row>
    <row r="19" spans="1:2" x14ac:dyDescent="0.25">
      <c r="A19">
        <v>2037</v>
      </c>
      <c r="B19" s="33">
        <f t="shared" si="0"/>
        <v>220</v>
      </c>
    </row>
    <row r="20" spans="1:2" x14ac:dyDescent="0.25">
      <c r="A20">
        <v>2038</v>
      </c>
      <c r="B20" s="33">
        <f t="shared" si="0"/>
        <v>230</v>
      </c>
    </row>
    <row r="21" spans="1:2" x14ac:dyDescent="0.25">
      <c r="A21">
        <v>2039</v>
      </c>
      <c r="B21" s="33">
        <f t="shared" si="0"/>
        <v>240</v>
      </c>
    </row>
    <row r="22" spans="1:2" x14ac:dyDescent="0.25">
      <c r="A22">
        <v>2040</v>
      </c>
      <c r="B22" s="33">
        <f t="shared" si="0"/>
        <v>250</v>
      </c>
    </row>
    <row r="23" spans="1:2" x14ac:dyDescent="0.25">
      <c r="A23">
        <v>2041</v>
      </c>
      <c r="B23" s="33">
        <f t="shared" si="0"/>
        <v>260</v>
      </c>
    </row>
    <row r="24" spans="1:2" x14ac:dyDescent="0.25">
      <c r="A24">
        <v>2042</v>
      </c>
      <c r="B24" s="33">
        <f t="shared" si="0"/>
        <v>270</v>
      </c>
    </row>
    <row r="25" spans="1:2" x14ac:dyDescent="0.25">
      <c r="A25">
        <v>2043</v>
      </c>
      <c r="B25" s="33">
        <f t="shared" si="0"/>
        <v>280</v>
      </c>
    </row>
    <row r="26" spans="1:2" x14ac:dyDescent="0.25">
      <c r="A26">
        <v>2044</v>
      </c>
      <c r="B26" s="33">
        <f t="shared" si="0"/>
        <v>290</v>
      </c>
    </row>
    <row r="27" spans="1:2" x14ac:dyDescent="0.25">
      <c r="A27">
        <v>2045</v>
      </c>
      <c r="B27" s="33">
        <f t="shared" si="0"/>
        <v>300</v>
      </c>
    </row>
    <row r="28" spans="1:2" x14ac:dyDescent="0.25">
      <c r="A28">
        <v>2046</v>
      </c>
      <c r="B28" s="33">
        <f t="shared" si="0"/>
        <v>310</v>
      </c>
    </row>
    <row r="29" spans="1:2" x14ac:dyDescent="0.25">
      <c r="A29">
        <v>2047</v>
      </c>
      <c r="B29" s="33">
        <f t="shared" si="0"/>
        <v>320</v>
      </c>
    </row>
    <row r="30" spans="1:2" x14ac:dyDescent="0.25">
      <c r="A30">
        <v>2048</v>
      </c>
      <c r="B30" s="33">
        <f t="shared" si="0"/>
        <v>330</v>
      </c>
    </row>
    <row r="31" spans="1:2" x14ac:dyDescent="0.25">
      <c r="A31">
        <v>2049</v>
      </c>
      <c r="B31" s="33">
        <f t="shared" si="0"/>
        <v>340</v>
      </c>
    </row>
    <row r="32" spans="1:2" x14ac:dyDescent="0.25">
      <c r="A32">
        <v>2050</v>
      </c>
      <c r="B32" s="33">
        <v>350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BD5E-E266-46A8-B419-6B171214951A}">
  <dimension ref="A1:F32"/>
  <sheetViews>
    <sheetView workbookViewId="0">
      <selection activeCell="K13" sqref="K13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 s="50">
        <v>22.926517506426698</v>
      </c>
      <c r="C2" s="50">
        <v>37.455828110065802</v>
      </c>
      <c r="D2" s="50">
        <v>2.8522796654123499</v>
      </c>
      <c r="E2" s="50">
        <v>66.155439606216206</v>
      </c>
      <c r="F2" s="50">
        <v>0.89681577616674601</v>
      </c>
    </row>
    <row r="3" spans="1:6" x14ac:dyDescent="0.25">
      <c r="A3">
        <v>2021</v>
      </c>
      <c r="B3" s="50">
        <v>22.391847973398502</v>
      </c>
      <c r="C3" s="50">
        <v>36.763213874097602</v>
      </c>
      <c r="D3" s="50">
        <v>2.7857616241815299</v>
      </c>
      <c r="E3" s="50">
        <v>65.380376927328399</v>
      </c>
      <c r="F3" s="50">
        <v>0.87590112691306299</v>
      </c>
    </row>
    <row r="4" spans="1:6" x14ac:dyDescent="0.25">
      <c r="A4">
        <v>2022</v>
      </c>
      <c r="B4" s="50">
        <v>21.8762444660806</v>
      </c>
      <c r="C4" s="50">
        <v>36.093417811965899</v>
      </c>
      <c r="D4" s="50">
        <v>2.7216155802423998</v>
      </c>
      <c r="E4" s="50">
        <v>64.624973106785106</v>
      </c>
      <c r="F4" s="50">
        <v>0.85573228271419899</v>
      </c>
    </row>
    <row r="5" spans="1:6" x14ac:dyDescent="0.25">
      <c r="A5">
        <v>2023</v>
      </c>
      <c r="B5" s="50">
        <v>21.3787050166457</v>
      </c>
      <c r="C5" s="50">
        <v>35.4452407458705</v>
      </c>
      <c r="D5" s="50">
        <v>2.65971687914374</v>
      </c>
      <c r="E5" s="50">
        <v>63.888194987346601</v>
      </c>
      <c r="F5" s="50">
        <v>0.83627004963002105</v>
      </c>
    </row>
    <row r="6" spans="1:6" x14ac:dyDescent="0.25">
      <c r="A6">
        <v>2024</v>
      </c>
      <c r="B6" s="50">
        <v>20.898296663907999</v>
      </c>
      <c r="C6" s="50">
        <v>34.817566122950304</v>
      </c>
      <c r="D6" s="50">
        <v>2.5999494515253199</v>
      </c>
      <c r="E6" s="50">
        <v>63.169080624740502</v>
      </c>
      <c r="F6" s="50">
        <v>0.817477933050755</v>
      </c>
    </row>
    <row r="7" spans="1:6" x14ac:dyDescent="0.25">
      <c r="A7">
        <v>2025</v>
      </c>
      <c r="B7" s="50">
        <v>20.102785021070201</v>
      </c>
      <c r="C7" s="50">
        <v>33.654606719137</v>
      </c>
      <c r="D7" s="50">
        <v>2.5009801387272002</v>
      </c>
      <c r="E7" s="50">
        <v>61.453759112416002</v>
      </c>
      <c r="F7" s="50">
        <v>0.78635993219339495</v>
      </c>
    </row>
    <row r="8" spans="1:6" x14ac:dyDescent="0.25">
      <c r="A8">
        <v>2026</v>
      </c>
      <c r="B8" s="50">
        <v>19.238169830901899</v>
      </c>
      <c r="C8" s="50">
        <v>32.362547814644202</v>
      </c>
      <c r="D8" s="50">
        <v>2.3934136788567701</v>
      </c>
      <c r="E8" s="50">
        <v>59.470268884836599</v>
      </c>
      <c r="F8" s="50">
        <v>0.75253881031393599</v>
      </c>
    </row>
    <row r="9" spans="1:6" x14ac:dyDescent="0.25">
      <c r="A9">
        <v>2027</v>
      </c>
      <c r="B9" s="50">
        <v>18.401862720922502</v>
      </c>
      <c r="C9" s="50">
        <v>31.104367935102101</v>
      </c>
      <c r="D9" s="50">
        <v>2.2893690168986098</v>
      </c>
      <c r="E9" s="50">
        <v>57.515966908919502</v>
      </c>
      <c r="F9" s="50">
        <v>0.71982501460816795</v>
      </c>
    </row>
    <row r="10" spans="1:6" x14ac:dyDescent="0.25">
      <c r="A10">
        <v>2028</v>
      </c>
      <c r="B10" s="50">
        <v>17.592495841501702</v>
      </c>
      <c r="C10" s="50">
        <v>29.878430049513099</v>
      </c>
      <c r="D10" s="50">
        <v>2.1886759791800299</v>
      </c>
      <c r="E10" s="50">
        <v>55.589442816545898</v>
      </c>
      <c r="F10" s="50">
        <v>0.68816503895037495</v>
      </c>
    </row>
    <row r="11" spans="1:6" x14ac:dyDescent="0.25">
      <c r="A11">
        <v>2029</v>
      </c>
      <c r="B11" s="50">
        <v>16.8087880766384</v>
      </c>
      <c r="C11" s="50">
        <v>28.6832009041734</v>
      </c>
      <c r="D11" s="50">
        <v>2.09117518252748</v>
      </c>
      <c r="E11" s="50">
        <v>53.689375641985798</v>
      </c>
      <c r="F11" s="50">
        <v>0.65750876997115903</v>
      </c>
    </row>
    <row r="12" spans="1:6" x14ac:dyDescent="0.25">
      <c r="A12">
        <v>2030</v>
      </c>
      <c r="B12" s="50">
        <v>16.049538268572899</v>
      </c>
      <c r="C12" s="50">
        <v>27.517242965125298</v>
      </c>
      <c r="D12" s="50">
        <v>1.99671719134297</v>
      </c>
      <c r="E12" s="50">
        <v>51.814526891520302</v>
      </c>
      <c r="F12" s="50">
        <v>0.62780922202481704</v>
      </c>
    </row>
    <row r="13" spans="1:6" x14ac:dyDescent="0.25">
      <c r="A13">
        <v>2031</v>
      </c>
      <c r="B13" s="50">
        <v>15.3136190865059</v>
      </c>
      <c r="C13" s="50">
        <v>26.379207056569101</v>
      </c>
      <c r="D13" s="50">
        <v>1.9051617548137101</v>
      </c>
      <c r="E13" s="50">
        <v>49.963734175640603</v>
      </c>
      <c r="F13" s="50">
        <v>0.59902229735226598</v>
      </c>
    </row>
    <row r="14" spans="1:6" x14ac:dyDescent="0.25">
      <c r="A14">
        <v>2032</v>
      </c>
      <c r="B14" s="50">
        <v>14.599971425713001</v>
      </c>
      <c r="C14" s="50">
        <v>25.267825627177899</v>
      </c>
      <c r="D14" s="50">
        <v>1.81637711010794</v>
      </c>
      <c r="E14" s="50">
        <v>48.135905467255398</v>
      </c>
      <c r="F14" s="50">
        <v>0.57110656699137896</v>
      </c>
    </row>
    <row r="15" spans="1:6" x14ac:dyDescent="0.25">
      <c r="A15">
        <v>2033</v>
      </c>
      <c r="B15" s="50">
        <v>13.9075993354533</v>
      </c>
      <c r="C15" s="50">
        <v>24.1819067424011</v>
      </c>
      <c r="D15" s="50">
        <v>1.73023935135792</v>
      </c>
      <c r="E15" s="50">
        <v>46.330013836850704</v>
      </c>
      <c r="F15" s="50">
        <v>0.54402307237217395</v>
      </c>
    </row>
    <row r="16" spans="1:6" x14ac:dyDescent="0.25">
      <c r="A16">
        <v>2034</v>
      </c>
      <c r="B16" s="50">
        <v>13.235565376656</v>
      </c>
      <c r="C16" s="50">
        <v>23.120328464414399</v>
      </c>
      <c r="D16" s="50">
        <v>1.6466318521113901</v>
      </c>
      <c r="E16" s="50">
        <v>44.545092716965002</v>
      </c>
      <c r="F16" s="50">
        <v>0.51773514372359997</v>
      </c>
    </row>
    <row r="17" spans="1:6" x14ac:dyDescent="0.25">
      <c r="A17">
        <v>2035</v>
      </c>
      <c r="B17" s="50">
        <v>12.5829863830721</v>
      </c>
      <c r="C17" s="50">
        <v>22.0820338290435</v>
      </c>
      <c r="D17" s="50">
        <v>1.5654447379780401</v>
      </c>
      <c r="E17" s="50">
        <v>42.780231462933699</v>
      </c>
      <c r="F17" s="50">
        <v>0.49220823426266802</v>
      </c>
    </row>
    <row r="18" spans="1:6" x14ac:dyDescent="0.25">
      <c r="A18">
        <v>2036</v>
      </c>
      <c r="B18" s="50">
        <v>11.949029595073</v>
      </c>
      <c r="C18" s="50">
        <v>21.0660261983606</v>
      </c>
      <c r="D18" s="50">
        <v>1.48657440563676</v>
      </c>
      <c r="E18" s="50">
        <v>41.0345714360408</v>
      </c>
      <c r="F18" s="50">
        <v>0.46740976896037101</v>
      </c>
    </row>
    <row r="19" spans="1:6" x14ac:dyDescent="0.25">
      <c r="A19">
        <v>2037</v>
      </c>
      <c r="B19" s="50">
        <v>11.332909110236301</v>
      </c>
      <c r="C19" s="50">
        <v>20.071364993075701</v>
      </c>
      <c r="D19" s="50">
        <v>1.4099230812543799</v>
      </c>
      <c r="E19" s="50">
        <v>39.307302280892998</v>
      </c>
      <c r="F19" s="50">
        <v>0.44330900569939602</v>
      </c>
    </row>
    <row r="20" spans="1:6" x14ac:dyDescent="0.25">
      <c r="A20">
        <v>2038</v>
      </c>
      <c r="B20" s="50">
        <v>10.7338826404609</v>
      </c>
      <c r="C20" s="50">
        <v>19.097161853534399</v>
      </c>
      <c r="D20" s="50">
        <v>1.3353984170394499</v>
      </c>
      <c r="E20" s="50">
        <v>37.5976586500677</v>
      </c>
      <c r="F20" s="50">
        <v>0.41987690842228198</v>
      </c>
    </row>
    <row r="21" spans="1:6" x14ac:dyDescent="0.25">
      <c r="A21">
        <v>2039</v>
      </c>
      <c r="B21" s="50">
        <v>10.1512485166082</v>
      </c>
      <c r="C21" s="50">
        <v>18.142577027680101</v>
      </c>
      <c r="D21" s="50">
        <v>1.26291311859084</v>
      </c>
      <c r="E21" s="50">
        <v>35.904917038571199</v>
      </c>
      <c r="F21" s="50">
        <v>0.39708602996209902</v>
      </c>
    </row>
    <row r="22" spans="1:6" x14ac:dyDescent="0.25">
      <c r="A22">
        <v>2040</v>
      </c>
      <c r="B22" s="50">
        <v>9.5843429591610505</v>
      </c>
      <c r="C22" s="50">
        <v>17.206816097043099</v>
      </c>
      <c r="D22" s="50">
        <v>1.19238460534139</v>
      </c>
      <c r="E22" s="50">
        <v>34.228393045587701</v>
      </c>
      <c r="F22" s="50">
        <v>0.37491040527890401</v>
      </c>
    </row>
    <row r="23" spans="1:6" x14ac:dyDescent="0.25">
      <c r="A23">
        <v>2041</v>
      </c>
      <c r="B23" s="50">
        <v>9.0325375457379202</v>
      </c>
      <c r="C23" s="50">
        <v>16.289126972410799</v>
      </c>
      <c r="D23" s="50">
        <v>1.12373469549224</v>
      </c>
      <c r="E23" s="50">
        <v>32.5674387006299</v>
      </c>
      <c r="F23" s="50">
        <v>0.35332545239657598</v>
      </c>
    </row>
    <row r="24" spans="1:6" x14ac:dyDescent="0.25">
      <c r="A24">
        <v>2042</v>
      </c>
      <c r="B24" s="50">
        <v>8.4952368916451295</v>
      </c>
      <c r="C24" s="50">
        <v>15.3887971029804</v>
      </c>
      <c r="D24" s="50">
        <v>1.0568893174512</v>
      </c>
      <c r="E24" s="50">
        <v>30.921440099957</v>
      </c>
      <c r="F24" s="50">
        <v>0.33230788167306602</v>
      </c>
    </row>
    <row r="25" spans="1:6" x14ac:dyDescent="0.25">
      <c r="A25">
        <v>2043</v>
      </c>
      <c r="B25" s="50">
        <v>7.9718765096836401</v>
      </c>
      <c r="C25" s="50">
        <v>14.5051509044319</v>
      </c>
      <c r="D25" s="50">
        <v>0.99177824357210698</v>
      </c>
      <c r="E25" s="50">
        <v>29.289815219253601</v>
      </c>
      <c r="F25" s="50">
        <v>0.31183561208252902</v>
      </c>
    </row>
    <row r="26" spans="1:6" x14ac:dyDescent="0.25">
      <c r="A26">
        <v>2044</v>
      </c>
      <c r="B26" s="50">
        <v>7.4619208249580398</v>
      </c>
      <c r="C26" s="50">
        <v>13.6375474096955</v>
      </c>
      <c r="D26" s="50">
        <v>0.92833484317793402</v>
      </c>
      <c r="E26" s="50">
        <v>27.6720118176911</v>
      </c>
      <c r="F26" s="50">
        <v>0.291887693560685</v>
      </c>
    </row>
    <row r="27" spans="1:6" x14ac:dyDescent="0.25">
      <c r="A27">
        <v>2045</v>
      </c>
      <c r="B27" s="50">
        <v>6.9648613543924602</v>
      </c>
      <c r="C27" s="50">
        <v>12.785378060992199</v>
      </c>
      <c r="D27" s="50">
        <v>0.86649585607501201</v>
      </c>
      <c r="E27" s="50">
        <v>26.067505614896799</v>
      </c>
      <c r="F27" s="50">
        <v>0.27244423579299998</v>
      </c>
    </row>
    <row r="28" spans="1:6" x14ac:dyDescent="0.25">
      <c r="A28">
        <v>2046</v>
      </c>
      <c r="B28" s="50">
        <v>6.4802150081373497</v>
      </c>
      <c r="C28" s="50">
        <v>11.9480647008017</v>
      </c>
      <c r="D28" s="50">
        <v>0.80620118123168505</v>
      </c>
      <c r="E28" s="50">
        <v>24.475798488026701</v>
      </c>
      <c r="F28" s="50">
        <v>0.25348634177087798</v>
      </c>
    </row>
    <row r="29" spans="1:6" x14ac:dyDescent="0.25">
      <c r="A29">
        <v>2047</v>
      </c>
      <c r="B29" s="50">
        <v>6.0075225314956899</v>
      </c>
      <c r="C29" s="50">
        <v>11.1250576991799</v>
      </c>
      <c r="D29" s="50">
        <v>0.74739368293891195</v>
      </c>
      <c r="E29" s="50">
        <v>22.8964169165213</v>
      </c>
      <c r="F29" s="50">
        <v>0.234996046844545</v>
      </c>
    </row>
    <row r="30" spans="1:6" x14ac:dyDescent="0.25">
      <c r="A30">
        <v>2048</v>
      </c>
      <c r="B30" s="50">
        <v>5.5463470436750999</v>
      </c>
      <c r="C30" s="50">
        <v>10.315834190195201</v>
      </c>
      <c r="D30" s="50">
        <v>0.69001900901695501</v>
      </c>
      <c r="E30" s="50">
        <v>21.328910421220801</v>
      </c>
      <c r="F30" s="50">
        <v>0.21695626156346301</v>
      </c>
    </row>
    <row r="31" spans="1:6" x14ac:dyDescent="0.25">
      <c r="A31">
        <v>2049</v>
      </c>
      <c r="B31" s="50">
        <v>5.0962727013897799</v>
      </c>
      <c r="C31" s="50">
        <v>9.5198964985445205</v>
      </c>
      <c r="D31" s="50">
        <v>0.634025424554578</v>
      </c>
      <c r="E31" s="50">
        <v>19.772850240736599</v>
      </c>
      <c r="F31" s="50">
        <v>0.19935071940049801</v>
      </c>
    </row>
    <row r="32" spans="1:6" x14ac:dyDescent="0.25">
      <c r="A32">
        <v>2050</v>
      </c>
      <c r="B32" s="50">
        <v>4.6569034400644496</v>
      </c>
      <c r="C32" s="50">
        <v>8.7367706169992196</v>
      </c>
      <c r="D32" s="50">
        <v>0.57936365530269796</v>
      </c>
      <c r="E32" s="50">
        <v>18.227827987073201</v>
      </c>
      <c r="F32" s="50">
        <v>0.18216392751163701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B32"/>
  <sheetViews>
    <sheetView workbookViewId="0">
      <selection activeCell="B3" sqref="B3"/>
    </sheetView>
  </sheetViews>
  <sheetFormatPr defaultRowHeight="15" x14ac:dyDescent="0.25"/>
  <cols>
    <col min="1" max="1" width="8.7109375" customWidth="1"/>
    <col min="2" max="2" width="13.7109375" bestFit="1" customWidth="1"/>
  </cols>
  <sheetData>
    <row r="1" spans="1:2" x14ac:dyDescent="0.25">
      <c r="A1" t="s">
        <v>0</v>
      </c>
      <c r="B1" t="s">
        <v>97</v>
      </c>
    </row>
    <row r="2" spans="1:2" x14ac:dyDescent="0.25">
      <c r="A2">
        <v>2020</v>
      </c>
      <c r="B2" s="33">
        <v>5</v>
      </c>
    </row>
    <row r="3" spans="1:2" x14ac:dyDescent="0.25">
      <c r="A3">
        <v>2021</v>
      </c>
      <c r="B3" s="33">
        <f>B2 + ((B$32-B$2)/($A$32-$A$2))*($A$3-$A$2)</f>
        <v>4.8666666666666663</v>
      </c>
    </row>
    <row r="4" spans="1:2" x14ac:dyDescent="0.25">
      <c r="A4">
        <v>2022</v>
      </c>
      <c r="B4" s="33">
        <f t="shared" ref="B4:B31" si="0">B3 + ((B$32-B$2)/($A$32-$A$2))*($A$3-$A$2)</f>
        <v>4.7333333333333325</v>
      </c>
    </row>
    <row r="5" spans="1:2" x14ac:dyDescent="0.25">
      <c r="A5">
        <v>2023</v>
      </c>
      <c r="B5" s="33">
        <f t="shared" si="0"/>
        <v>4.5999999999999988</v>
      </c>
    </row>
    <row r="6" spans="1:2" x14ac:dyDescent="0.25">
      <c r="A6">
        <v>2024</v>
      </c>
      <c r="B6" s="33">
        <f t="shared" si="0"/>
        <v>4.466666666666665</v>
      </c>
    </row>
    <row r="7" spans="1:2" x14ac:dyDescent="0.25">
      <c r="A7">
        <v>2025</v>
      </c>
      <c r="B7" s="33">
        <f t="shared" si="0"/>
        <v>4.3333333333333313</v>
      </c>
    </row>
    <row r="8" spans="1:2" x14ac:dyDescent="0.25">
      <c r="A8">
        <v>2026</v>
      </c>
      <c r="B8" s="33">
        <f t="shared" si="0"/>
        <v>4.1999999999999975</v>
      </c>
    </row>
    <row r="9" spans="1:2" x14ac:dyDescent="0.25">
      <c r="A9">
        <v>2027</v>
      </c>
      <c r="B9" s="33">
        <f t="shared" si="0"/>
        <v>4.0666666666666638</v>
      </c>
    </row>
    <row r="10" spans="1:2" x14ac:dyDescent="0.25">
      <c r="A10">
        <v>2028</v>
      </c>
      <c r="B10" s="33">
        <f t="shared" si="0"/>
        <v>3.9333333333333305</v>
      </c>
    </row>
    <row r="11" spans="1:2" x14ac:dyDescent="0.25">
      <c r="A11">
        <v>2029</v>
      </c>
      <c r="B11" s="33">
        <f t="shared" si="0"/>
        <v>3.7999999999999972</v>
      </c>
    </row>
    <row r="12" spans="1:2" x14ac:dyDescent="0.25">
      <c r="A12">
        <v>2030</v>
      </c>
      <c r="B12" s="33">
        <f t="shared" si="0"/>
        <v>3.6666666666666639</v>
      </c>
    </row>
    <row r="13" spans="1:2" x14ac:dyDescent="0.25">
      <c r="A13">
        <v>2031</v>
      </c>
      <c r="B13" s="33">
        <f t="shared" si="0"/>
        <v>3.5333333333333306</v>
      </c>
    </row>
    <row r="14" spans="1:2" x14ac:dyDescent="0.25">
      <c r="A14">
        <v>2032</v>
      </c>
      <c r="B14" s="33">
        <f t="shared" si="0"/>
        <v>3.3999999999999972</v>
      </c>
    </row>
    <row r="15" spans="1:2" x14ac:dyDescent="0.25">
      <c r="A15">
        <v>2033</v>
      </c>
      <c r="B15" s="33">
        <f t="shared" si="0"/>
        <v>3.2666666666666639</v>
      </c>
    </row>
    <row r="16" spans="1:2" x14ac:dyDescent="0.25">
      <c r="A16">
        <v>2034</v>
      </c>
      <c r="B16" s="33">
        <f t="shared" si="0"/>
        <v>3.1333333333333306</v>
      </c>
    </row>
    <row r="17" spans="1:2" x14ac:dyDescent="0.25">
      <c r="A17">
        <v>2035</v>
      </c>
      <c r="B17" s="33">
        <f t="shared" si="0"/>
        <v>2.9999999999999973</v>
      </c>
    </row>
    <row r="18" spans="1:2" x14ac:dyDescent="0.25">
      <c r="A18">
        <v>2036</v>
      </c>
      <c r="B18" s="33">
        <f t="shared" si="0"/>
        <v>2.866666666666664</v>
      </c>
    </row>
    <row r="19" spans="1:2" x14ac:dyDescent="0.25">
      <c r="A19">
        <v>2037</v>
      </c>
      <c r="B19" s="33">
        <f t="shared" si="0"/>
        <v>2.7333333333333307</v>
      </c>
    </row>
    <row r="20" spans="1:2" x14ac:dyDescent="0.25">
      <c r="A20">
        <v>2038</v>
      </c>
      <c r="B20" s="33">
        <f t="shared" si="0"/>
        <v>2.5999999999999974</v>
      </c>
    </row>
    <row r="21" spans="1:2" x14ac:dyDescent="0.25">
      <c r="A21">
        <v>2039</v>
      </c>
      <c r="B21" s="33">
        <f t="shared" si="0"/>
        <v>2.4666666666666641</v>
      </c>
    </row>
    <row r="22" spans="1:2" x14ac:dyDescent="0.25">
      <c r="A22">
        <v>2040</v>
      </c>
      <c r="B22" s="33">
        <f t="shared" si="0"/>
        <v>2.3333333333333308</v>
      </c>
    </row>
    <row r="23" spans="1:2" x14ac:dyDescent="0.25">
      <c r="A23">
        <v>2041</v>
      </c>
      <c r="B23" s="33">
        <f t="shared" si="0"/>
        <v>2.1999999999999975</v>
      </c>
    </row>
    <row r="24" spans="1:2" x14ac:dyDescent="0.25">
      <c r="A24">
        <v>2042</v>
      </c>
      <c r="B24" s="33">
        <f t="shared" si="0"/>
        <v>2.0666666666666642</v>
      </c>
    </row>
    <row r="25" spans="1:2" x14ac:dyDescent="0.25">
      <c r="A25">
        <v>2043</v>
      </c>
      <c r="B25" s="33">
        <f t="shared" si="0"/>
        <v>1.9333333333333309</v>
      </c>
    </row>
    <row r="26" spans="1:2" x14ac:dyDescent="0.25">
      <c r="A26">
        <v>2044</v>
      </c>
      <c r="B26" s="33">
        <f t="shared" si="0"/>
        <v>1.7999999999999976</v>
      </c>
    </row>
    <row r="27" spans="1:2" x14ac:dyDescent="0.25">
      <c r="A27">
        <v>2045</v>
      </c>
      <c r="B27" s="33">
        <f t="shared" si="0"/>
        <v>1.6666666666666643</v>
      </c>
    </row>
    <row r="28" spans="1:2" x14ac:dyDescent="0.25">
      <c r="A28">
        <v>2046</v>
      </c>
      <c r="B28" s="33">
        <f t="shared" si="0"/>
        <v>1.533333333333331</v>
      </c>
    </row>
    <row r="29" spans="1:2" x14ac:dyDescent="0.25">
      <c r="A29">
        <v>2047</v>
      </c>
      <c r="B29" s="33">
        <f t="shared" si="0"/>
        <v>1.3999999999999977</v>
      </c>
    </row>
    <row r="30" spans="1:2" x14ac:dyDescent="0.25">
      <c r="A30">
        <v>2048</v>
      </c>
      <c r="B30" s="33">
        <f t="shared" si="0"/>
        <v>1.2666666666666644</v>
      </c>
    </row>
    <row r="31" spans="1:2" x14ac:dyDescent="0.25">
      <c r="A31">
        <v>2049</v>
      </c>
      <c r="B31" s="33">
        <f t="shared" si="0"/>
        <v>1.1333333333333311</v>
      </c>
    </row>
    <row r="32" spans="1:2" x14ac:dyDescent="0.25">
      <c r="A32">
        <v>2050</v>
      </c>
      <c r="B32" s="3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ED6C-A120-4BF2-AFB4-02069108336E}">
  <dimension ref="A1:F3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9.7096082967497157</v>
      </c>
      <c r="C2">
        <v>15.862915909101245</v>
      </c>
      <c r="D2">
        <v>1.2079688180845229</v>
      </c>
      <c r="E2">
        <v>28.017486953190964</v>
      </c>
      <c r="F2">
        <v>0.37981040459597126</v>
      </c>
    </row>
    <row r="3" spans="1:6" x14ac:dyDescent="0.25">
      <c r="A3">
        <v>2021</v>
      </c>
      <c r="B3">
        <v>9.4506854088363887</v>
      </c>
      <c r="C3">
        <v>15.516252580490436</v>
      </c>
      <c r="D3">
        <v>1.1757563162689355</v>
      </c>
      <c r="E3">
        <v>27.594389480092129</v>
      </c>
      <c r="F3">
        <v>0.36968212714007864</v>
      </c>
    </row>
    <row r="4" spans="1:6" x14ac:dyDescent="0.25">
      <c r="A4">
        <v>2022</v>
      </c>
      <c r="B4">
        <v>9.1917625209230618</v>
      </c>
      <c r="C4">
        <v>15.165405812849569</v>
      </c>
      <c r="D4">
        <v>1.1435438144533483</v>
      </c>
      <c r="E4">
        <v>27.153536636455232</v>
      </c>
      <c r="F4">
        <v>0.35955384968418608</v>
      </c>
    </row>
    <row r="5" spans="1:6" x14ac:dyDescent="0.25">
      <c r="A5">
        <v>2023</v>
      </c>
      <c r="B5">
        <v>8.9328396330097366</v>
      </c>
      <c r="C5">
        <v>14.810375606178644</v>
      </c>
      <c r="D5">
        <v>1.1113313126377609</v>
      </c>
      <c r="E5">
        <v>26.694928422280277</v>
      </c>
      <c r="F5">
        <v>0.34942557222829346</v>
      </c>
    </row>
    <row r="6" spans="1:6" x14ac:dyDescent="0.25">
      <c r="A6">
        <v>2024</v>
      </c>
      <c r="B6">
        <v>8.6739167450964096</v>
      </c>
      <c r="C6">
        <v>14.451161960477661</v>
      </c>
      <c r="D6">
        <v>1.0791188108221734</v>
      </c>
      <c r="E6">
        <v>26.218564837567261</v>
      </c>
      <c r="F6">
        <v>0.33929729477240084</v>
      </c>
    </row>
    <row r="7" spans="1:6" x14ac:dyDescent="0.25">
      <c r="A7">
        <v>2025</v>
      </c>
      <c r="B7">
        <v>8.4149938571830827</v>
      </c>
      <c r="C7">
        <v>14.08776487574662</v>
      </c>
      <c r="D7">
        <v>1.046906309006586</v>
      </c>
      <c r="E7">
        <v>25.724445882316186</v>
      </c>
      <c r="F7">
        <v>0.32916901731650827</v>
      </c>
    </row>
    <row r="8" spans="1:6" x14ac:dyDescent="0.25">
      <c r="A8">
        <v>2026</v>
      </c>
      <c r="B8">
        <v>8.1560709692697557</v>
      </c>
      <c r="C8">
        <v>13.720184351985521</v>
      </c>
      <c r="D8">
        <v>1.0146938071909986</v>
      </c>
      <c r="E8">
        <v>25.212571556527053</v>
      </c>
      <c r="F8">
        <v>0.31904073986061565</v>
      </c>
    </row>
    <row r="9" spans="1:6" x14ac:dyDescent="0.25">
      <c r="A9">
        <v>2027</v>
      </c>
      <c r="B9">
        <v>7.8971480813564296</v>
      </c>
      <c r="C9">
        <v>13.348420389194365</v>
      </c>
      <c r="D9">
        <v>0.98248130537541123</v>
      </c>
      <c r="E9">
        <v>24.682941860199858</v>
      </c>
      <c r="F9">
        <v>0.30891246240472309</v>
      </c>
    </row>
    <row r="10" spans="1:6" x14ac:dyDescent="0.25">
      <c r="A10">
        <v>2028</v>
      </c>
      <c r="B10">
        <v>7.6382251934431036</v>
      </c>
      <c r="C10">
        <v>12.97247298737315</v>
      </c>
      <c r="D10">
        <v>0.9502688035598239</v>
      </c>
      <c r="E10">
        <v>24.135556793334604</v>
      </c>
      <c r="F10">
        <v>0.29878418494883052</v>
      </c>
    </row>
    <row r="11" spans="1:6" x14ac:dyDescent="0.25">
      <c r="A11">
        <v>2029</v>
      </c>
      <c r="B11">
        <v>7.3793023055297784</v>
      </c>
      <c r="C11">
        <v>12.592342146521879</v>
      </c>
      <c r="D11">
        <v>0.91805630174423669</v>
      </c>
      <c r="E11">
        <v>23.570416355931293</v>
      </c>
      <c r="F11">
        <v>0.28865590749293796</v>
      </c>
    </row>
    <row r="12" spans="1:6" x14ac:dyDescent="0.25">
      <c r="A12">
        <v>2030</v>
      </c>
      <c r="B12">
        <v>7.1203794176164523</v>
      </c>
      <c r="C12">
        <v>12.208027866640549</v>
      </c>
      <c r="D12">
        <v>0.88584379992864937</v>
      </c>
      <c r="E12">
        <v>22.98752054798992</v>
      </c>
      <c r="F12">
        <v>0.27852763003704539</v>
      </c>
    </row>
    <row r="13" spans="1:6" x14ac:dyDescent="0.25">
      <c r="A13">
        <v>2031</v>
      </c>
      <c r="B13">
        <v>6.8614565297031271</v>
      </c>
      <c r="C13">
        <v>11.819530147729163</v>
      </c>
      <c r="D13">
        <v>0.85363129811306215</v>
      </c>
      <c r="E13">
        <v>22.386869369510489</v>
      </c>
      <c r="F13">
        <v>0.26839935258115283</v>
      </c>
    </row>
    <row r="14" spans="1:6" x14ac:dyDescent="0.25">
      <c r="A14">
        <v>2032</v>
      </c>
      <c r="B14">
        <v>6.6025336417898011</v>
      </c>
      <c r="C14">
        <v>11.426848989787716</v>
      </c>
      <c r="D14">
        <v>0.82141879629747483</v>
      </c>
      <c r="E14">
        <v>21.768462820492996</v>
      </c>
      <c r="F14">
        <v>0.25827107512526026</v>
      </c>
    </row>
    <row r="15" spans="1:6" x14ac:dyDescent="0.25">
      <c r="A15">
        <v>2033</v>
      </c>
      <c r="B15">
        <v>6.3436107538764759</v>
      </c>
      <c r="C15">
        <v>11.02998439281621</v>
      </c>
      <c r="D15">
        <v>0.78920629448188762</v>
      </c>
      <c r="E15">
        <v>21.132300900937445</v>
      </c>
      <c r="F15">
        <v>0.24814279766936767</v>
      </c>
    </row>
    <row r="16" spans="1:6" x14ac:dyDescent="0.25">
      <c r="A16">
        <v>2034</v>
      </c>
      <c r="B16">
        <v>6.0846878659631498</v>
      </c>
      <c r="C16">
        <v>10.62893635681465</v>
      </c>
      <c r="D16">
        <v>0.75699379266630029</v>
      </c>
      <c r="E16">
        <v>20.478383610843835</v>
      </c>
      <c r="F16">
        <v>0.23801452021347511</v>
      </c>
    </row>
    <row r="17" spans="1:6" x14ac:dyDescent="0.25">
      <c r="A17">
        <v>2035</v>
      </c>
      <c r="B17">
        <v>5.8257649780498237</v>
      </c>
      <c r="C17">
        <v>10.223704881783028</v>
      </c>
      <c r="D17">
        <v>0.72478129085071297</v>
      </c>
      <c r="E17">
        <v>19.806710950212164</v>
      </c>
      <c r="F17">
        <v>0.22788624275758254</v>
      </c>
    </row>
    <row r="18" spans="1:6" x14ac:dyDescent="0.25">
      <c r="A18">
        <v>2036</v>
      </c>
      <c r="B18">
        <v>5.5668420901364986</v>
      </c>
      <c r="C18">
        <v>9.8142899677213524</v>
      </c>
      <c r="D18">
        <v>0.69256878903512575</v>
      </c>
      <c r="E18">
        <v>19.117282919042431</v>
      </c>
      <c r="F18">
        <v>0.21775796530168998</v>
      </c>
    </row>
    <row r="19" spans="1:6" x14ac:dyDescent="0.25">
      <c r="A19">
        <v>2037</v>
      </c>
      <c r="B19">
        <v>5.3079192022231725</v>
      </c>
      <c r="C19">
        <v>9.4006916146296149</v>
      </c>
      <c r="D19">
        <v>0.66035628721953843</v>
      </c>
      <c r="E19">
        <v>18.41009951733464</v>
      </c>
      <c r="F19">
        <v>0.20762968784579741</v>
      </c>
    </row>
    <row r="20" spans="1:6" x14ac:dyDescent="0.25">
      <c r="A20">
        <v>2038</v>
      </c>
      <c r="B20">
        <v>5.0489963143098473</v>
      </c>
      <c r="C20">
        <v>8.9829098225078212</v>
      </c>
      <c r="D20">
        <v>0.62814378540395122</v>
      </c>
      <c r="E20">
        <v>17.68516074508879</v>
      </c>
      <c r="F20">
        <v>0.19750141038990485</v>
      </c>
    </row>
    <row r="21" spans="1:6" x14ac:dyDescent="0.25">
      <c r="A21">
        <v>2039</v>
      </c>
      <c r="B21">
        <v>4.7900734263965212</v>
      </c>
      <c r="C21">
        <v>8.5609445913559696</v>
      </c>
      <c r="D21">
        <v>0.59593128358836389</v>
      </c>
      <c r="E21">
        <v>16.942466602304879</v>
      </c>
      <c r="F21">
        <v>0.18737313293401228</v>
      </c>
    </row>
    <row r="22" spans="1:6" x14ac:dyDescent="0.25">
      <c r="A22">
        <v>2040</v>
      </c>
      <c r="B22">
        <v>4.531150538483196</v>
      </c>
      <c r="C22">
        <v>8.1347959211740601</v>
      </c>
      <c r="D22">
        <v>0.56371878177277668</v>
      </c>
      <c r="E22">
        <v>16.182017088982906</v>
      </c>
      <c r="F22">
        <v>0.17724485547811972</v>
      </c>
    </row>
    <row r="23" spans="1:6" x14ac:dyDescent="0.25">
      <c r="A23">
        <v>2041</v>
      </c>
      <c r="B23">
        <v>4.27222765056987</v>
      </c>
      <c r="C23">
        <v>7.7044638119620918</v>
      </c>
      <c r="D23">
        <v>0.53150627995718935</v>
      </c>
      <c r="E23">
        <v>15.403812205122877</v>
      </c>
      <c r="F23">
        <v>0.16711657802222715</v>
      </c>
    </row>
    <row r="24" spans="1:6" x14ac:dyDescent="0.25">
      <c r="A24">
        <v>2042</v>
      </c>
      <c r="B24">
        <v>4.0133047626565439</v>
      </c>
      <c r="C24">
        <v>7.2699482637200656</v>
      </c>
      <c r="D24">
        <v>0.49929377814160214</v>
      </c>
      <c r="E24">
        <v>14.607851950724788</v>
      </c>
      <c r="F24">
        <v>0.15698830056633459</v>
      </c>
    </row>
    <row r="25" spans="1:6" x14ac:dyDescent="0.25">
      <c r="A25">
        <v>2043</v>
      </c>
      <c r="B25">
        <v>3.7543818747432187</v>
      </c>
      <c r="C25">
        <v>6.8312492764479815</v>
      </c>
      <c r="D25">
        <v>0.46708127632601487</v>
      </c>
      <c r="E25">
        <v>13.794136325788637</v>
      </c>
      <c r="F25">
        <v>0.14686002311044202</v>
      </c>
    </row>
    <row r="26" spans="1:6" x14ac:dyDescent="0.25">
      <c r="A26">
        <v>2044</v>
      </c>
      <c r="B26">
        <v>3.4954589868298931</v>
      </c>
      <c r="C26">
        <v>6.3883668501458395</v>
      </c>
      <c r="D26">
        <v>0.4348687745104276</v>
      </c>
      <c r="E26">
        <v>12.962665330314428</v>
      </c>
      <c r="F26">
        <v>0.13673174565454946</v>
      </c>
    </row>
    <row r="27" spans="1:6" x14ac:dyDescent="0.25">
      <c r="A27">
        <v>2045</v>
      </c>
      <c r="B27">
        <v>3.236536098916567</v>
      </c>
      <c r="C27">
        <v>5.9413009848136396</v>
      </c>
      <c r="D27">
        <v>0.40265627269484028</v>
      </c>
      <c r="E27">
        <v>12.113438964302157</v>
      </c>
      <c r="F27">
        <v>0.12660346819865689</v>
      </c>
    </row>
    <row r="28" spans="1:6" x14ac:dyDescent="0.25">
      <c r="A28">
        <v>2046</v>
      </c>
      <c r="B28">
        <v>2.9776132110032414</v>
      </c>
      <c r="C28">
        <v>5.4900516804513817</v>
      </c>
      <c r="D28">
        <v>0.37044377087925301</v>
      </c>
      <c r="E28">
        <v>11.246457227751828</v>
      </c>
      <c r="F28">
        <v>0.11647519074276434</v>
      </c>
    </row>
    <row r="29" spans="1:6" x14ac:dyDescent="0.25">
      <c r="A29">
        <v>2047</v>
      </c>
      <c r="B29">
        <v>2.7186903230899158</v>
      </c>
      <c r="C29">
        <v>5.034618937059065</v>
      </c>
      <c r="D29">
        <v>0.33823126906366574</v>
      </c>
      <c r="E29">
        <v>10.361720120663438</v>
      </c>
      <c r="F29">
        <v>0.10634691328687178</v>
      </c>
    </row>
    <row r="30" spans="1:6" x14ac:dyDescent="0.25">
      <c r="A30">
        <v>2048</v>
      </c>
      <c r="B30">
        <v>2.4597674351765901</v>
      </c>
      <c r="C30">
        <v>4.5750027546366914</v>
      </c>
      <c r="D30">
        <v>0.30601876724807853</v>
      </c>
      <c r="E30">
        <v>9.4592276430369893</v>
      </c>
      <c r="F30">
        <v>9.6218635830979213E-2</v>
      </c>
    </row>
    <row r="31" spans="1:6" x14ac:dyDescent="0.25">
      <c r="A31">
        <v>2049</v>
      </c>
      <c r="B31">
        <v>2.2008445472632645</v>
      </c>
      <c r="C31">
        <v>4.1112031331842589</v>
      </c>
      <c r="D31">
        <v>0.27380626543249126</v>
      </c>
      <c r="E31">
        <v>8.5389797948724802</v>
      </c>
      <c r="F31">
        <v>8.6090358375086648E-2</v>
      </c>
    </row>
    <row r="32" spans="1:6" x14ac:dyDescent="0.25">
      <c r="A32">
        <v>2050</v>
      </c>
      <c r="B32">
        <v>1.9419216593499431</v>
      </c>
      <c r="C32">
        <v>3.6432200727017769</v>
      </c>
      <c r="D32">
        <v>0.24159376361690452</v>
      </c>
      <c r="E32">
        <v>7.6009765761699271</v>
      </c>
      <c r="F32">
        <v>7.596208091919425E-2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5"/>
  <sheetViews>
    <sheetView workbookViewId="0">
      <selection activeCell="I20" sqref="I20"/>
    </sheetView>
  </sheetViews>
  <sheetFormatPr defaultColWidth="8.7109375" defaultRowHeight="15" x14ac:dyDescent="0.25"/>
  <cols>
    <col min="1" max="1" width="22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13.2</v>
      </c>
      <c r="C2">
        <v>13.2</v>
      </c>
      <c r="D2">
        <v>13.2</v>
      </c>
      <c r="E2">
        <v>13.2</v>
      </c>
      <c r="F2">
        <v>13.2</v>
      </c>
      <c r="G2">
        <v>13.2</v>
      </c>
      <c r="H2">
        <v>13.2</v>
      </c>
      <c r="I2">
        <v>13.2</v>
      </c>
      <c r="J2">
        <v>13.2</v>
      </c>
      <c r="K2">
        <v>13.2</v>
      </c>
      <c r="L2">
        <v>13.2</v>
      </c>
      <c r="M2">
        <v>13.2</v>
      </c>
      <c r="N2">
        <v>13.2</v>
      </c>
      <c r="O2">
        <v>13.2</v>
      </c>
      <c r="P2">
        <v>13.2</v>
      </c>
      <c r="Q2">
        <v>13.2</v>
      </c>
      <c r="R2">
        <v>13.2</v>
      </c>
      <c r="S2">
        <v>13.2</v>
      </c>
      <c r="T2">
        <v>13.2</v>
      </c>
      <c r="U2">
        <v>13.2</v>
      </c>
      <c r="V2">
        <v>13.2</v>
      </c>
      <c r="W2">
        <v>13.2</v>
      </c>
      <c r="X2">
        <v>13.2</v>
      </c>
      <c r="Y2">
        <v>13.2</v>
      </c>
      <c r="Z2">
        <v>13.2</v>
      </c>
      <c r="AA2">
        <v>13.2</v>
      </c>
      <c r="AB2">
        <v>13.2</v>
      </c>
      <c r="AC2">
        <v>13.2</v>
      </c>
      <c r="AD2">
        <v>13.2</v>
      </c>
      <c r="AE2">
        <v>13.2</v>
      </c>
      <c r="AF2">
        <v>13.2</v>
      </c>
    </row>
    <row r="3" spans="1:32" x14ac:dyDescent="0.25">
      <c r="A3" t="s">
        <v>1</v>
      </c>
      <c r="B3">
        <v>14.4</v>
      </c>
      <c r="C3">
        <v>14.4</v>
      </c>
      <c r="D3">
        <v>14.4</v>
      </c>
      <c r="E3">
        <v>14.4</v>
      </c>
      <c r="F3">
        <v>14.4</v>
      </c>
      <c r="G3">
        <v>14.4</v>
      </c>
      <c r="H3">
        <v>14.4</v>
      </c>
      <c r="I3">
        <v>14.4</v>
      </c>
      <c r="J3">
        <v>14.4</v>
      </c>
      <c r="K3">
        <v>14.4</v>
      </c>
      <c r="L3">
        <v>14.4</v>
      </c>
      <c r="M3">
        <v>14.4</v>
      </c>
      <c r="N3">
        <v>14.4</v>
      </c>
      <c r="O3">
        <v>14.4</v>
      </c>
      <c r="P3">
        <v>14.4</v>
      </c>
      <c r="Q3">
        <v>14.4</v>
      </c>
      <c r="R3">
        <v>14.4</v>
      </c>
      <c r="S3">
        <v>14.4</v>
      </c>
      <c r="T3">
        <v>14.4</v>
      </c>
      <c r="U3">
        <v>14.4</v>
      </c>
      <c r="V3">
        <v>14.4</v>
      </c>
      <c r="W3">
        <v>14.4</v>
      </c>
      <c r="X3">
        <v>14.4</v>
      </c>
      <c r="Y3">
        <v>14.4</v>
      </c>
      <c r="Z3">
        <v>14.4</v>
      </c>
      <c r="AA3">
        <v>14.4</v>
      </c>
      <c r="AB3">
        <v>14.4</v>
      </c>
      <c r="AC3">
        <v>14.4</v>
      </c>
      <c r="AD3">
        <v>14.4</v>
      </c>
      <c r="AE3">
        <v>14.4</v>
      </c>
      <c r="AF3">
        <v>14.4</v>
      </c>
    </row>
    <row r="4" spans="1:32" x14ac:dyDescent="0.25">
      <c r="A4" t="s">
        <v>2</v>
      </c>
      <c r="B4">
        <v>14.4</v>
      </c>
      <c r="C4">
        <v>14.4</v>
      </c>
      <c r="D4">
        <v>14.4</v>
      </c>
      <c r="E4">
        <v>14.4</v>
      </c>
      <c r="F4">
        <v>14.4</v>
      </c>
      <c r="G4">
        <v>14.4</v>
      </c>
      <c r="H4">
        <v>14.4</v>
      </c>
      <c r="I4">
        <v>14.4</v>
      </c>
      <c r="J4">
        <v>14.4</v>
      </c>
      <c r="K4">
        <v>14.4</v>
      </c>
      <c r="L4">
        <v>14.4</v>
      </c>
      <c r="M4">
        <v>14.4</v>
      </c>
      <c r="N4">
        <v>14.4</v>
      </c>
      <c r="O4">
        <v>14.4</v>
      </c>
      <c r="P4">
        <v>14.4</v>
      </c>
      <c r="Q4">
        <v>14.4</v>
      </c>
      <c r="R4">
        <v>14.4</v>
      </c>
      <c r="S4">
        <v>14.4</v>
      </c>
      <c r="T4">
        <v>14.4</v>
      </c>
      <c r="U4">
        <v>14.4</v>
      </c>
      <c r="V4">
        <v>14.4</v>
      </c>
      <c r="W4">
        <v>14.4</v>
      </c>
      <c r="X4">
        <v>14.4</v>
      </c>
      <c r="Y4">
        <v>14.4</v>
      </c>
      <c r="Z4">
        <v>14.4</v>
      </c>
      <c r="AA4">
        <v>14.4</v>
      </c>
      <c r="AB4">
        <v>14.4</v>
      </c>
      <c r="AC4">
        <v>14.4</v>
      </c>
      <c r="AD4">
        <v>14.4</v>
      </c>
      <c r="AE4">
        <v>14.4</v>
      </c>
      <c r="AF4">
        <v>14.4</v>
      </c>
    </row>
    <row r="5" spans="1:32" x14ac:dyDescent="0.25">
      <c r="A5" t="s">
        <v>3</v>
      </c>
      <c r="B5">
        <v>18.5</v>
      </c>
      <c r="C5">
        <v>18.5</v>
      </c>
      <c r="D5">
        <v>18.5</v>
      </c>
      <c r="E5">
        <v>18.5</v>
      </c>
      <c r="F5">
        <v>18.5</v>
      </c>
      <c r="G5">
        <v>18.5</v>
      </c>
      <c r="H5">
        <v>18.5</v>
      </c>
      <c r="I5">
        <v>18.5</v>
      </c>
      <c r="J5">
        <v>18.5</v>
      </c>
      <c r="K5">
        <v>18.5</v>
      </c>
      <c r="L5">
        <v>18.5</v>
      </c>
      <c r="M5">
        <v>18.5</v>
      </c>
      <c r="N5">
        <v>18.5</v>
      </c>
      <c r="O5">
        <v>18.5</v>
      </c>
      <c r="P5">
        <v>18.5</v>
      </c>
      <c r="Q5">
        <v>18.5</v>
      </c>
      <c r="R5">
        <v>18.5</v>
      </c>
      <c r="S5">
        <v>18.5</v>
      </c>
      <c r="T5">
        <v>18.5</v>
      </c>
      <c r="U5">
        <v>18.5</v>
      </c>
      <c r="V5">
        <v>18.5</v>
      </c>
      <c r="W5">
        <v>18.5</v>
      </c>
      <c r="X5">
        <v>18.5</v>
      </c>
      <c r="Y5">
        <v>18.5</v>
      </c>
      <c r="Z5">
        <v>18.5</v>
      </c>
      <c r="AA5">
        <v>18.5</v>
      </c>
      <c r="AB5">
        <v>18.5</v>
      </c>
      <c r="AC5">
        <v>18.5</v>
      </c>
      <c r="AD5">
        <v>18.5</v>
      </c>
      <c r="AE5">
        <v>18.5</v>
      </c>
      <c r="AF5">
        <v>18.5</v>
      </c>
    </row>
    <row r="6" spans="1:32" x14ac:dyDescent="0.25">
      <c r="A6" t="s">
        <v>4</v>
      </c>
      <c r="B6">
        <v>7.8</v>
      </c>
      <c r="C6">
        <v>7.8</v>
      </c>
      <c r="D6">
        <v>7.8</v>
      </c>
      <c r="E6">
        <v>7.8</v>
      </c>
      <c r="F6">
        <v>7.8</v>
      </c>
      <c r="G6">
        <v>7.8</v>
      </c>
      <c r="H6">
        <v>7.8</v>
      </c>
      <c r="I6">
        <v>7.8</v>
      </c>
      <c r="J6">
        <v>7.8</v>
      </c>
      <c r="K6">
        <v>7.8</v>
      </c>
      <c r="L6">
        <v>7.8</v>
      </c>
      <c r="M6">
        <v>7.8</v>
      </c>
      <c r="N6">
        <v>7.8</v>
      </c>
      <c r="O6">
        <v>7.8</v>
      </c>
      <c r="P6">
        <v>7.8</v>
      </c>
      <c r="Q6">
        <v>7.8</v>
      </c>
      <c r="R6">
        <v>7.8</v>
      </c>
      <c r="S6">
        <v>7.8</v>
      </c>
      <c r="T6">
        <v>7.8</v>
      </c>
      <c r="U6">
        <v>7.8</v>
      </c>
      <c r="V6">
        <v>7.8</v>
      </c>
      <c r="W6">
        <v>7.8</v>
      </c>
      <c r="X6">
        <v>7.8</v>
      </c>
      <c r="Y6">
        <v>7.8</v>
      </c>
      <c r="Z6">
        <v>7.8</v>
      </c>
      <c r="AA6">
        <v>7.8</v>
      </c>
      <c r="AB6">
        <v>7.8</v>
      </c>
      <c r="AC6">
        <v>7.8</v>
      </c>
      <c r="AD6">
        <v>7.8</v>
      </c>
      <c r="AE6">
        <v>7.8</v>
      </c>
      <c r="AF6">
        <v>7.8</v>
      </c>
    </row>
    <row r="7" spans="1:32" x14ac:dyDescent="0.25">
      <c r="A7" t="s">
        <v>6</v>
      </c>
      <c r="B7">
        <v>5.53</v>
      </c>
      <c r="C7">
        <v>5.53</v>
      </c>
      <c r="D7">
        <v>5.53</v>
      </c>
      <c r="E7">
        <v>5.53</v>
      </c>
      <c r="F7">
        <v>5.53</v>
      </c>
      <c r="G7">
        <v>5.53</v>
      </c>
      <c r="H7">
        <v>5.53</v>
      </c>
      <c r="I7">
        <v>5.53</v>
      </c>
      <c r="J7">
        <v>5.53</v>
      </c>
      <c r="K7">
        <v>5.53</v>
      </c>
      <c r="L7">
        <v>5.53</v>
      </c>
      <c r="M7">
        <v>5.53</v>
      </c>
      <c r="N7">
        <v>5.53</v>
      </c>
      <c r="O7">
        <v>5.53</v>
      </c>
      <c r="P7">
        <v>5.53</v>
      </c>
      <c r="Q7">
        <v>5.53</v>
      </c>
      <c r="R7">
        <v>5.53</v>
      </c>
      <c r="S7">
        <v>5.53</v>
      </c>
      <c r="T7">
        <v>5.53</v>
      </c>
      <c r="U7">
        <v>5.53</v>
      </c>
      <c r="V7">
        <v>5.53</v>
      </c>
      <c r="W7">
        <v>5.53</v>
      </c>
      <c r="X7">
        <v>5.53</v>
      </c>
      <c r="Y7">
        <v>5.53</v>
      </c>
      <c r="Z7">
        <v>5.53</v>
      </c>
      <c r="AA7">
        <v>5.53</v>
      </c>
      <c r="AB7">
        <v>5.53</v>
      </c>
      <c r="AC7">
        <v>5.53</v>
      </c>
      <c r="AD7">
        <v>5.53</v>
      </c>
      <c r="AE7">
        <v>5.53</v>
      </c>
      <c r="AF7">
        <v>5.53</v>
      </c>
    </row>
    <row r="8" spans="1:32" x14ac:dyDescent="0.25">
      <c r="A8" t="s">
        <v>83</v>
      </c>
      <c r="B8">
        <v>5.53</v>
      </c>
      <c r="C8">
        <v>5.53</v>
      </c>
      <c r="D8">
        <v>5.53</v>
      </c>
      <c r="E8">
        <v>5.53</v>
      </c>
      <c r="F8">
        <v>5.53</v>
      </c>
      <c r="G8">
        <v>5.53</v>
      </c>
      <c r="H8">
        <v>5.53</v>
      </c>
      <c r="I8">
        <v>5.53</v>
      </c>
      <c r="J8">
        <v>5.53</v>
      </c>
      <c r="K8">
        <v>5.53</v>
      </c>
      <c r="L8">
        <v>5.53</v>
      </c>
      <c r="M8">
        <v>5.53</v>
      </c>
      <c r="N8">
        <v>5.53</v>
      </c>
      <c r="O8">
        <v>5.53</v>
      </c>
      <c r="P8">
        <v>5.53</v>
      </c>
      <c r="Q8">
        <v>5.53</v>
      </c>
      <c r="R8">
        <v>5.53</v>
      </c>
      <c r="S8">
        <v>5.53</v>
      </c>
      <c r="T8">
        <v>5.53</v>
      </c>
      <c r="U8">
        <v>5.53</v>
      </c>
      <c r="V8">
        <v>5.53</v>
      </c>
      <c r="W8">
        <v>5.53</v>
      </c>
      <c r="X8">
        <v>5.53</v>
      </c>
      <c r="Y8">
        <v>5.53</v>
      </c>
      <c r="Z8">
        <v>5.53</v>
      </c>
      <c r="AA8">
        <v>5.53</v>
      </c>
      <c r="AB8">
        <v>5.53</v>
      </c>
      <c r="AC8">
        <v>5.53</v>
      </c>
      <c r="AD8">
        <v>5.53</v>
      </c>
      <c r="AE8">
        <v>5.53</v>
      </c>
      <c r="AF8">
        <v>5.53</v>
      </c>
    </row>
    <row r="9" spans="1:32" x14ac:dyDescent="0.25">
      <c r="A9" t="s">
        <v>7</v>
      </c>
      <c r="B9">
        <v>5.53</v>
      </c>
      <c r="C9">
        <v>5.53</v>
      </c>
      <c r="D9">
        <v>5.53</v>
      </c>
      <c r="E9">
        <v>5.53</v>
      </c>
      <c r="F9">
        <v>5.53</v>
      </c>
      <c r="G9">
        <v>5.53</v>
      </c>
      <c r="H9">
        <v>5.53</v>
      </c>
      <c r="I9">
        <v>5.53</v>
      </c>
      <c r="J9">
        <v>5.53</v>
      </c>
      <c r="K9">
        <v>5.53</v>
      </c>
      <c r="L9">
        <v>5.53</v>
      </c>
      <c r="M9">
        <v>5.53</v>
      </c>
      <c r="N9">
        <v>5.53</v>
      </c>
      <c r="O9">
        <v>5.53</v>
      </c>
      <c r="P9">
        <v>5.53</v>
      </c>
      <c r="Q9">
        <v>5.53</v>
      </c>
      <c r="R9">
        <v>5.53</v>
      </c>
      <c r="S9">
        <v>5.53</v>
      </c>
      <c r="T9">
        <v>5.53</v>
      </c>
      <c r="U9">
        <v>5.53</v>
      </c>
      <c r="V9">
        <v>5.53</v>
      </c>
      <c r="W9">
        <v>5.53</v>
      </c>
      <c r="X9">
        <v>5.53</v>
      </c>
      <c r="Y9">
        <v>5.53</v>
      </c>
      <c r="Z9">
        <v>5.53</v>
      </c>
      <c r="AA9">
        <v>5.53</v>
      </c>
      <c r="AB9">
        <v>5.53</v>
      </c>
      <c r="AC9">
        <v>5.53</v>
      </c>
      <c r="AD9">
        <v>5.53</v>
      </c>
      <c r="AE9">
        <v>5.53</v>
      </c>
      <c r="AF9">
        <v>5.53</v>
      </c>
    </row>
    <row r="10" spans="1:32" x14ac:dyDescent="0.25">
      <c r="A10" t="s">
        <v>8</v>
      </c>
      <c r="B10">
        <v>5.53</v>
      </c>
      <c r="C10">
        <v>5.53</v>
      </c>
      <c r="D10">
        <v>5.53</v>
      </c>
      <c r="E10">
        <v>5.53</v>
      </c>
      <c r="F10">
        <v>5.53</v>
      </c>
      <c r="G10">
        <v>5.53</v>
      </c>
      <c r="H10">
        <v>5.53</v>
      </c>
      <c r="I10">
        <v>5.53</v>
      </c>
      <c r="J10">
        <v>5.53</v>
      </c>
      <c r="K10">
        <v>5.53</v>
      </c>
      <c r="L10">
        <v>5.53</v>
      </c>
      <c r="M10">
        <v>5.53</v>
      </c>
      <c r="N10">
        <v>5.53</v>
      </c>
      <c r="O10">
        <v>5.53</v>
      </c>
      <c r="P10">
        <v>5.53</v>
      </c>
      <c r="Q10">
        <v>5.53</v>
      </c>
      <c r="R10">
        <v>5.53</v>
      </c>
      <c r="S10">
        <v>5.53</v>
      </c>
      <c r="T10">
        <v>5.53</v>
      </c>
      <c r="U10">
        <v>5.53</v>
      </c>
      <c r="V10">
        <v>5.53</v>
      </c>
      <c r="W10">
        <v>5.53</v>
      </c>
      <c r="X10">
        <v>5.53</v>
      </c>
      <c r="Y10">
        <v>5.53</v>
      </c>
      <c r="Z10">
        <v>5.53</v>
      </c>
      <c r="AA10">
        <v>5.53</v>
      </c>
      <c r="AB10">
        <v>5.53</v>
      </c>
      <c r="AC10">
        <v>5.53</v>
      </c>
      <c r="AD10">
        <v>5.53</v>
      </c>
      <c r="AE10">
        <v>5.53</v>
      </c>
      <c r="AF10">
        <v>5.53</v>
      </c>
    </row>
    <row r="11" spans="1:32" x14ac:dyDescent="0.25">
      <c r="A11" t="s">
        <v>10</v>
      </c>
      <c r="B11">
        <v>5.17</v>
      </c>
      <c r="C11">
        <v>5.17</v>
      </c>
      <c r="D11">
        <v>5.17</v>
      </c>
      <c r="E11">
        <v>5.17</v>
      </c>
      <c r="F11">
        <v>5.17</v>
      </c>
      <c r="G11">
        <v>5.17</v>
      </c>
      <c r="H11">
        <v>5.17</v>
      </c>
      <c r="I11">
        <v>5.17</v>
      </c>
      <c r="J11">
        <v>5.17</v>
      </c>
      <c r="K11">
        <v>5.17</v>
      </c>
      <c r="L11">
        <v>5.17</v>
      </c>
      <c r="M11">
        <v>5.17</v>
      </c>
      <c r="N11">
        <v>5.17</v>
      </c>
      <c r="O11">
        <v>5.17</v>
      </c>
      <c r="P11">
        <v>5.17</v>
      </c>
      <c r="Q11">
        <v>5.17</v>
      </c>
      <c r="R11">
        <v>5.17</v>
      </c>
      <c r="S11">
        <v>5.17</v>
      </c>
      <c r="T11">
        <v>5.17</v>
      </c>
      <c r="U11">
        <v>5.17</v>
      </c>
      <c r="V11">
        <v>5.17</v>
      </c>
      <c r="W11">
        <v>5.17</v>
      </c>
      <c r="X11">
        <v>5.17</v>
      </c>
      <c r="Y11">
        <v>5.17</v>
      </c>
      <c r="Z11">
        <v>5.17</v>
      </c>
      <c r="AA11">
        <v>5.17</v>
      </c>
      <c r="AB11">
        <v>5.17</v>
      </c>
      <c r="AC11">
        <v>5.17</v>
      </c>
      <c r="AD11">
        <v>5.17</v>
      </c>
      <c r="AE11">
        <v>5.17</v>
      </c>
      <c r="AF11">
        <v>5.17</v>
      </c>
    </row>
    <row r="12" spans="1:32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84</v>
      </c>
      <c r="B13">
        <v>4.72</v>
      </c>
      <c r="C13">
        <v>4.72</v>
      </c>
      <c r="D13">
        <v>4.72</v>
      </c>
      <c r="E13">
        <v>4.72</v>
      </c>
      <c r="F13">
        <v>4.72</v>
      </c>
      <c r="G13">
        <v>4.72</v>
      </c>
      <c r="H13">
        <v>4.72</v>
      </c>
      <c r="I13">
        <v>4.72</v>
      </c>
      <c r="J13">
        <v>4.72</v>
      </c>
      <c r="K13">
        <v>4.72</v>
      </c>
      <c r="L13">
        <v>4.72</v>
      </c>
      <c r="M13">
        <v>4.72</v>
      </c>
      <c r="N13">
        <v>4.72</v>
      </c>
      <c r="O13">
        <v>4.72</v>
      </c>
      <c r="P13">
        <v>4.72</v>
      </c>
      <c r="Q13">
        <v>4.72</v>
      </c>
      <c r="R13">
        <v>4.72</v>
      </c>
      <c r="S13">
        <v>4.72</v>
      </c>
      <c r="T13">
        <v>4.72</v>
      </c>
      <c r="U13">
        <v>4.72</v>
      </c>
      <c r="V13">
        <v>4.72</v>
      </c>
      <c r="W13">
        <v>4.72</v>
      </c>
      <c r="X13">
        <v>4.72</v>
      </c>
      <c r="Y13">
        <v>4.72</v>
      </c>
      <c r="Z13">
        <v>4.72</v>
      </c>
      <c r="AA13">
        <v>4.72</v>
      </c>
      <c r="AB13">
        <v>4.72</v>
      </c>
      <c r="AC13">
        <v>4.72</v>
      </c>
      <c r="AD13">
        <v>4.72</v>
      </c>
      <c r="AE13">
        <v>4.72</v>
      </c>
      <c r="AF13">
        <v>4.72</v>
      </c>
    </row>
    <row r="14" spans="1:32" x14ac:dyDescent="0.25">
      <c r="A14" t="s">
        <v>12</v>
      </c>
      <c r="B14">
        <v>13.89</v>
      </c>
      <c r="C14">
        <v>13.89</v>
      </c>
      <c r="D14">
        <v>13.89</v>
      </c>
      <c r="E14">
        <v>13.89</v>
      </c>
      <c r="F14">
        <v>13.89</v>
      </c>
      <c r="G14">
        <v>13.89</v>
      </c>
      <c r="H14">
        <v>13.89</v>
      </c>
      <c r="I14">
        <v>13.89</v>
      </c>
      <c r="J14">
        <v>13.89</v>
      </c>
      <c r="K14">
        <v>13.89</v>
      </c>
      <c r="L14">
        <v>13.89</v>
      </c>
      <c r="M14">
        <v>13.89</v>
      </c>
      <c r="N14">
        <v>13.89</v>
      </c>
      <c r="O14">
        <v>13.89</v>
      </c>
      <c r="P14">
        <v>13.89</v>
      </c>
      <c r="Q14">
        <v>13.89</v>
      </c>
      <c r="R14">
        <v>13.89</v>
      </c>
      <c r="S14">
        <v>13.89</v>
      </c>
      <c r="T14">
        <v>13.89</v>
      </c>
      <c r="U14">
        <v>13.89</v>
      </c>
      <c r="V14">
        <v>13.89</v>
      </c>
      <c r="W14">
        <v>13.89</v>
      </c>
      <c r="X14">
        <v>13.89</v>
      </c>
      <c r="Y14">
        <v>13.89</v>
      </c>
      <c r="Z14">
        <v>13.89</v>
      </c>
      <c r="AA14">
        <v>13.89</v>
      </c>
      <c r="AB14">
        <v>13.89</v>
      </c>
      <c r="AC14">
        <v>13.89</v>
      </c>
      <c r="AD14">
        <v>13.89</v>
      </c>
      <c r="AE14">
        <v>13.89</v>
      </c>
      <c r="AF14">
        <v>13.89</v>
      </c>
    </row>
    <row r="15" spans="1:32" x14ac:dyDescent="0.25">
      <c r="A15" t="s">
        <v>39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0.1</v>
      </c>
      <c r="Z15">
        <v>0.1</v>
      </c>
      <c r="AA15">
        <v>0.1</v>
      </c>
      <c r="AB15">
        <v>0.1</v>
      </c>
      <c r="AC15">
        <v>0.1</v>
      </c>
      <c r="AD15">
        <v>0.1</v>
      </c>
      <c r="AE15">
        <v>0.1</v>
      </c>
      <c r="AF15">
        <v>0.1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F32"/>
  <sheetViews>
    <sheetView workbookViewId="0">
      <selection activeCell="B2" sqref="B2"/>
    </sheetView>
  </sheetViews>
  <sheetFormatPr defaultColWidth="8.7109375"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20.158657316087901</v>
      </c>
      <c r="C2">
        <v>32.933881177088999</v>
      </c>
      <c r="D2">
        <v>2.50793119053409</v>
      </c>
      <c r="E2">
        <v>58.168661517957503</v>
      </c>
      <c r="F2">
        <v>0.788545486785731</v>
      </c>
    </row>
    <row r="3" spans="1:6" x14ac:dyDescent="0.25">
      <c r="A3">
        <v>2021</v>
      </c>
      <c r="B3">
        <v>19.688537076908698</v>
      </c>
      <c r="C3">
        <v>32.324884497536097</v>
      </c>
      <c r="D3">
        <v>2.4494437033641101</v>
      </c>
      <c r="E3">
        <v>57.4871701864542</v>
      </c>
      <c r="F3">
        <v>0.77015580998143696</v>
      </c>
    </row>
    <row r="4" spans="1:6" x14ac:dyDescent="0.25">
      <c r="A4">
        <v>2022</v>
      </c>
      <c r="B4">
        <v>19.235181070612398</v>
      </c>
      <c r="C4">
        <v>31.735951211685201</v>
      </c>
      <c r="D4">
        <v>2.3930418482812699</v>
      </c>
      <c r="E4">
        <v>56.822964349290899</v>
      </c>
      <c r="F4">
        <v>0.75242189908317303</v>
      </c>
    </row>
    <row r="5" spans="1:6" x14ac:dyDescent="0.25">
      <c r="A5">
        <v>2023</v>
      </c>
      <c r="B5">
        <v>18.797708294401101</v>
      </c>
      <c r="C5">
        <v>31.166026915424201</v>
      </c>
      <c r="D5">
        <v>2.3386160200494399</v>
      </c>
      <c r="E5">
        <v>56.175135579675597</v>
      </c>
      <c r="F5">
        <v>0.73530929193558503</v>
      </c>
    </row>
    <row r="6" spans="1:6" x14ac:dyDescent="0.25">
      <c r="A6">
        <v>2024</v>
      </c>
      <c r="B6">
        <v>18.375298421121901</v>
      </c>
      <c r="C6">
        <v>30.614129854481298</v>
      </c>
      <c r="D6">
        <v>2.2860641620672499</v>
      </c>
      <c r="E6">
        <v>55.542838066423101</v>
      </c>
      <c r="F6">
        <v>0.71878589983038599</v>
      </c>
    </row>
    <row r="7" spans="1:6" x14ac:dyDescent="0.25">
      <c r="A7">
        <v>2025</v>
      </c>
      <c r="B7">
        <v>17.675826877114801</v>
      </c>
      <c r="C7">
        <v>29.591571583805301</v>
      </c>
      <c r="D7">
        <v>2.1990431628707299</v>
      </c>
      <c r="E7">
        <v>54.0346029607568</v>
      </c>
      <c r="F7">
        <v>0.69142469612950097</v>
      </c>
    </row>
    <row r="8" spans="1:6" x14ac:dyDescent="0.25">
      <c r="A8">
        <v>2026</v>
      </c>
      <c r="B8">
        <v>17.068400212957801</v>
      </c>
      <c r="C8">
        <v>28.712550251222801</v>
      </c>
      <c r="D8">
        <v>2.1234734335422898</v>
      </c>
      <c r="E8">
        <v>52.7629373802557</v>
      </c>
      <c r="F8">
        <v>0.66766400874522402</v>
      </c>
    </row>
    <row r="9" spans="1:6" x14ac:dyDescent="0.25">
      <c r="A9">
        <v>2027</v>
      </c>
      <c r="B9">
        <v>16.480861105022701</v>
      </c>
      <c r="C9">
        <v>27.857330286194099</v>
      </c>
      <c r="D9">
        <v>2.0503779078163298</v>
      </c>
      <c r="E9">
        <v>51.511777710917897</v>
      </c>
      <c r="F9">
        <v>0.64468126219580202</v>
      </c>
    </row>
    <row r="10" spans="1:6" x14ac:dyDescent="0.25">
      <c r="A10">
        <v>2028</v>
      </c>
      <c r="B10">
        <v>15.912248583693</v>
      </c>
      <c r="C10">
        <v>27.024761609820199</v>
      </c>
      <c r="D10">
        <v>1.97963703181399</v>
      </c>
      <c r="E10">
        <v>50.280133114436197</v>
      </c>
      <c r="F10">
        <v>0.62243886626665701</v>
      </c>
    </row>
    <row r="11" spans="1:6" x14ac:dyDescent="0.25">
      <c r="A11">
        <v>2029</v>
      </c>
      <c r="B11">
        <v>15.361662614072999</v>
      </c>
      <c r="C11">
        <v>26.213767046892499</v>
      </c>
      <c r="D11">
        <v>1.9111388325227801</v>
      </c>
      <c r="E11">
        <v>49.067075556666602</v>
      </c>
      <c r="F11">
        <v>0.60090161432453704</v>
      </c>
    </row>
    <row r="12" spans="1:6" x14ac:dyDescent="0.25">
      <c r="A12">
        <v>2030</v>
      </c>
      <c r="B12">
        <v>14.8282593342786</v>
      </c>
      <c r="C12">
        <v>25.4233366731935</v>
      </c>
      <c r="D12">
        <v>1.8447783253940699</v>
      </c>
      <c r="E12">
        <v>47.8717349479695</v>
      </c>
      <c r="F12">
        <v>0.58003649705390803</v>
      </c>
    </row>
    <row r="13" spans="1:6" x14ac:dyDescent="0.25">
      <c r="A13">
        <v>2031</v>
      </c>
      <c r="B13">
        <v>14.311246750436201</v>
      </c>
      <c r="C13">
        <v>24.652522642415299</v>
      </c>
      <c r="D13">
        <v>1.78045697875944</v>
      </c>
      <c r="E13">
        <v>46.693294662845801</v>
      </c>
      <c r="F13">
        <v>0.55981253405836995</v>
      </c>
    </row>
    <row r="14" spans="1:6" x14ac:dyDescent="0.25">
      <c r="A14">
        <v>2032</v>
      </c>
      <c r="B14">
        <v>13.8098807984007</v>
      </c>
      <c r="C14">
        <v>23.900434444108001</v>
      </c>
      <c r="D14">
        <v>1.71808222387047</v>
      </c>
      <c r="E14">
        <v>45.530987509684202</v>
      </c>
      <c r="F14">
        <v>0.54020061980701195</v>
      </c>
    </row>
    <row r="15" spans="1:6" x14ac:dyDescent="0.25">
      <c r="A15">
        <v>2033</v>
      </c>
      <c r="B15">
        <v>13.3234617833879</v>
      </c>
      <c r="C15">
        <v>23.1662347009459</v>
      </c>
      <c r="D15">
        <v>1.6575670119547401</v>
      </c>
      <c r="E15">
        <v>44.384092026978998</v>
      </c>
      <c r="F15">
        <v>0.52117338436365501</v>
      </c>
    </row>
    <row r="16" spans="1:6" x14ac:dyDescent="0.25">
      <c r="A16">
        <v>2034</v>
      </c>
      <c r="B16">
        <v>12.8513311175594</v>
      </c>
      <c r="C16">
        <v>22.449135204074999</v>
      </c>
      <c r="D16">
        <v>1.5988294083399499</v>
      </c>
      <c r="E16">
        <v>43.251929167890097</v>
      </c>
      <c r="F16">
        <v>0.50270506577107399</v>
      </c>
    </row>
    <row r="17" spans="1:6" x14ac:dyDescent="0.25">
      <c r="A17">
        <v>2035</v>
      </c>
      <c r="B17">
        <v>12.3928683409197</v>
      </c>
      <c r="C17">
        <v>21.748393395007199</v>
      </c>
      <c r="D17">
        <v>1.5417922218247599</v>
      </c>
      <c r="E17">
        <v>42.133859162992103</v>
      </c>
      <c r="F17">
        <v>0.48477139351751702</v>
      </c>
    </row>
    <row r="18" spans="1:6" x14ac:dyDescent="0.25">
      <c r="A18">
        <v>2036</v>
      </c>
      <c r="B18">
        <v>11.9474884066525</v>
      </c>
      <c r="C18">
        <v>21.063309097747101</v>
      </c>
      <c r="D18">
        <v>1.4863826669485301</v>
      </c>
      <c r="E18">
        <v>41.029278788145497</v>
      </c>
      <c r="F18">
        <v>0.46734948234731799</v>
      </c>
    </row>
    <row r="19" spans="1:6" x14ac:dyDescent="0.25">
      <c r="A19">
        <v>2037</v>
      </c>
      <c r="B19">
        <v>11.514639186379799</v>
      </c>
      <c r="C19">
        <v>20.393221513146202</v>
      </c>
      <c r="D19">
        <v>1.43253205362153</v>
      </c>
      <c r="E19">
        <v>39.937618730713503</v>
      </c>
      <c r="F19">
        <v>0.45041773467420798</v>
      </c>
    </row>
    <row r="20" spans="1:6" x14ac:dyDescent="0.25">
      <c r="A20">
        <v>2038</v>
      </c>
      <c r="B20">
        <v>11.093799194161599</v>
      </c>
      <c r="C20">
        <v>19.737506536815999</v>
      </c>
      <c r="D20">
        <v>1.3801755039685</v>
      </c>
      <c r="E20">
        <v>38.858341310928701</v>
      </c>
      <c r="F20">
        <v>0.43395575155106603</v>
      </c>
    </row>
    <row r="21" spans="1:6" x14ac:dyDescent="0.25">
      <c r="A21">
        <v>2039</v>
      </c>
      <c r="B21">
        <v>10.684475478429601</v>
      </c>
      <c r="C21">
        <v>19.095574209480301</v>
      </c>
      <c r="D21">
        <v>1.32925169006497</v>
      </c>
      <c r="E21">
        <v>37.790938230506796</v>
      </c>
      <c r="F21">
        <v>0.41794425020880099</v>
      </c>
    </row>
    <row r="22" spans="1:6" x14ac:dyDescent="0.25">
      <c r="A22">
        <v>2040</v>
      </c>
      <c r="B22">
        <v>10.2862017084984</v>
      </c>
      <c r="C22">
        <v>18.4668664184275</v>
      </c>
      <c r="D22">
        <v>1.27970259588076</v>
      </c>
      <c r="E22">
        <v>36.734928677416598</v>
      </c>
      <c r="F22">
        <v>0.40236498920644498</v>
      </c>
    </row>
    <row r="23" spans="1:6" x14ac:dyDescent="0.25">
      <c r="A23">
        <v>2041</v>
      </c>
      <c r="B23">
        <v>9.8985363921411302</v>
      </c>
      <c r="C23">
        <v>17.8508547920399</v>
      </c>
      <c r="D23">
        <v>1.23147329552925</v>
      </c>
      <c r="E23">
        <v>35.689857423191498</v>
      </c>
      <c r="F23">
        <v>0.387200698708141</v>
      </c>
    </row>
    <row r="24" spans="1:6" x14ac:dyDescent="0.25">
      <c r="A24">
        <v>2042</v>
      </c>
      <c r="B24">
        <v>9.5210612474473404</v>
      </c>
      <c r="C24">
        <v>17.247038736037201</v>
      </c>
      <c r="D24">
        <v>1.1845117507108101</v>
      </c>
      <c r="E24">
        <v>34.655293172637201</v>
      </c>
      <c r="F24">
        <v>0.372435016795163</v>
      </c>
    </row>
    <row r="25" spans="1:6" x14ac:dyDescent="0.25">
      <c r="A25">
        <v>2043</v>
      </c>
      <c r="B25">
        <v>9.1533797004678998</v>
      </c>
      <c r="C25">
        <v>16.654943623320001</v>
      </c>
      <c r="D25">
        <v>1.13876862380535</v>
      </c>
      <c r="E25">
        <v>33.630827037110201</v>
      </c>
      <c r="F25">
        <v>0.35805243069833798</v>
      </c>
    </row>
    <row r="26" spans="1:6" x14ac:dyDescent="0.25">
      <c r="A26">
        <v>2044</v>
      </c>
      <c r="B26">
        <v>8.7951154876557496</v>
      </c>
      <c r="C26">
        <v>16.0741191511271</v>
      </c>
      <c r="D26">
        <v>1.0941971040024601</v>
      </c>
      <c r="E26">
        <v>32.616071038751102</v>
      </c>
      <c r="F26">
        <v>0.34403822212977397</v>
      </c>
    </row>
    <row r="27" spans="1:6" x14ac:dyDescent="0.25">
      <c r="A27">
        <v>2045</v>
      </c>
      <c r="B27">
        <v>8.44591138021066</v>
      </c>
      <c r="C27">
        <v>15.504137781224999</v>
      </c>
      <c r="D27">
        <v>1.05075274859764</v>
      </c>
      <c r="E27">
        <v>31.6106568564662</v>
      </c>
      <c r="F27">
        <v>0.33037841738309998</v>
      </c>
    </row>
    <row r="28" spans="1:6" x14ac:dyDescent="0.25">
      <c r="A28">
        <v>2046</v>
      </c>
      <c r="B28">
        <v>8.1054279873262605</v>
      </c>
      <c r="C28">
        <v>14.944593335044299</v>
      </c>
      <c r="D28">
        <v>1.00839333410468</v>
      </c>
      <c r="E28">
        <v>30.6142345320164</v>
      </c>
      <c r="F28">
        <v>0.31705974052012198</v>
      </c>
    </row>
    <row r="29" spans="1:6" x14ac:dyDescent="0.25">
      <c r="A29">
        <v>2047</v>
      </c>
      <c r="B29">
        <v>7.7733426655855302</v>
      </c>
      <c r="C29">
        <v>14.395099679901699</v>
      </c>
      <c r="D29">
        <v>0.96707872057397004</v>
      </c>
      <c r="E29">
        <v>29.626471406994</v>
      </c>
      <c r="F29">
        <v>0.30406957070968199</v>
      </c>
    </row>
    <row r="30" spans="1:6" x14ac:dyDescent="0.25">
      <c r="A30">
        <v>2048</v>
      </c>
      <c r="B30">
        <v>7.4493484871332596</v>
      </c>
      <c r="C30">
        <v>13.855289474877299</v>
      </c>
      <c r="D30">
        <v>0.92677072322320297</v>
      </c>
      <c r="E30">
        <v>28.647050991825601</v>
      </c>
      <c r="F30">
        <v>0.29139590186570202</v>
      </c>
    </row>
    <row r="31" spans="1:6" x14ac:dyDescent="0.25">
      <c r="A31">
        <v>2049</v>
      </c>
      <c r="B31">
        <v>7.1331533066680501</v>
      </c>
      <c r="C31">
        <v>13.3248130872612</v>
      </c>
      <c r="D31">
        <v>0.88743299636217698</v>
      </c>
      <c r="E31">
        <v>27.675672072748199</v>
      </c>
      <c r="F31">
        <v>0.27902730615073501</v>
      </c>
    </row>
    <row r="32" spans="1:6" x14ac:dyDescent="0.25">
      <c r="A32">
        <v>2050</v>
      </c>
      <c r="B32">
        <v>6.8244788722676599</v>
      </c>
      <c r="C32">
        <v>12.8033375084828</v>
      </c>
      <c r="D32">
        <v>0.84903092277092695</v>
      </c>
      <c r="E32">
        <v>26.7120477343177</v>
      </c>
      <c r="F32">
        <v>0.26695289919416099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F17"/>
  <sheetViews>
    <sheetView workbookViewId="0">
      <selection activeCell="F24" sqref="F24"/>
    </sheetView>
  </sheetViews>
  <sheetFormatPr defaultRowHeight="15" x14ac:dyDescent="0.25"/>
  <cols>
    <col min="1" max="1" width="26.28515625" customWidth="1"/>
  </cols>
  <sheetData>
    <row r="1" spans="1:32" x14ac:dyDescent="0.25">
      <c r="A1" t="s">
        <v>100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83</v>
      </c>
      <c r="B9">
        <v>6.6</v>
      </c>
      <c r="C9">
        <v>6.6</v>
      </c>
      <c r="D9">
        <v>6.6</v>
      </c>
      <c r="E9">
        <v>6.6</v>
      </c>
      <c r="F9">
        <v>6.6</v>
      </c>
      <c r="G9">
        <v>6.6</v>
      </c>
      <c r="H9">
        <v>6.6</v>
      </c>
      <c r="I9">
        <v>6.6</v>
      </c>
      <c r="J9">
        <v>6.6</v>
      </c>
      <c r="K9">
        <v>6.6</v>
      </c>
      <c r="L9">
        <v>6.6</v>
      </c>
      <c r="M9">
        <v>6.6</v>
      </c>
      <c r="N9">
        <v>6.6</v>
      </c>
      <c r="O9">
        <v>6.6</v>
      </c>
      <c r="P9">
        <v>6.6</v>
      </c>
      <c r="Q9">
        <v>6.6</v>
      </c>
      <c r="R9">
        <v>6.6</v>
      </c>
      <c r="S9">
        <v>6.6</v>
      </c>
      <c r="T9">
        <v>6.6</v>
      </c>
      <c r="U9">
        <v>6.6</v>
      </c>
      <c r="V9">
        <v>6.6</v>
      </c>
      <c r="W9">
        <v>6.6</v>
      </c>
      <c r="X9">
        <v>6.6</v>
      </c>
      <c r="Y9">
        <v>6.6</v>
      </c>
      <c r="Z9">
        <v>6.6</v>
      </c>
      <c r="AA9">
        <v>6.6</v>
      </c>
      <c r="AB9">
        <v>6.6</v>
      </c>
      <c r="AC9">
        <v>6.6</v>
      </c>
      <c r="AD9">
        <v>6.6</v>
      </c>
      <c r="AE9">
        <v>6.6</v>
      </c>
      <c r="AF9">
        <v>6.6</v>
      </c>
    </row>
    <row r="10" spans="1:32" x14ac:dyDescent="0.25">
      <c r="A10" t="s">
        <v>7</v>
      </c>
      <c r="B10">
        <v>6.6</v>
      </c>
      <c r="C10">
        <v>6.6</v>
      </c>
      <c r="D10">
        <v>6.6</v>
      </c>
      <c r="E10">
        <v>6.6</v>
      </c>
      <c r="F10">
        <v>6.6</v>
      </c>
      <c r="G10">
        <v>6.6</v>
      </c>
      <c r="H10">
        <v>6.6</v>
      </c>
      <c r="I10">
        <v>6.6</v>
      </c>
      <c r="J10">
        <v>6.6</v>
      </c>
      <c r="K10">
        <v>6.6</v>
      </c>
      <c r="L10">
        <v>6.6</v>
      </c>
      <c r="M10">
        <v>6.6</v>
      </c>
      <c r="N10">
        <v>6.6</v>
      </c>
      <c r="O10">
        <v>6.6</v>
      </c>
      <c r="P10">
        <v>6.6</v>
      </c>
      <c r="Q10">
        <v>6.6</v>
      </c>
      <c r="R10">
        <v>6.6</v>
      </c>
      <c r="S10">
        <v>6.6</v>
      </c>
      <c r="T10">
        <v>6.6</v>
      </c>
      <c r="U10">
        <v>6.6</v>
      </c>
      <c r="V10">
        <v>6.6</v>
      </c>
      <c r="W10">
        <v>6.6</v>
      </c>
      <c r="X10">
        <v>6.6</v>
      </c>
      <c r="Y10">
        <v>6.6</v>
      </c>
      <c r="Z10">
        <v>6.6</v>
      </c>
      <c r="AA10">
        <v>6.6</v>
      </c>
      <c r="AB10">
        <v>6.6</v>
      </c>
      <c r="AC10">
        <v>6.6</v>
      </c>
      <c r="AD10">
        <v>6.6</v>
      </c>
      <c r="AE10">
        <v>6.6</v>
      </c>
      <c r="AF10">
        <v>6.6</v>
      </c>
    </row>
    <row r="11" spans="1:32" x14ac:dyDescent="0.25">
      <c r="A11" t="s">
        <v>8</v>
      </c>
      <c r="B11">
        <v>6.6</v>
      </c>
      <c r="C11">
        <v>6.6</v>
      </c>
      <c r="D11">
        <v>6.6</v>
      </c>
      <c r="E11">
        <v>6.6</v>
      </c>
      <c r="F11">
        <v>6.6</v>
      </c>
      <c r="G11">
        <v>6.6</v>
      </c>
      <c r="H11">
        <v>6.6</v>
      </c>
      <c r="I11">
        <v>6.6</v>
      </c>
      <c r="J11">
        <v>6.6</v>
      </c>
      <c r="K11">
        <v>6.6</v>
      </c>
      <c r="L11">
        <v>6.6</v>
      </c>
      <c r="M11">
        <v>6.6</v>
      </c>
      <c r="N11">
        <v>6.6</v>
      </c>
      <c r="O11">
        <v>6.6</v>
      </c>
      <c r="P11">
        <v>6.6</v>
      </c>
      <c r="Q11">
        <v>6.6</v>
      </c>
      <c r="R11">
        <v>6.6</v>
      </c>
      <c r="S11">
        <v>6.6</v>
      </c>
      <c r="T11">
        <v>6.6</v>
      </c>
      <c r="U11">
        <v>6.6</v>
      </c>
      <c r="V11">
        <v>6.6</v>
      </c>
      <c r="W11">
        <v>6.6</v>
      </c>
      <c r="X11">
        <v>6.6</v>
      </c>
      <c r="Y11">
        <v>6.6</v>
      </c>
      <c r="Z11">
        <v>6.6</v>
      </c>
      <c r="AA11">
        <v>6.6</v>
      </c>
      <c r="AB11">
        <v>6.6</v>
      </c>
      <c r="AC11">
        <v>6.6</v>
      </c>
      <c r="AD11">
        <v>6.6</v>
      </c>
      <c r="AE11">
        <v>6.6</v>
      </c>
      <c r="AF11">
        <v>6.6</v>
      </c>
    </row>
    <row r="12" spans="1:32" x14ac:dyDescent="0.25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t="s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 t="s">
        <v>11</v>
      </c>
      <c r="B14">
        <v>6.2</v>
      </c>
      <c r="C14">
        <v>6.2</v>
      </c>
      <c r="D14">
        <v>6.2</v>
      </c>
      <c r="E14">
        <v>6.2</v>
      </c>
      <c r="F14">
        <v>6.2</v>
      </c>
      <c r="G14">
        <v>6.2</v>
      </c>
      <c r="H14">
        <v>6.2</v>
      </c>
      <c r="I14">
        <v>6.2</v>
      </c>
      <c r="J14">
        <v>6.2</v>
      </c>
      <c r="K14">
        <v>6.2</v>
      </c>
      <c r="L14">
        <v>6.2</v>
      </c>
      <c r="M14">
        <v>6.2</v>
      </c>
      <c r="N14">
        <v>6.2</v>
      </c>
      <c r="O14">
        <v>6.2</v>
      </c>
      <c r="P14">
        <v>6.2</v>
      </c>
      <c r="Q14">
        <v>6.2</v>
      </c>
      <c r="R14">
        <v>6.2</v>
      </c>
      <c r="S14">
        <v>6.2</v>
      </c>
      <c r="T14">
        <v>6.2</v>
      </c>
      <c r="U14">
        <v>6.2</v>
      </c>
      <c r="V14">
        <v>6.2</v>
      </c>
      <c r="W14">
        <v>6.2</v>
      </c>
      <c r="X14">
        <v>6.2</v>
      </c>
      <c r="Y14">
        <v>6.2</v>
      </c>
      <c r="Z14">
        <v>6.2</v>
      </c>
      <c r="AA14">
        <v>6.2</v>
      </c>
      <c r="AB14">
        <v>6.2</v>
      </c>
      <c r="AC14">
        <v>6.2</v>
      </c>
      <c r="AD14">
        <v>6.2</v>
      </c>
      <c r="AE14">
        <v>6.2</v>
      </c>
      <c r="AF14">
        <v>6.2</v>
      </c>
    </row>
    <row r="15" spans="1:32" x14ac:dyDescent="0.25">
      <c r="A15" t="s">
        <v>84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39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E9"/>
  <sheetViews>
    <sheetView workbookViewId="0">
      <selection activeCell="E15" sqref="E15"/>
    </sheetView>
  </sheetViews>
  <sheetFormatPr defaultRowHeight="15" x14ac:dyDescent="0.25"/>
  <cols>
    <col min="1" max="2" width="16.5703125" customWidth="1"/>
    <col min="3" max="3" width="15.85546875" customWidth="1"/>
    <col min="4" max="4" width="32.7109375" customWidth="1"/>
    <col min="5" max="5" width="27" customWidth="1"/>
  </cols>
  <sheetData>
    <row r="1" spans="1:5" x14ac:dyDescent="0.25">
      <c r="B1" t="s">
        <v>104</v>
      </c>
      <c r="C1" t="s">
        <v>101</v>
      </c>
      <c r="D1" t="s">
        <v>102</v>
      </c>
      <c r="E1" t="s">
        <v>103</v>
      </c>
    </row>
    <row r="2" spans="1:5" x14ac:dyDescent="0.25">
      <c r="A2" t="s">
        <v>83</v>
      </c>
      <c r="B2">
        <v>0</v>
      </c>
      <c r="C2">
        <v>23</v>
      </c>
      <c r="D2">
        <v>1.5</v>
      </c>
      <c r="E2">
        <v>1</v>
      </c>
    </row>
    <row r="3" spans="1:5" x14ac:dyDescent="0.25">
      <c r="A3" t="s">
        <v>7</v>
      </c>
      <c r="B3">
        <v>0</v>
      </c>
      <c r="C3">
        <v>23</v>
      </c>
      <c r="D3">
        <v>1.5</v>
      </c>
      <c r="E3">
        <v>1</v>
      </c>
    </row>
    <row r="4" spans="1:5" x14ac:dyDescent="0.25">
      <c r="A4" t="s">
        <v>8</v>
      </c>
      <c r="B4">
        <v>0</v>
      </c>
      <c r="C4">
        <v>23</v>
      </c>
      <c r="D4">
        <v>1.5</v>
      </c>
      <c r="E4">
        <v>1</v>
      </c>
    </row>
    <row r="5" spans="1:5" x14ac:dyDescent="0.25">
      <c r="A5" t="s">
        <v>10</v>
      </c>
      <c r="B5">
        <v>0</v>
      </c>
      <c r="C5">
        <v>23</v>
      </c>
      <c r="D5">
        <v>1.5</v>
      </c>
      <c r="E5">
        <v>1</v>
      </c>
    </row>
    <row r="6" spans="1:5" x14ac:dyDescent="0.25">
      <c r="A6" t="s">
        <v>11</v>
      </c>
      <c r="B6">
        <v>0</v>
      </c>
      <c r="C6">
        <v>23</v>
      </c>
      <c r="D6">
        <v>1.5</v>
      </c>
      <c r="E6">
        <v>1</v>
      </c>
    </row>
    <row r="7" spans="1:5" x14ac:dyDescent="0.25">
      <c r="A7" t="s">
        <v>84</v>
      </c>
      <c r="B7">
        <v>0</v>
      </c>
      <c r="C7">
        <v>23</v>
      </c>
      <c r="D7">
        <v>1.5</v>
      </c>
      <c r="E7">
        <v>1</v>
      </c>
    </row>
    <row r="8" spans="1:5" x14ac:dyDescent="0.25">
      <c r="A8" t="s">
        <v>12</v>
      </c>
      <c r="B8">
        <v>0</v>
      </c>
      <c r="C8">
        <v>23</v>
      </c>
      <c r="D8">
        <v>1.5</v>
      </c>
      <c r="E8">
        <v>1</v>
      </c>
    </row>
    <row r="9" spans="1:5" x14ac:dyDescent="0.25">
      <c r="A9" t="s">
        <v>39</v>
      </c>
      <c r="B9">
        <v>0</v>
      </c>
      <c r="C9">
        <v>1750</v>
      </c>
      <c r="D9">
        <v>1.1499999999999999</v>
      </c>
      <c r="E9">
        <v>1.1499999999999999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F17"/>
  <sheetViews>
    <sheetView workbookViewId="0">
      <selection activeCell="A13" sqref="A13"/>
    </sheetView>
  </sheetViews>
  <sheetFormatPr defaultColWidth="8.7109375" defaultRowHeight="15" x14ac:dyDescent="0.25"/>
  <cols>
    <col min="1" max="1" width="20" customWidth="1"/>
  </cols>
  <sheetData>
    <row r="1" spans="1:32" x14ac:dyDescent="0.25">
      <c r="A1" t="s">
        <v>99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83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t="s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25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t="s">
        <v>10</v>
      </c>
      <c r="B13">
        <v>45</v>
      </c>
      <c r="C13">
        <v>45</v>
      </c>
      <c r="D13">
        <v>45</v>
      </c>
      <c r="E13">
        <v>45</v>
      </c>
      <c r="F13">
        <v>45</v>
      </c>
      <c r="G13">
        <v>45</v>
      </c>
      <c r="H13">
        <v>45</v>
      </c>
      <c r="I13">
        <v>45</v>
      </c>
      <c r="J13">
        <v>45</v>
      </c>
      <c r="K13">
        <v>45</v>
      </c>
      <c r="L13">
        <v>45</v>
      </c>
      <c r="M13">
        <v>45</v>
      </c>
      <c r="N13">
        <v>45</v>
      </c>
      <c r="O13">
        <v>45</v>
      </c>
      <c r="P13">
        <v>45</v>
      </c>
      <c r="Q13">
        <v>45</v>
      </c>
      <c r="R13">
        <v>45</v>
      </c>
      <c r="S13">
        <v>45</v>
      </c>
      <c r="T13">
        <v>45</v>
      </c>
      <c r="U13">
        <v>45</v>
      </c>
      <c r="V13">
        <v>45</v>
      </c>
      <c r="W13">
        <v>45</v>
      </c>
      <c r="X13">
        <v>45</v>
      </c>
      <c r="Y13">
        <v>45</v>
      </c>
      <c r="Z13">
        <v>45</v>
      </c>
      <c r="AA13">
        <v>45</v>
      </c>
      <c r="AB13">
        <v>45</v>
      </c>
      <c r="AC13">
        <v>45</v>
      </c>
      <c r="AD13">
        <v>45</v>
      </c>
      <c r="AE13">
        <v>45</v>
      </c>
      <c r="AF13">
        <v>45</v>
      </c>
    </row>
    <row r="14" spans="1:32" x14ac:dyDescent="0.25">
      <c r="A14" t="s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25">
      <c r="A15" t="s">
        <v>84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39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F14"/>
  <sheetViews>
    <sheetView workbookViewId="0">
      <selection activeCell="A7" sqref="A7:XFD7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13.970054983180431</v>
      </c>
      <c r="N5" s="9">
        <v>13.953583995110083</v>
      </c>
      <c r="O5" s="9">
        <v>13.937113007039734</v>
      </c>
      <c r="P5" s="9">
        <v>13.920642018969385</v>
      </c>
      <c r="Q5" s="9">
        <v>13.904171030899036</v>
      </c>
      <c r="R5" s="9">
        <v>13.887700042828689</v>
      </c>
      <c r="S5" s="9">
        <v>13.87122905475834</v>
      </c>
      <c r="T5" s="9">
        <v>13.854758066687991</v>
      </c>
      <c r="U5" s="9">
        <v>13.838287078617643</v>
      </c>
      <c r="V5" s="9">
        <v>13.821816090547294</v>
      </c>
      <c r="W5" s="9">
        <v>13.81869554450072</v>
      </c>
      <c r="X5" s="9">
        <v>13.815574998454146</v>
      </c>
      <c r="Y5" s="9">
        <v>13.812454452407573</v>
      </c>
      <c r="Z5" s="9">
        <v>13.809333906360999</v>
      </c>
      <c r="AA5" s="9">
        <v>13.806213360314425</v>
      </c>
      <c r="AB5" s="9">
        <v>13.803092814267851</v>
      </c>
      <c r="AC5" s="9">
        <v>13.799972268221277</v>
      </c>
      <c r="AD5" s="9">
        <v>13.796851722174704</v>
      </c>
      <c r="AE5" s="9">
        <v>13.79373117612813</v>
      </c>
      <c r="AF5" s="9">
        <v>13.790610630081556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15.377628294087675</v>
      </c>
      <c r="N6" s="9">
        <v>15.339195988590195</v>
      </c>
      <c r="O6" s="9">
        <v>15.300763683092715</v>
      </c>
      <c r="P6" s="9">
        <v>15.262331377595235</v>
      </c>
      <c r="Q6" s="9">
        <v>15.223899072097755</v>
      </c>
      <c r="R6" s="9">
        <v>15.185466766600273</v>
      </c>
      <c r="S6" s="9">
        <v>15.147034461102793</v>
      </c>
      <c r="T6" s="9">
        <v>15.108602155605313</v>
      </c>
      <c r="U6" s="9">
        <v>15.070169850107833</v>
      </c>
      <c r="V6" s="9">
        <v>15.031737544610353</v>
      </c>
      <c r="W6" s="9">
        <v>15.02445627050168</v>
      </c>
      <c r="X6" s="9">
        <v>15.01717499639301</v>
      </c>
      <c r="Y6" s="9">
        <v>15.009893722284337</v>
      </c>
      <c r="Z6" s="9">
        <v>15.002612448175665</v>
      </c>
      <c r="AA6" s="9">
        <v>14.995331174066994</v>
      </c>
      <c r="AB6" s="9">
        <v>14.988049899958321</v>
      </c>
      <c r="AC6" s="9">
        <v>14.980768625849649</v>
      </c>
      <c r="AD6" s="9">
        <v>14.973487351740976</v>
      </c>
      <c r="AE6" s="9">
        <v>14.966206077632306</v>
      </c>
      <c r="AF6" s="9">
        <v>14.958924803523633</v>
      </c>
    </row>
    <row r="7" spans="1:32" x14ac:dyDescent="0.25">
      <c r="A7" t="s">
        <v>83</v>
      </c>
      <c r="B7" s="9">
        <v>7.5440575707529263</v>
      </c>
      <c r="C7" s="9">
        <v>7.2542969605104233</v>
      </c>
      <c r="D7" s="9">
        <v>6.9645363502679203</v>
      </c>
      <c r="E7" s="9">
        <v>6.6747757400254173</v>
      </c>
      <c r="F7" s="9">
        <v>6.3850151297829134</v>
      </c>
      <c r="G7" s="9">
        <v>6.0952545195404104</v>
      </c>
      <c r="H7" s="9">
        <v>5.8054939092979074</v>
      </c>
      <c r="I7" s="9">
        <v>5.5157332990554035</v>
      </c>
      <c r="J7" s="9">
        <v>5.2259726888129006</v>
      </c>
      <c r="K7" s="9">
        <v>4.9362120785703976</v>
      </c>
      <c r="L7" s="9">
        <v>4.6464514683278946</v>
      </c>
      <c r="M7" s="9">
        <v>4.3939135918103993</v>
      </c>
      <c r="N7" s="9">
        <v>4.1413757152929049</v>
      </c>
      <c r="O7" s="9">
        <v>3.8888378387754097</v>
      </c>
      <c r="P7" s="9">
        <v>3.6362999622579144</v>
      </c>
      <c r="Q7" s="9">
        <v>3.3837620857404196</v>
      </c>
      <c r="R7" s="9">
        <v>3.1312242092229248</v>
      </c>
      <c r="S7" s="9">
        <v>2.8786863327054295</v>
      </c>
      <c r="T7" s="9">
        <v>2.6261484561879347</v>
      </c>
      <c r="U7" s="9">
        <v>2.3736105796704399</v>
      </c>
      <c r="V7" s="9">
        <v>2.1210727031529446</v>
      </c>
      <c r="W7" s="9">
        <v>1.913036300048033</v>
      </c>
      <c r="X7" s="9">
        <v>1.7049998969431215</v>
      </c>
      <c r="Y7" s="9">
        <v>1.4969634938382099</v>
      </c>
      <c r="Z7" s="9">
        <v>1.2889270907332984</v>
      </c>
      <c r="AA7" s="9">
        <v>1.0808906876283868</v>
      </c>
      <c r="AB7" s="9">
        <v>0.87285428452347524</v>
      </c>
      <c r="AC7" s="9">
        <v>0.66481788141856368</v>
      </c>
      <c r="AD7" s="9">
        <v>0.45678147831365212</v>
      </c>
      <c r="AE7" s="9">
        <v>0.24874507520874056</v>
      </c>
      <c r="AF7" s="9">
        <v>4.0708672103829148E-2</v>
      </c>
    </row>
    <row r="8" spans="1:32" x14ac:dyDescent="0.25">
      <c r="A8" t="s">
        <v>7</v>
      </c>
      <c r="B8" s="9">
        <v>13.537264418583888</v>
      </c>
      <c r="C8" s="9">
        <v>13.0317884039837</v>
      </c>
      <c r="D8" s="9">
        <v>12.526312389383511</v>
      </c>
      <c r="E8" s="9">
        <v>12.020836374783324</v>
      </c>
      <c r="F8" s="9">
        <v>11.515360360183134</v>
      </c>
      <c r="G8" s="9">
        <v>11.009884345582947</v>
      </c>
      <c r="H8" s="9">
        <v>10.504408330982759</v>
      </c>
      <c r="I8" s="9">
        <v>9.9989323163825716</v>
      </c>
      <c r="J8" s="9">
        <v>9.4934563017823823</v>
      </c>
      <c r="K8" s="9">
        <v>8.987980287182193</v>
      </c>
      <c r="L8" s="9">
        <v>8.4825042725820055</v>
      </c>
      <c r="M8" s="9">
        <v>8.037136469574941</v>
      </c>
      <c r="N8" s="9">
        <v>7.5917686665678774</v>
      </c>
      <c r="O8" s="9">
        <v>7.1464008635608138</v>
      </c>
      <c r="P8" s="9">
        <v>6.7010330605537494</v>
      </c>
      <c r="Q8" s="9">
        <v>6.2556652575466849</v>
      </c>
      <c r="R8" s="9">
        <v>5.8102974545396213</v>
      </c>
      <c r="S8" s="9">
        <v>5.3649296515325577</v>
      </c>
      <c r="T8" s="9">
        <v>4.9195618485254933</v>
      </c>
      <c r="U8" s="9">
        <v>4.4741940455184288</v>
      </c>
      <c r="V8" s="9">
        <v>4.0288262425113652</v>
      </c>
      <c r="W8" s="9">
        <v>3.6279599129168845</v>
      </c>
      <c r="X8" s="9">
        <v>3.2270935833224037</v>
      </c>
      <c r="Y8" s="9">
        <v>2.8262272537279225</v>
      </c>
      <c r="Z8" s="9">
        <v>2.4253609241334417</v>
      </c>
      <c r="AA8" s="9">
        <v>2.024494594538961</v>
      </c>
      <c r="AB8" s="9">
        <v>1.6236282649444798</v>
      </c>
      <c r="AC8" s="9">
        <v>1.222761935349999</v>
      </c>
      <c r="AD8" s="9">
        <v>0.82189560575551823</v>
      </c>
      <c r="AE8" s="9">
        <v>0.42102927616103747</v>
      </c>
      <c r="AF8" s="9">
        <v>2.0162946566556861E-2</v>
      </c>
    </row>
    <row r="9" spans="1:32" s="34" customFormat="1" x14ac:dyDescent="0.25">
      <c r="A9" s="34" t="s">
        <v>8</v>
      </c>
      <c r="B9" s="39">
        <v>14.829285263512812</v>
      </c>
      <c r="C9" s="39">
        <v>14.279610767820698</v>
      </c>
      <c r="D9" s="39">
        <v>13.729936272128585</v>
      </c>
      <c r="E9" s="39">
        <v>13.18026177643647</v>
      </c>
      <c r="F9" s="39">
        <v>12.630587280744358</v>
      </c>
      <c r="G9" s="39">
        <v>12.080912785052243</v>
      </c>
      <c r="H9" s="39">
        <v>11.531238289360129</v>
      </c>
      <c r="I9" s="39">
        <v>10.981563793668016</v>
      </c>
      <c r="J9" s="39">
        <v>10.431889297975902</v>
      </c>
      <c r="K9" s="39">
        <v>9.8822148022837872</v>
      </c>
      <c r="L9" s="39">
        <v>9.3325403065916746</v>
      </c>
      <c r="M9" s="39">
        <v>8.8447482640473449</v>
      </c>
      <c r="N9" s="39">
        <v>8.3569562215030135</v>
      </c>
      <c r="O9" s="39">
        <v>7.8691641789586839</v>
      </c>
      <c r="P9" s="39">
        <v>7.3813721364143525</v>
      </c>
      <c r="Q9" s="39">
        <v>6.8935800938700229</v>
      </c>
      <c r="R9" s="39">
        <v>6.4057880513256924</v>
      </c>
      <c r="S9" s="39">
        <v>5.9179960087813619</v>
      </c>
      <c r="T9" s="39">
        <v>5.4302039662370314</v>
      </c>
      <c r="U9" s="39">
        <v>4.9424119236927009</v>
      </c>
      <c r="V9" s="39">
        <v>4.4546198811483704</v>
      </c>
      <c r="W9" s="39">
        <v>4.0113293120166231</v>
      </c>
      <c r="X9" s="39">
        <v>3.5680387428848759</v>
      </c>
      <c r="Y9" s="39">
        <v>3.1247481737531291</v>
      </c>
      <c r="Z9" s="39">
        <v>2.6814576046213818</v>
      </c>
      <c r="AA9" s="39">
        <v>2.2381670354896346</v>
      </c>
      <c r="AB9" s="39">
        <v>1.7948764663578878</v>
      </c>
      <c r="AC9" s="39">
        <v>1.3515858972261405</v>
      </c>
      <c r="AD9" s="39">
        <v>0.90829532809439328</v>
      </c>
      <c r="AE9" s="39">
        <v>0.46500475896264604</v>
      </c>
      <c r="AF9" s="39">
        <v>2.171418983089838E-2</v>
      </c>
    </row>
    <row r="10" spans="1:32" x14ac:dyDescent="0.25">
      <c r="A10" t="s">
        <v>10</v>
      </c>
      <c r="B10" s="9">
        <v>50</v>
      </c>
      <c r="C10" s="9">
        <v>50</v>
      </c>
      <c r="D10" s="9">
        <v>50</v>
      </c>
      <c r="E10" s="9">
        <v>50</v>
      </c>
      <c r="F10" s="9">
        <v>50</v>
      </c>
      <c r="G10" s="9">
        <v>50</v>
      </c>
      <c r="H10" s="9">
        <v>50</v>
      </c>
      <c r="I10" s="9">
        <v>50</v>
      </c>
      <c r="J10" s="9">
        <v>50</v>
      </c>
      <c r="K10" s="9">
        <v>50</v>
      </c>
      <c r="L10" s="9">
        <v>40</v>
      </c>
      <c r="M10" s="9">
        <v>40</v>
      </c>
      <c r="N10" s="9">
        <v>40</v>
      </c>
      <c r="O10" s="9">
        <v>40</v>
      </c>
      <c r="P10" s="9">
        <v>40</v>
      </c>
      <c r="Q10" s="9">
        <v>40</v>
      </c>
      <c r="R10" s="9">
        <v>40</v>
      </c>
      <c r="S10" s="9">
        <v>40</v>
      </c>
      <c r="T10" s="9">
        <v>40</v>
      </c>
      <c r="U10" s="9">
        <v>40</v>
      </c>
      <c r="V10" s="9">
        <v>40</v>
      </c>
      <c r="W10" s="9">
        <v>30</v>
      </c>
      <c r="X10" s="9">
        <v>30</v>
      </c>
      <c r="Y10" s="9">
        <v>30</v>
      </c>
      <c r="Z10" s="9">
        <v>30</v>
      </c>
      <c r="AA10" s="9">
        <v>30</v>
      </c>
      <c r="AB10" s="9">
        <v>30</v>
      </c>
      <c r="AC10" s="9">
        <v>30</v>
      </c>
      <c r="AD10" s="9">
        <v>30</v>
      </c>
      <c r="AE10" s="9">
        <v>30</v>
      </c>
      <c r="AF10" s="9">
        <v>30</v>
      </c>
    </row>
    <row r="11" spans="1:32" s="34" customFormat="1" x14ac:dyDescent="0.25">
      <c r="A11" s="34" t="s">
        <v>11</v>
      </c>
      <c r="B11" s="39">
        <v>13.854092496880906</v>
      </c>
      <c r="C11" s="39">
        <v>13.285307643477816</v>
      </c>
      <c r="D11" s="39">
        <v>12.716522790074725</v>
      </c>
      <c r="E11" s="39">
        <v>12.147737936671636</v>
      </c>
      <c r="F11" s="39">
        <v>11.578953083268544</v>
      </c>
      <c r="G11" s="39">
        <v>11.010168229865455</v>
      </c>
      <c r="H11" s="39">
        <v>10.441383376462365</v>
      </c>
      <c r="I11" s="39">
        <v>9.8725985230592741</v>
      </c>
      <c r="J11" s="39">
        <v>9.3038136696561846</v>
      </c>
      <c r="K11" s="39">
        <v>8.7350288162530951</v>
      </c>
      <c r="L11" s="39">
        <v>8.1662439628500039</v>
      </c>
      <c r="M11" s="39">
        <v>7.7362329823340685</v>
      </c>
      <c r="N11" s="39">
        <v>7.3062220018181332</v>
      </c>
      <c r="O11" s="39">
        <v>6.8762110213021987</v>
      </c>
      <c r="P11" s="39">
        <v>6.4462000407862634</v>
      </c>
      <c r="Q11" s="39">
        <v>6.0161890602703281</v>
      </c>
      <c r="R11" s="39">
        <v>5.5861780797543927</v>
      </c>
      <c r="S11" s="39">
        <v>5.1561670992384574</v>
      </c>
      <c r="T11" s="39">
        <v>4.7261561187225229</v>
      </c>
      <c r="U11" s="39">
        <v>4.2961451382065867</v>
      </c>
      <c r="V11" s="39">
        <v>3.8661341576906527</v>
      </c>
      <c r="W11" s="39">
        <v>3.4806246505873011</v>
      </c>
      <c r="X11" s="39">
        <v>3.095115143483949</v>
      </c>
      <c r="Y11" s="39">
        <v>2.7096056363805974</v>
      </c>
      <c r="Z11" s="39">
        <v>2.3240961292772457</v>
      </c>
      <c r="AA11" s="39">
        <v>1.9385866221738941</v>
      </c>
      <c r="AB11" s="39">
        <v>1.553077115070542</v>
      </c>
      <c r="AC11" s="39">
        <v>1.1675676079671904</v>
      </c>
      <c r="AD11" s="39">
        <v>0.78205810086383876</v>
      </c>
      <c r="AE11" s="39">
        <v>0.39654859376048712</v>
      </c>
      <c r="AF11" s="39">
        <v>1.1039086657135443E-2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27.760054983180432</v>
      </c>
      <c r="N13" s="9">
        <v>27.743583995110082</v>
      </c>
      <c r="O13" s="9">
        <v>27.727113007039733</v>
      </c>
      <c r="P13" s="9">
        <v>27.710642018969384</v>
      </c>
      <c r="Q13" s="9">
        <v>27.694171030899035</v>
      </c>
      <c r="R13" s="9">
        <v>27.67770004282869</v>
      </c>
      <c r="S13" s="9">
        <v>27.661229054758341</v>
      </c>
      <c r="T13" s="9">
        <v>27.644758066687992</v>
      </c>
      <c r="U13" s="9">
        <v>27.628287078617642</v>
      </c>
      <c r="V13" s="9">
        <v>27.611816090547293</v>
      </c>
      <c r="W13" s="9">
        <v>27.608695544500719</v>
      </c>
      <c r="X13" s="9">
        <v>27.605574998454145</v>
      </c>
      <c r="Y13" s="9">
        <v>27.602454452407571</v>
      </c>
      <c r="Z13" s="9">
        <v>27.599333906360997</v>
      </c>
      <c r="AA13" s="9">
        <v>27.596213360314422</v>
      </c>
      <c r="AB13" s="9">
        <v>27.593092814267852</v>
      </c>
      <c r="AC13" s="9">
        <v>27.589972268221278</v>
      </c>
      <c r="AD13" s="9">
        <v>27.586851722174703</v>
      </c>
      <c r="AE13" s="9">
        <v>27.583731176128129</v>
      </c>
      <c r="AF13" s="9">
        <v>27.580610630081555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F14"/>
  <sheetViews>
    <sheetView workbookViewId="0">
      <selection activeCell="A7" sqref="A7:XFD7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13.98652597125078</v>
      </c>
      <c r="N5" s="9">
        <v>13.98652597125078</v>
      </c>
      <c r="O5" s="9">
        <v>13.98652597125078</v>
      </c>
      <c r="P5" s="9">
        <v>13.98652597125078</v>
      </c>
      <c r="Q5" s="9">
        <v>13.98652597125078</v>
      </c>
      <c r="R5" s="9">
        <v>13.98652597125078</v>
      </c>
      <c r="S5" s="9">
        <v>13.98652597125078</v>
      </c>
      <c r="T5" s="9">
        <v>13.98652597125078</v>
      </c>
      <c r="U5" s="9">
        <v>13.98652597125078</v>
      </c>
      <c r="V5" s="9">
        <v>13.98652597125078</v>
      </c>
      <c r="W5" s="9">
        <v>13.98652597125078</v>
      </c>
      <c r="X5" s="9">
        <v>13.98652597125078</v>
      </c>
      <c r="Y5" s="9">
        <v>13.98652597125078</v>
      </c>
      <c r="Z5" s="9">
        <v>13.98652597125078</v>
      </c>
      <c r="AA5" s="9">
        <v>13.98652597125078</v>
      </c>
      <c r="AB5" s="9">
        <v>13.98652597125078</v>
      </c>
      <c r="AC5" s="9">
        <v>13.98652597125078</v>
      </c>
      <c r="AD5" s="9">
        <v>13.98652597125078</v>
      </c>
      <c r="AE5" s="9">
        <v>13.98652597125078</v>
      </c>
      <c r="AF5" s="9">
        <v>13.98652597125078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15.416060599585155</v>
      </c>
      <c r="N6" s="9">
        <v>15.416060599585155</v>
      </c>
      <c r="O6" s="9">
        <v>15.416060599585155</v>
      </c>
      <c r="P6" s="9">
        <v>15.416060599585155</v>
      </c>
      <c r="Q6" s="9">
        <v>15.416060599585155</v>
      </c>
      <c r="R6" s="9">
        <v>15.416060599585155</v>
      </c>
      <c r="S6" s="9">
        <v>15.416060599585155</v>
      </c>
      <c r="T6" s="9">
        <v>15.416060599585155</v>
      </c>
      <c r="U6" s="9">
        <v>15.416060599585155</v>
      </c>
      <c r="V6" s="9">
        <v>15.416060599585155</v>
      </c>
      <c r="W6" s="9">
        <v>15.416060599585155</v>
      </c>
      <c r="X6" s="9">
        <v>15.416060599585155</v>
      </c>
      <c r="Y6" s="9">
        <v>15.416060599585155</v>
      </c>
      <c r="Z6" s="9">
        <v>15.416060599585155</v>
      </c>
      <c r="AA6" s="9">
        <v>15.416060599585155</v>
      </c>
      <c r="AB6" s="9">
        <v>15.416060599585155</v>
      </c>
      <c r="AC6" s="9">
        <v>15.416060599585155</v>
      </c>
      <c r="AD6" s="9">
        <v>15.416060599585155</v>
      </c>
      <c r="AE6" s="9">
        <v>15.416060599585155</v>
      </c>
      <c r="AF6" s="9">
        <v>15.416060599585155</v>
      </c>
    </row>
    <row r="7" spans="1:32" x14ac:dyDescent="0.25">
      <c r="A7" t="s">
        <v>83</v>
      </c>
      <c r="B7" s="9">
        <v>7.5440575707529263</v>
      </c>
      <c r="C7" s="9">
        <v>7.5440575707529263</v>
      </c>
      <c r="D7" s="9">
        <v>7.5440575707529263</v>
      </c>
      <c r="E7" s="9">
        <v>7.5440575707529263</v>
      </c>
      <c r="F7" s="9">
        <v>7.5440575707529263</v>
      </c>
      <c r="G7" s="9">
        <v>7.5440575707529263</v>
      </c>
      <c r="H7" s="9">
        <v>7.5440575707529263</v>
      </c>
      <c r="I7" s="9">
        <v>7.5440575707529263</v>
      </c>
      <c r="J7" s="9">
        <v>7.5440575707529263</v>
      </c>
      <c r="K7" s="9">
        <v>7.5440575707529263</v>
      </c>
      <c r="L7" s="9">
        <v>7.5440575707529263</v>
      </c>
      <c r="M7" s="9">
        <v>7.5440575707529263</v>
      </c>
      <c r="N7" s="9">
        <v>7.5440575707529263</v>
      </c>
      <c r="O7" s="9">
        <v>7.5440575707529263</v>
      </c>
      <c r="P7" s="9">
        <v>7.5440575707529263</v>
      </c>
      <c r="Q7" s="9">
        <v>7.5440575707529263</v>
      </c>
      <c r="R7" s="9">
        <v>7.5440575707529263</v>
      </c>
      <c r="S7" s="9">
        <v>7.5440575707529263</v>
      </c>
      <c r="T7" s="9">
        <v>7.5440575707529263</v>
      </c>
      <c r="U7" s="9">
        <v>7.5440575707529263</v>
      </c>
      <c r="V7" s="9">
        <v>7.5440575707529263</v>
      </c>
      <c r="W7" s="9">
        <v>7.5440575707529263</v>
      </c>
      <c r="X7" s="9">
        <v>7.5440575707529263</v>
      </c>
      <c r="Y7" s="9">
        <v>7.5440575707529263</v>
      </c>
      <c r="Z7" s="9">
        <v>7.5440575707529263</v>
      </c>
      <c r="AA7" s="9">
        <v>7.5440575707529263</v>
      </c>
      <c r="AB7" s="9">
        <v>7.5440575707529263</v>
      </c>
      <c r="AC7" s="9">
        <v>7.5440575707529263</v>
      </c>
      <c r="AD7" s="9">
        <v>7.5440575707529263</v>
      </c>
      <c r="AE7" s="9">
        <v>7.5440575707529263</v>
      </c>
      <c r="AF7" s="9">
        <v>7.5440575707529263</v>
      </c>
    </row>
    <row r="8" spans="1:32" x14ac:dyDescent="0.25">
      <c r="A8" t="s">
        <v>7</v>
      </c>
      <c r="B8" s="9">
        <v>13.537264418583888</v>
      </c>
      <c r="C8" s="9">
        <v>13.537264418583888</v>
      </c>
      <c r="D8" s="9">
        <v>13.537264418583888</v>
      </c>
      <c r="E8" s="9">
        <v>13.537264418583888</v>
      </c>
      <c r="F8" s="9">
        <v>13.537264418583888</v>
      </c>
      <c r="G8" s="9">
        <v>13.537264418583888</v>
      </c>
      <c r="H8" s="9">
        <v>13.537264418583888</v>
      </c>
      <c r="I8" s="9">
        <v>13.537264418583888</v>
      </c>
      <c r="J8" s="9">
        <v>13.537264418583888</v>
      </c>
      <c r="K8" s="9">
        <v>13.537264418583888</v>
      </c>
      <c r="L8" s="9">
        <v>13.537264418583888</v>
      </c>
      <c r="M8" s="9">
        <v>13.537264418583888</v>
      </c>
      <c r="N8" s="9">
        <v>13.537264418583888</v>
      </c>
      <c r="O8" s="9">
        <v>13.537264418583888</v>
      </c>
      <c r="P8" s="9">
        <v>13.537264418583888</v>
      </c>
      <c r="Q8" s="9">
        <v>13.537264418583888</v>
      </c>
      <c r="R8" s="9">
        <v>13.537264418583888</v>
      </c>
      <c r="S8" s="9">
        <v>13.537264418583888</v>
      </c>
      <c r="T8" s="9">
        <v>13.537264418583888</v>
      </c>
      <c r="U8" s="9">
        <v>13.537264418583888</v>
      </c>
      <c r="V8" s="9">
        <v>13.537264418583888</v>
      </c>
      <c r="W8" s="9">
        <v>13.537264418583888</v>
      </c>
      <c r="X8" s="9">
        <v>13.537264418583888</v>
      </c>
      <c r="Y8" s="9">
        <v>13.537264418583888</v>
      </c>
      <c r="Z8" s="9">
        <v>13.537264418583888</v>
      </c>
      <c r="AA8" s="9">
        <v>13.537264418583888</v>
      </c>
      <c r="AB8" s="9">
        <v>13.537264418583888</v>
      </c>
      <c r="AC8" s="9">
        <v>13.537264418583888</v>
      </c>
      <c r="AD8" s="9">
        <v>13.537264418583888</v>
      </c>
      <c r="AE8" s="9">
        <v>13.537264418583888</v>
      </c>
      <c r="AF8" s="9">
        <v>13.537264418583888</v>
      </c>
    </row>
    <row r="9" spans="1:32" s="34" customFormat="1" x14ac:dyDescent="0.25">
      <c r="A9" s="34" t="s">
        <v>8</v>
      </c>
      <c r="B9" s="39">
        <v>14.829285263512812</v>
      </c>
      <c r="C9" s="39">
        <v>14.829285263512812</v>
      </c>
      <c r="D9" s="39">
        <v>14.829285263512812</v>
      </c>
      <c r="E9" s="39">
        <v>14.829285263512812</v>
      </c>
      <c r="F9" s="39">
        <v>14.829285263512812</v>
      </c>
      <c r="G9" s="39">
        <v>14.829285263512812</v>
      </c>
      <c r="H9" s="39">
        <v>14.829285263512812</v>
      </c>
      <c r="I9" s="39">
        <v>14.829285263512812</v>
      </c>
      <c r="J9" s="39">
        <v>14.829285263512812</v>
      </c>
      <c r="K9" s="39">
        <v>14.829285263512812</v>
      </c>
      <c r="L9" s="39">
        <v>14.829285263512812</v>
      </c>
      <c r="M9" s="39">
        <v>14.829285263512812</v>
      </c>
      <c r="N9" s="39">
        <v>14.829285263512812</v>
      </c>
      <c r="O9" s="39">
        <v>14.829285263512812</v>
      </c>
      <c r="P9" s="39">
        <v>14.829285263512812</v>
      </c>
      <c r="Q9" s="39">
        <v>14.829285263512812</v>
      </c>
      <c r="R9" s="39">
        <v>14.829285263512812</v>
      </c>
      <c r="S9" s="39">
        <v>14.829285263512812</v>
      </c>
      <c r="T9" s="39">
        <v>14.829285263512812</v>
      </c>
      <c r="U9" s="39">
        <v>14.829285263512812</v>
      </c>
      <c r="V9" s="39">
        <v>14.829285263512812</v>
      </c>
      <c r="W9" s="39">
        <v>14.829285263512812</v>
      </c>
      <c r="X9" s="39">
        <v>14.829285263512812</v>
      </c>
      <c r="Y9" s="39">
        <v>14.829285263512812</v>
      </c>
      <c r="Z9" s="39">
        <v>14.829285263512812</v>
      </c>
      <c r="AA9" s="39">
        <v>14.829285263512812</v>
      </c>
      <c r="AB9" s="39">
        <v>14.829285263512812</v>
      </c>
      <c r="AC9" s="39">
        <v>14.829285263512812</v>
      </c>
      <c r="AD9" s="39">
        <v>14.829285263512812</v>
      </c>
      <c r="AE9" s="39">
        <v>14.829285263512812</v>
      </c>
      <c r="AF9" s="39">
        <v>14.829285263512812</v>
      </c>
    </row>
    <row r="10" spans="1:32" x14ac:dyDescent="0.25">
      <c r="A10" t="s">
        <v>10</v>
      </c>
      <c r="B10" s="9">
        <v>50</v>
      </c>
      <c r="C10" s="9">
        <v>50</v>
      </c>
      <c r="D10" s="9">
        <v>50</v>
      </c>
      <c r="E10" s="9">
        <v>50</v>
      </c>
      <c r="F10" s="9">
        <v>50</v>
      </c>
      <c r="G10" s="9">
        <v>50</v>
      </c>
      <c r="H10" s="9">
        <v>50</v>
      </c>
      <c r="I10" s="9">
        <v>50</v>
      </c>
      <c r="J10" s="9">
        <v>50</v>
      </c>
      <c r="K10" s="9">
        <v>50</v>
      </c>
      <c r="L10" s="9">
        <v>50</v>
      </c>
      <c r="M10" s="9">
        <v>50</v>
      </c>
      <c r="N10" s="9">
        <v>50</v>
      </c>
      <c r="O10" s="9">
        <v>50</v>
      </c>
      <c r="P10" s="9">
        <v>50</v>
      </c>
      <c r="Q10" s="9">
        <v>50</v>
      </c>
      <c r="R10" s="9">
        <v>50</v>
      </c>
      <c r="S10" s="9">
        <v>50</v>
      </c>
      <c r="T10" s="9">
        <v>50</v>
      </c>
      <c r="U10" s="9">
        <v>50</v>
      </c>
      <c r="V10" s="9">
        <v>50</v>
      </c>
      <c r="W10" s="9">
        <v>50</v>
      </c>
      <c r="X10" s="9">
        <v>50</v>
      </c>
      <c r="Y10" s="9">
        <v>50</v>
      </c>
      <c r="Z10" s="9">
        <v>50</v>
      </c>
      <c r="AA10" s="9">
        <v>50</v>
      </c>
      <c r="AB10" s="9">
        <v>50</v>
      </c>
      <c r="AC10" s="9">
        <v>50</v>
      </c>
      <c r="AD10" s="9">
        <v>50</v>
      </c>
      <c r="AE10" s="9">
        <v>50</v>
      </c>
      <c r="AF10" s="9">
        <v>50</v>
      </c>
    </row>
    <row r="11" spans="1:32" s="34" customFormat="1" x14ac:dyDescent="0.25">
      <c r="A11" s="34" t="s">
        <v>11</v>
      </c>
      <c r="B11" s="39">
        <v>13.854092496880906</v>
      </c>
      <c r="C11" s="39">
        <v>13.854092496880906</v>
      </c>
      <c r="D11" s="39">
        <v>13.854092496880906</v>
      </c>
      <c r="E11" s="39">
        <v>13.854092496880906</v>
      </c>
      <c r="F11" s="39">
        <v>13.854092496880906</v>
      </c>
      <c r="G11" s="39">
        <v>13.854092496880906</v>
      </c>
      <c r="H11" s="39">
        <v>13.854092496880906</v>
      </c>
      <c r="I11" s="39">
        <v>13.854092496880906</v>
      </c>
      <c r="J11" s="39">
        <v>13.854092496880906</v>
      </c>
      <c r="K11" s="39">
        <v>13.854092496880906</v>
      </c>
      <c r="L11" s="39">
        <v>13.854092496880906</v>
      </c>
      <c r="M11" s="39">
        <v>13.854092496880906</v>
      </c>
      <c r="N11" s="39">
        <v>13.854092496880906</v>
      </c>
      <c r="O11" s="39">
        <v>13.854092496880906</v>
      </c>
      <c r="P11" s="39">
        <v>13.854092496880906</v>
      </c>
      <c r="Q11" s="39">
        <v>13.854092496880906</v>
      </c>
      <c r="R11" s="39">
        <v>13.854092496880906</v>
      </c>
      <c r="S11" s="39">
        <v>13.854092496880906</v>
      </c>
      <c r="T11" s="39">
        <v>13.854092496880906</v>
      </c>
      <c r="U11" s="39">
        <v>13.854092496880906</v>
      </c>
      <c r="V11" s="39">
        <v>13.854092496880906</v>
      </c>
      <c r="W11" s="39">
        <v>13.854092496880906</v>
      </c>
      <c r="X11" s="39">
        <v>13.854092496880906</v>
      </c>
      <c r="Y11" s="39">
        <v>13.854092496880906</v>
      </c>
      <c r="Z11" s="39">
        <v>13.854092496880906</v>
      </c>
      <c r="AA11" s="39">
        <v>13.854092496880906</v>
      </c>
      <c r="AB11" s="39">
        <v>13.854092496880906</v>
      </c>
      <c r="AC11" s="39">
        <v>13.854092496880906</v>
      </c>
      <c r="AD11" s="39">
        <v>13.854092496880906</v>
      </c>
      <c r="AE11" s="39">
        <v>13.854092496880906</v>
      </c>
      <c r="AF11" s="39">
        <v>13.854092496880906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27.776525971250781</v>
      </c>
      <c r="N13" s="9">
        <v>27.776525971250781</v>
      </c>
      <c r="O13" s="9">
        <v>27.776525971250781</v>
      </c>
      <c r="P13" s="9">
        <v>27.776525971250781</v>
      </c>
      <c r="Q13" s="9">
        <v>27.776525971250781</v>
      </c>
      <c r="R13" s="9">
        <v>27.776525971250781</v>
      </c>
      <c r="S13" s="9">
        <v>27.776525971250781</v>
      </c>
      <c r="T13" s="9">
        <v>27.776525971250781</v>
      </c>
      <c r="U13" s="9">
        <v>27.776525971250781</v>
      </c>
      <c r="V13" s="9">
        <v>27.776525971250781</v>
      </c>
      <c r="W13" s="9">
        <v>27.776525971250781</v>
      </c>
      <c r="X13" s="9">
        <v>27.776525971250781</v>
      </c>
      <c r="Y13" s="9">
        <v>27.776525971250781</v>
      </c>
      <c r="Z13" s="9">
        <v>27.776525971250781</v>
      </c>
      <c r="AA13" s="9">
        <v>27.776525971250781</v>
      </c>
      <c r="AB13" s="9">
        <v>27.776525971250781</v>
      </c>
      <c r="AC13" s="9">
        <v>27.776525971250781</v>
      </c>
      <c r="AD13" s="9">
        <v>27.776525971250781</v>
      </c>
      <c r="AE13" s="9">
        <v>27.776525971250781</v>
      </c>
      <c r="AF13" s="9">
        <v>27.776525971250781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F14"/>
  <sheetViews>
    <sheetView workbookViewId="0">
      <selection activeCell="A7" sqref="A7:XFD7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16">
        <v>13.101731416718732</v>
      </c>
      <c r="C2" s="17">
        <v>13.101731416718732</v>
      </c>
      <c r="D2" s="17">
        <v>13.101731416718732</v>
      </c>
      <c r="E2" s="17">
        <v>13.101731416718732</v>
      </c>
      <c r="F2" s="17">
        <v>13.101731416718732</v>
      </c>
      <c r="G2" s="17">
        <v>13.101731416718732</v>
      </c>
      <c r="H2" s="17">
        <v>13.101731416718732</v>
      </c>
      <c r="I2" s="17">
        <v>13.101731416718732</v>
      </c>
      <c r="J2" s="17">
        <v>13.101731416718732</v>
      </c>
      <c r="K2" s="17">
        <v>13.101731416718732</v>
      </c>
      <c r="L2" s="16">
        <v>13.101731416718732</v>
      </c>
      <c r="M2" s="17">
        <v>13.101731416718732</v>
      </c>
      <c r="N2" s="17">
        <v>13.101731416718732</v>
      </c>
      <c r="O2" s="17">
        <v>13.101731416718732</v>
      </c>
      <c r="P2" s="17">
        <v>13.101731416718732</v>
      </c>
      <c r="Q2" s="17">
        <v>13.101731416718732</v>
      </c>
      <c r="R2" s="17">
        <v>13.101731416718732</v>
      </c>
      <c r="S2" s="17">
        <v>13.101731416718732</v>
      </c>
      <c r="T2" s="17">
        <v>13.101731416718732</v>
      </c>
      <c r="U2" s="17">
        <v>13.101731416718732</v>
      </c>
      <c r="V2" s="16">
        <v>13.101731416718732</v>
      </c>
      <c r="W2" s="17">
        <v>13.101731416718732</v>
      </c>
      <c r="X2" s="17">
        <v>13.101731416718732</v>
      </c>
      <c r="Y2" s="17">
        <v>13.101731416718732</v>
      </c>
      <c r="Z2" s="17">
        <v>13.101731416718732</v>
      </c>
      <c r="AA2" s="17">
        <v>13.101731416718732</v>
      </c>
      <c r="AB2" s="17">
        <v>13.101731416718732</v>
      </c>
      <c r="AC2" s="17">
        <v>13.101731416718732</v>
      </c>
      <c r="AD2" s="17">
        <v>13.101731416718732</v>
      </c>
      <c r="AE2" s="17">
        <v>13.101731416718732</v>
      </c>
      <c r="AF2" s="16">
        <v>13.101731416718732</v>
      </c>
    </row>
    <row r="3" spans="1:32" x14ac:dyDescent="0.25">
      <c r="A3" t="s">
        <v>1</v>
      </c>
      <c r="B3" s="16">
        <v>11.931552064479069</v>
      </c>
      <c r="C3" s="17">
        <v>11.931552064479069</v>
      </c>
      <c r="D3" s="17">
        <v>11.931552064479069</v>
      </c>
      <c r="E3" s="17">
        <v>11.931552064479069</v>
      </c>
      <c r="F3" s="17">
        <v>11.931552064479069</v>
      </c>
      <c r="G3" s="17">
        <v>11.931552064479069</v>
      </c>
      <c r="H3" s="17">
        <v>11.931552064479069</v>
      </c>
      <c r="I3" s="17">
        <v>11.931552064479069</v>
      </c>
      <c r="J3" s="17">
        <v>11.931552064479069</v>
      </c>
      <c r="K3" s="17">
        <v>11.931552064479069</v>
      </c>
      <c r="L3" s="16">
        <v>11.931552064479069</v>
      </c>
      <c r="M3" s="17">
        <v>11.931552064479069</v>
      </c>
      <c r="N3" s="17">
        <v>11.931552064479069</v>
      </c>
      <c r="O3" s="17">
        <v>11.931552064479069</v>
      </c>
      <c r="P3" s="17">
        <v>11.931552064479069</v>
      </c>
      <c r="Q3" s="17">
        <v>11.931552064479069</v>
      </c>
      <c r="R3" s="17">
        <v>11.931552064479069</v>
      </c>
      <c r="S3" s="17">
        <v>11.931552064479069</v>
      </c>
      <c r="T3" s="17">
        <v>11.931552064479069</v>
      </c>
      <c r="U3" s="17">
        <v>11.931552064479069</v>
      </c>
      <c r="V3" s="16">
        <v>11.931552064479069</v>
      </c>
      <c r="W3" s="17">
        <v>11.931552064479069</v>
      </c>
      <c r="X3" s="17">
        <v>11.931552064479069</v>
      </c>
      <c r="Y3" s="17">
        <v>11.931552064479069</v>
      </c>
      <c r="Z3" s="17">
        <v>11.931552064479069</v>
      </c>
      <c r="AA3" s="17">
        <v>11.931552064479069</v>
      </c>
      <c r="AB3" s="17">
        <v>11.931552064479069</v>
      </c>
      <c r="AC3" s="17">
        <v>11.931552064479069</v>
      </c>
      <c r="AD3" s="17">
        <v>11.931552064479069</v>
      </c>
      <c r="AE3" s="17">
        <v>11.931552064479069</v>
      </c>
      <c r="AF3" s="16">
        <v>11.931552064479069</v>
      </c>
    </row>
    <row r="4" spans="1:32" x14ac:dyDescent="0.25">
      <c r="A4" t="s">
        <v>2</v>
      </c>
      <c r="B4" s="16">
        <v>16.274999999999999</v>
      </c>
      <c r="C4" s="17">
        <v>16.274999999999999</v>
      </c>
      <c r="D4" s="17">
        <v>16.274999999999999</v>
      </c>
      <c r="E4" s="17">
        <v>16.274999999999999</v>
      </c>
      <c r="F4" s="17">
        <v>16.274999999999999</v>
      </c>
      <c r="G4" s="17">
        <v>16.274999999999999</v>
      </c>
      <c r="H4" s="17">
        <v>16.274999999999999</v>
      </c>
      <c r="I4" s="17">
        <v>16.274999999999999</v>
      </c>
      <c r="J4" s="17">
        <v>16.274999999999999</v>
      </c>
      <c r="K4" s="17">
        <v>16.274999999999999</v>
      </c>
      <c r="L4" s="16">
        <v>16.274999999999999</v>
      </c>
      <c r="M4" s="17">
        <v>16.274999999999999</v>
      </c>
      <c r="N4" s="17">
        <v>16.274999999999999</v>
      </c>
      <c r="O4" s="17">
        <v>16.274999999999999</v>
      </c>
      <c r="P4" s="17">
        <v>16.274999999999999</v>
      </c>
      <c r="Q4" s="17">
        <v>16.274999999999999</v>
      </c>
      <c r="R4" s="17">
        <v>16.274999999999999</v>
      </c>
      <c r="S4" s="17">
        <v>16.274999999999999</v>
      </c>
      <c r="T4" s="17">
        <v>16.274999999999999</v>
      </c>
      <c r="U4" s="17">
        <v>16.274999999999999</v>
      </c>
      <c r="V4" s="16">
        <v>16.274999999999999</v>
      </c>
      <c r="W4" s="17">
        <v>16.274999999999999</v>
      </c>
      <c r="X4" s="17">
        <v>16.274999999999999</v>
      </c>
      <c r="Y4" s="17">
        <v>16.274999999999999</v>
      </c>
      <c r="Z4" s="17">
        <v>16.274999999999999</v>
      </c>
      <c r="AA4" s="17">
        <v>16.274999999999999</v>
      </c>
      <c r="AB4" s="17">
        <v>16.274999999999999</v>
      </c>
      <c r="AC4" s="17">
        <v>16.274999999999999</v>
      </c>
      <c r="AD4" s="17">
        <v>16.274999999999999</v>
      </c>
      <c r="AE4" s="17">
        <v>16.274999999999999</v>
      </c>
      <c r="AF4" s="16">
        <v>16.274999999999999</v>
      </c>
    </row>
    <row r="5" spans="1:32" x14ac:dyDescent="0.25">
      <c r="A5" t="s">
        <v>3</v>
      </c>
      <c r="B5" s="16">
        <v>13.98652597125078</v>
      </c>
      <c r="C5" s="17">
        <v>13.98652597125078</v>
      </c>
      <c r="D5" s="17">
        <v>13.98652597125078</v>
      </c>
      <c r="E5" s="17">
        <v>13.98652597125078</v>
      </c>
      <c r="F5" s="17">
        <v>13.98652597125078</v>
      </c>
      <c r="G5" s="17">
        <v>13.98652597125078</v>
      </c>
      <c r="H5" s="17">
        <v>13.98652597125078</v>
      </c>
      <c r="I5" s="17">
        <v>13.98652597125078</v>
      </c>
      <c r="J5" s="17">
        <v>13.98652597125078</v>
      </c>
      <c r="K5" s="17">
        <v>13.98652597125078</v>
      </c>
      <c r="L5" s="16">
        <v>13.98652597125078</v>
      </c>
      <c r="M5" s="17">
        <v>13.986849118811739</v>
      </c>
      <c r="N5" s="17">
        <v>13.987172266372697</v>
      </c>
      <c r="O5" s="17">
        <v>13.987495413933654</v>
      </c>
      <c r="P5" s="17">
        <v>13.987818561494613</v>
      </c>
      <c r="Q5" s="17">
        <v>13.988141709055572</v>
      </c>
      <c r="R5" s="17">
        <v>13.988464856616531</v>
      </c>
      <c r="S5" s="17">
        <v>13.98878800417749</v>
      </c>
      <c r="T5" s="17">
        <v>13.989111151738447</v>
      </c>
      <c r="U5" s="17">
        <v>13.989434299299406</v>
      </c>
      <c r="V5" s="16">
        <v>13.989757446860365</v>
      </c>
      <c r="W5" s="17">
        <v>13.970667625897576</v>
      </c>
      <c r="X5" s="17">
        <v>13.951577804934786</v>
      </c>
      <c r="Y5" s="17">
        <v>13.932487983971996</v>
      </c>
      <c r="Z5" s="17">
        <v>13.913398163009207</v>
      </c>
      <c r="AA5" s="17">
        <v>13.894308342046418</v>
      </c>
      <c r="AB5" s="17">
        <v>13.875218521083628</v>
      </c>
      <c r="AC5" s="17">
        <v>13.856128700120838</v>
      </c>
      <c r="AD5" s="17">
        <v>13.837038879158049</v>
      </c>
      <c r="AE5" s="17">
        <v>13.817949058195261</v>
      </c>
      <c r="AF5" s="16">
        <v>13.79885923723247</v>
      </c>
    </row>
    <row r="6" spans="1:32" x14ac:dyDescent="0.25">
      <c r="A6" t="s">
        <v>4</v>
      </c>
      <c r="B6" s="16">
        <v>15.416060599585155</v>
      </c>
      <c r="C6" s="17">
        <v>15.416060599585155</v>
      </c>
      <c r="D6" s="17">
        <v>15.416060599585155</v>
      </c>
      <c r="E6" s="17">
        <v>15.416060599585155</v>
      </c>
      <c r="F6" s="17">
        <v>15.416060599585155</v>
      </c>
      <c r="G6" s="17">
        <v>15.416060599585155</v>
      </c>
      <c r="H6" s="17">
        <v>15.416060599585155</v>
      </c>
      <c r="I6" s="17">
        <v>15.416060599585155</v>
      </c>
      <c r="J6" s="17">
        <v>15.416060599585155</v>
      </c>
      <c r="K6" s="17">
        <v>15.416060599585155</v>
      </c>
      <c r="L6" s="16">
        <v>15.416060599585155</v>
      </c>
      <c r="M6" s="17">
        <v>15.416814610560724</v>
      </c>
      <c r="N6" s="17">
        <v>15.417568621536294</v>
      </c>
      <c r="O6" s="17">
        <v>15.418322632511865</v>
      </c>
      <c r="P6" s="17">
        <v>15.419076643487434</v>
      </c>
      <c r="Q6" s="17">
        <v>15.419830654463004</v>
      </c>
      <c r="R6" s="17">
        <v>15.420584665438573</v>
      </c>
      <c r="S6" s="17">
        <v>15.421338676414143</v>
      </c>
      <c r="T6" s="17">
        <v>15.422092687389714</v>
      </c>
      <c r="U6" s="17">
        <v>15.422846698365284</v>
      </c>
      <c r="V6" s="16">
        <v>15.423600709340853</v>
      </c>
      <c r="W6" s="17">
        <v>15.37905779376101</v>
      </c>
      <c r="X6" s="17">
        <v>15.334514878181169</v>
      </c>
      <c r="Y6" s="17">
        <v>15.289971962601328</v>
      </c>
      <c r="Z6" s="17">
        <v>15.245429047021485</v>
      </c>
      <c r="AA6" s="17">
        <v>15.200886131441642</v>
      </c>
      <c r="AB6" s="17">
        <v>15.156343215861801</v>
      </c>
      <c r="AC6" s="17">
        <v>15.11180030028196</v>
      </c>
      <c r="AD6" s="17">
        <v>15.067257384702117</v>
      </c>
      <c r="AE6" s="17">
        <v>15.022714469122274</v>
      </c>
      <c r="AF6" s="16">
        <v>14.978171553542433</v>
      </c>
    </row>
    <row r="7" spans="1:32" x14ac:dyDescent="0.25">
      <c r="A7" t="s">
        <v>83</v>
      </c>
      <c r="B7" s="16">
        <v>32.010787322370483</v>
      </c>
      <c r="C7" s="17">
        <v>31.349369738309338</v>
      </c>
      <c r="D7" s="17">
        <v>30.68795215424819</v>
      </c>
      <c r="E7" s="17">
        <v>30.026534570187046</v>
      </c>
      <c r="F7" s="17">
        <v>29.365116986125898</v>
      </c>
      <c r="G7" s="17">
        <v>28.703699402064753</v>
      </c>
      <c r="H7" s="17">
        <v>28.042281818003609</v>
      </c>
      <c r="I7" s="17">
        <v>27.380864233942461</v>
      </c>
      <c r="J7" s="17">
        <v>26.719446649881316</v>
      </c>
      <c r="K7" s="17">
        <v>26.058029065820168</v>
      </c>
      <c r="L7" s="16">
        <v>25.396611481759024</v>
      </c>
      <c r="M7" s="17">
        <v>24.18866664598556</v>
      </c>
      <c r="N7" s="17">
        <v>22.980721810212092</v>
      </c>
      <c r="O7" s="17">
        <v>21.772776974438628</v>
      </c>
      <c r="P7" s="17">
        <v>20.56483213866516</v>
      </c>
      <c r="Q7" s="17">
        <v>19.356887302891696</v>
      </c>
      <c r="R7" s="17">
        <v>18.148942467118232</v>
      </c>
      <c r="S7" s="17">
        <v>16.940997631344764</v>
      </c>
      <c r="T7" s="17">
        <v>15.7330527955713</v>
      </c>
      <c r="U7" s="17">
        <v>14.525107959797834</v>
      </c>
      <c r="V7" s="16">
        <v>13.317163124024368</v>
      </c>
      <c r="W7" s="17">
        <v>12.044508393171743</v>
      </c>
      <c r="X7" s="17">
        <v>10.771853662319119</v>
      </c>
      <c r="Y7" s="17">
        <v>9.4991989314664931</v>
      </c>
      <c r="Z7" s="17">
        <v>8.2265442006138692</v>
      </c>
      <c r="AA7" s="17">
        <v>6.9538894697612434</v>
      </c>
      <c r="AB7" s="17">
        <v>5.6812347389086177</v>
      </c>
      <c r="AC7" s="17">
        <v>4.4085800080559938</v>
      </c>
      <c r="AD7" s="17">
        <v>3.1359252772033681</v>
      </c>
      <c r="AE7" s="17">
        <v>1.8632705463507424</v>
      </c>
      <c r="AF7" s="16">
        <v>0.5906158154981187</v>
      </c>
    </row>
    <row r="8" spans="1:32" x14ac:dyDescent="0.25">
      <c r="A8" t="s">
        <v>7</v>
      </c>
      <c r="B8" s="16">
        <v>64.338502260545027</v>
      </c>
      <c r="C8" s="17">
        <v>62.961915468482232</v>
      </c>
      <c r="D8" s="17">
        <v>61.585328676419437</v>
      </c>
      <c r="E8" s="17">
        <v>60.208741884356641</v>
      </c>
      <c r="F8" s="17">
        <v>58.832155092293839</v>
      </c>
      <c r="G8" s="17">
        <v>57.455568300231043</v>
      </c>
      <c r="H8" s="17">
        <v>56.078981508168248</v>
      </c>
      <c r="I8" s="17">
        <v>54.702394716105452</v>
      </c>
      <c r="J8" s="17">
        <v>53.32580792404265</v>
      </c>
      <c r="K8" s="17">
        <v>51.949221131979854</v>
      </c>
      <c r="L8" s="16">
        <v>50.572634339917059</v>
      </c>
      <c r="M8" s="17">
        <v>48.112390875878404</v>
      </c>
      <c r="N8" s="17">
        <v>45.652147411839749</v>
      </c>
      <c r="O8" s="17">
        <v>43.191903947801094</v>
      </c>
      <c r="P8" s="17">
        <v>40.73166048376244</v>
      </c>
      <c r="Q8" s="17">
        <v>38.271417019723785</v>
      </c>
      <c r="R8" s="17">
        <v>35.81117355568513</v>
      </c>
      <c r="S8" s="17">
        <v>33.350930091646475</v>
      </c>
      <c r="T8" s="17">
        <v>30.89068662760782</v>
      </c>
      <c r="U8" s="17">
        <v>28.430443163569166</v>
      </c>
      <c r="V8" s="16">
        <v>25.970199699530511</v>
      </c>
      <c r="W8" s="17">
        <v>23.445246340412698</v>
      </c>
      <c r="X8" s="17">
        <v>20.920292981294885</v>
      </c>
      <c r="Y8" s="17">
        <v>18.395339622177069</v>
      </c>
      <c r="Z8" s="17">
        <v>15.870386263059256</v>
      </c>
      <c r="AA8" s="17">
        <v>13.345432903941443</v>
      </c>
      <c r="AB8" s="17">
        <v>10.820479544823629</v>
      </c>
      <c r="AC8" s="17">
        <v>8.295526185705814</v>
      </c>
      <c r="AD8" s="17">
        <v>5.7705728265880012</v>
      </c>
      <c r="AE8" s="17">
        <v>3.2456194674701884</v>
      </c>
      <c r="AF8" s="16">
        <v>0.72066610835237044</v>
      </c>
    </row>
    <row r="9" spans="1:32" s="34" customFormat="1" x14ac:dyDescent="0.25">
      <c r="A9" s="34" t="s">
        <v>8</v>
      </c>
      <c r="B9" s="37">
        <v>67.714769854718824</v>
      </c>
      <c r="C9" s="37">
        <v>66.345981502054244</v>
      </c>
      <c r="D9" s="37">
        <v>64.977193149389663</v>
      </c>
      <c r="E9" s="37">
        <v>63.608404796725075</v>
      </c>
      <c r="F9" s="37">
        <v>62.239616444060495</v>
      </c>
      <c r="G9" s="37">
        <v>60.870828091395907</v>
      </c>
      <c r="H9" s="37">
        <v>59.502039738731327</v>
      </c>
      <c r="I9" s="37">
        <v>58.133251386066746</v>
      </c>
      <c r="J9" s="37">
        <v>56.764463033402166</v>
      </c>
      <c r="K9" s="37">
        <v>55.395674680737578</v>
      </c>
      <c r="L9" s="37">
        <v>54.026886328072997</v>
      </c>
      <c r="M9" s="37">
        <v>51.395324656553406</v>
      </c>
      <c r="N9" s="37">
        <v>48.763762985033814</v>
      </c>
      <c r="O9" s="37">
        <v>46.132201313514216</v>
      </c>
      <c r="P9" s="37">
        <v>43.500639641994624</v>
      </c>
      <c r="Q9" s="37">
        <v>40.869077970475033</v>
      </c>
      <c r="R9" s="37">
        <v>38.237516298955441</v>
      </c>
      <c r="S9" s="37">
        <v>35.60595462743585</v>
      </c>
      <c r="T9" s="37">
        <v>32.974392955916258</v>
      </c>
      <c r="U9" s="37">
        <v>30.342831284396663</v>
      </c>
      <c r="V9" s="37">
        <v>27.711269612877068</v>
      </c>
      <c r="W9" s="37">
        <v>25.014998046278315</v>
      </c>
      <c r="X9" s="37">
        <v>22.318726479679562</v>
      </c>
      <c r="Y9" s="37">
        <v>19.622454913080812</v>
      </c>
      <c r="Z9" s="37">
        <v>16.926183346482059</v>
      </c>
      <c r="AA9" s="37">
        <v>14.229911779883306</v>
      </c>
      <c r="AB9" s="37">
        <v>11.533640213284556</v>
      </c>
      <c r="AC9" s="37">
        <v>8.8373686466858032</v>
      </c>
      <c r="AD9" s="37">
        <v>6.1410970800870501</v>
      </c>
      <c r="AE9" s="37">
        <v>3.444825513488297</v>
      </c>
      <c r="AF9" s="37">
        <v>2</v>
      </c>
    </row>
    <row r="10" spans="1:32" x14ac:dyDescent="0.25">
      <c r="A10" t="s">
        <v>10</v>
      </c>
      <c r="B10" s="16">
        <v>33.663335618775001</v>
      </c>
      <c r="C10" s="17">
        <v>33.663335618775001</v>
      </c>
      <c r="D10" s="17">
        <v>33.663335618775001</v>
      </c>
      <c r="E10" s="17">
        <v>33.663335618775001</v>
      </c>
      <c r="F10" s="17">
        <v>33.663335618775001</v>
      </c>
      <c r="G10" s="17">
        <v>33.663335618775001</v>
      </c>
      <c r="H10" s="17">
        <v>33.663335618775001</v>
      </c>
      <c r="I10" s="17">
        <v>33.663335618775001</v>
      </c>
      <c r="J10" s="17">
        <v>33.663335618775001</v>
      </c>
      <c r="K10" s="17">
        <v>33.663335618775001</v>
      </c>
      <c r="L10" s="16">
        <v>33.663335618775001</v>
      </c>
      <c r="M10" s="17">
        <v>33.664412777311526</v>
      </c>
      <c r="N10" s="17">
        <v>33.665489935848058</v>
      </c>
      <c r="O10" s="17">
        <v>33.66656709438459</v>
      </c>
      <c r="P10" s="17">
        <v>33.667644252921114</v>
      </c>
      <c r="Q10" s="17">
        <v>33.668721411457639</v>
      </c>
      <c r="R10" s="17">
        <v>33.669798569994171</v>
      </c>
      <c r="S10" s="17">
        <v>33.670875728530703</v>
      </c>
      <c r="T10" s="17">
        <v>33.671952887067228</v>
      </c>
      <c r="U10" s="17">
        <v>33.673030045603753</v>
      </c>
      <c r="V10" s="16">
        <v>33.674107204140284</v>
      </c>
      <c r="W10" s="17">
        <v>33.610474467597655</v>
      </c>
      <c r="X10" s="17">
        <v>33.546841731055025</v>
      </c>
      <c r="Y10" s="17">
        <v>33.483208994512388</v>
      </c>
      <c r="Z10" s="17">
        <v>33.419576257969759</v>
      </c>
      <c r="AA10" s="17">
        <v>33.355943521427129</v>
      </c>
      <c r="AB10" s="17">
        <v>33.292310784884499</v>
      </c>
      <c r="AC10" s="17">
        <v>33.22867804834187</v>
      </c>
      <c r="AD10" s="17">
        <v>33.165045311799233</v>
      </c>
      <c r="AE10" s="17">
        <v>33.101412575256603</v>
      </c>
      <c r="AF10" s="16">
        <v>33.037779838713973</v>
      </c>
    </row>
    <row r="11" spans="1:32" x14ac:dyDescent="0.25">
      <c r="A11" t="s">
        <v>11</v>
      </c>
      <c r="B11" s="16">
        <v>52.162027670185388</v>
      </c>
      <c r="C11" s="17">
        <v>51.717696954494585</v>
      </c>
      <c r="D11" s="17">
        <v>51.273366238803789</v>
      </c>
      <c r="E11" s="17">
        <v>50.829035523112985</v>
      </c>
      <c r="F11" s="17">
        <v>50.384704807422189</v>
      </c>
      <c r="G11" s="17">
        <v>49.940374091731385</v>
      </c>
      <c r="H11" s="17">
        <v>49.496043376040582</v>
      </c>
      <c r="I11" s="17">
        <v>49.051712660349786</v>
      </c>
      <c r="J11" s="17">
        <v>48.607381944658982</v>
      </c>
      <c r="K11" s="17">
        <v>48.163051228968186</v>
      </c>
      <c r="L11" s="16">
        <v>47.718720513277383</v>
      </c>
      <c r="M11" s="17">
        <v>45.419426205468298</v>
      </c>
      <c r="N11" s="17">
        <v>43.120131897659206</v>
      </c>
      <c r="O11" s="17">
        <v>40.820837589850122</v>
      </c>
      <c r="P11" s="17">
        <v>38.52154328204103</v>
      </c>
      <c r="Q11" s="17">
        <v>36.222248974231945</v>
      </c>
      <c r="R11" s="17">
        <v>33.922954666422854</v>
      </c>
      <c r="S11" s="17">
        <v>31.623660358613769</v>
      </c>
      <c r="T11" s="17">
        <v>29.324366050804681</v>
      </c>
      <c r="U11" s="17">
        <v>27.025071742995593</v>
      </c>
      <c r="V11" s="16">
        <v>24.725777435186505</v>
      </c>
      <c r="W11" s="17">
        <v>22.361773232298258</v>
      </c>
      <c r="X11" s="17">
        <v>19.997769029410009</v>
      </c>
      <c r="Y11" s="17">
        <v>17.633764826521762</v>
      </c>
      <c r="Z11" s="17">
        <v>15.269760623633516</v>
      </c>
      <c r="AA11" s="17">
        <v>12.90575642074527</v>
      </c>
      <c r="AB11" s="17">
        <v>10.541752217857022</v>
      </c>
      <c r="AC11" s="17">
        <v>8.177748014968774</v>
      </c>
      <c r="AD11" s="17">
        <v>5.8137438120805278</v>
      </c>
      <c r="AE11" s="17">
        <v>3.4497396091922816</v>
      </c>
      <c r="AF11" s="16">
        <v>1.0857354063040312</v>
      </c>
    </row>
    <row r="12" spans="1:32" x14ac:dyDescent="0.25">
      <c r="A12" t="s">
        <v>84</v>
      </c>
      <c r="B12" s="16">
        <v>5.9433333333333325</v>
      </c>
      <c r="C12" s="17">
        <v>5.9433333333333325</v>
      </c>
      <c r="D12" s="17">
        <v>5.9433333333333325</v>
      </c>
      <c r="E12" s="17">
        <v>5.9433333333333325</v>
      </c>
      <c r="F12" s="17">
        <v>5.9433333333333325</v>
      </c>
      <c r="G12" s="17">
        <v>5.9433333333333325</v>
      </c>
      <c r="H12" s="17">
        <v>5.9433333333333325</v>
      </c>
      <c r="I12" s="17">
        <v>5.9433333333333325</v>
      </c>
      <c r="J12" s="17">
        <v>5.9433333333333325</v>
      </c>
      <c r="K12" s="17">
        <v>5.9433333333333325</v>
      </c>
      <c r="L12" s="16">
        <v>5.9433333333333325</v>
      </c>
      <c r="M12" s="17">
        <v>5.9433333333333325</v>
      </c>
      <c r="N12" s="17">
        <v>5.9433333333333325</v>
      </c>
      <c r="O12" s="17">
        <v>5.9433333333333325</v>
      </c>
      <c r="P12" s="17">
        <v>5.9433333333333325</v>
      </c>
      <c r="Q12" s="17">
        <v>5.9433333333333325</v>
      </c>
      <c r="R12" s="17">
        <v>5.9433333333333325</v>
      </c>
      <c r="S12" s="17">
        <v>5.9433333333333325</v>
      </c>
      <c r="T12" s="17">
        <v>5.9433333333333325</v>
      </c>
      <c r="U12" s="17">
        <v>5.9433333333333325</v>
      </c>
      <c r="V12" s="16">
        <v>5.9433333333333325</v>
      </c>
      <c r="W12" s="17">
        <v>5.9433333333333325</v>
      </c>
      <c r="X12" s="17">
        <v>5.9433333333333325</v>
      </c>
      <c r="Y12" s="17">
        <v>5.9433333333333325</v>
      </c>
      <c r="Z12" s="17">
        <v>5.9433333333333325</v>
      </c>
      <c r="AA12" s="17">
        <v>5.9433333333333325</v>
      </c>
      <c r="AB12" s="17">
        <v>5.9433333333333325</v>
      </c>
      <c r="AC12" s="17">
        <v>5.9433333333333325</v>
      </c>
      <c r="AD12" s="17">
        <v>5.9433333333333325</v>
      </c>
      <c r="AE12" s="17">
        <v>5.9433333333333325</v>
      </c>
      <c r="AF12" s="16">
        <v>5.9433333333333325</v>
      </c>
    </row>
    <row r="13" spans="1:32" x14ac:dyDescent="0.25">
      <c r="A13" t="s">
        <v>12</v>
      </c>
      <c r="B13" s="16">
        <v>27.776525971250781</v>
      </c>
      <c r="C13" s="17">
        <v>27.776525971250781</v>
      </c>
      <c r="D13" s="17">
        <v>27.776525971250781</v>
      </c>
      <c r="E13" s="17">
        <v>27.776525971250781</v>
      </c>
      <c r="F13" s="17">
        <v>27.776525971250781</v>
      </c>
      <c r="G13" s="17">
        <v>27.776525971250781</v>
      </c>
      <c r="H13" s="17">
        <v>27.776525971250781</v>
      </c>
      <c r="I13" s="17">
        <v>27.776525971250781</v>
      </c>
      <c r="J13" s="17">
        <v>27.776525971250781</v>
      </c>
      <c r="K13" s="17">
        <v>27.776525971250781</v>
      </c>
      <c r="L13" s="16">
        <v>27.776525971250781</v>
      </c>
      <c r="M13" s="17">
        <v>27.776849118811739</v>
      </c>
      <c r="N13" s="17">
        <v>27.777172266372698</v>
      </c>
      <c r="O13" s="17">
        <v>27.777495413933654</v>
      </c>
      <c r="P13" s="17">
        <v>27.777818561494612</v>
      </c>
      <c r="Q13" s="17">
        <v>27.778141709055571</v>
      </c>
      <c r="R13" s="17">
        <v>27.77846485661653</v>
      </c>
      <c r="S13" s="17">
        <v>27.778788004177489</v>
      </c>
      <c r="T13" s="17">
        <v>27.779111151738444</v>
      </c>
      <c r="U13" s="17">
        <v>27.779434299299403</v>
      </c>
      <c r="V13" s="16">
        <v>27.779757446860362</v>
      </c>
      <c r="W13" s="17">
        <v>27.760667625897572</v>
      </c>
      <c r="X13" s="17">
        <v>27.741577804934785</v>
      </c>
      <c r="Y13" s="17">
        <v>27.722487983971995</v>
      </c>
      <c r="Z13" s="17">
        <v>27.703398163009204</v>
      </c>
      <c r="AA13" s="17">
        <v>27.684308342046414</v>
      </c>
      <c r="AB13" s="17">
        <v>27.665218521083627</v>
      </c>
      <c r="AC13" s="17">
        <v>27.646128700120837</v>
      </c>
      <c r="AD13" s="17">
        <v>27.627038879158047</v>
      </c>
      <c r="AE13" s="17">
        <v>27.60794905819526</v>
      </c>
      <c r="AF13" s="16">
        <v>27.588859237232469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F14"/>
  <sheetViews>
    <sheetView workbookViewId="0">
      <selection activeCell="A7" sqref="A7:XFD7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16">
        <f>MAX(i_Fuel_emissions_WTT_Mixed_1!B2,'i_Fuel_emissions_WTT_Off-grid'!B2)</f>
        <v>13.101731416718732</v>
      </c>
      <c r="C2" s="17">
        <f>MAX(i_Fuel_emissions_WTT_Mixed_1!C2,'i_Fuel_emissions_WTT_Off-grid'!C2)</f>
        <v>13.101731416718732</v>
      </c>
      <c r="D2" s="17">
        <f>MAX(i_Fuel_emissions_WTT_Mixed_1!D2,'i_Fuel_emissions_WTT_Off-grid'!D2)</f>
        <v>13.101731416718732</v>
      </c>
      <c r="E2" s="17">
        <f>MAX(i_Fuel_emissions_WTT_Mixed_1!E2,'i_Fuel_emissions_WTT_Off-grid'!E2)</f>
        <v>13.101731416718732</v>
      </c>
      <c r="F2" s="17">
        <f>MAX(i_Fuel_emissions_WTT_Mixed_1!F2,'i_Fuel_emissions_WTT_Off-grid'!F2)</f>
        <v>13.101731416718732</v>
      </c>
      <c r="G2" s="17">
        <f>MAX(i_Fuel_emissions_WTT_Mixed_1!G2,'i_Fuel_emissions_WTT_Off-grid'!G2)</f>
        <v>13.101731416718732</v>
      </c>
      <c r="H2" s="17">
        <f>MAX(i_Fuel_emissions_WTT_Mixed_1!H2,'i_Fuel_emissions_WTT_Off-grid'!H2)</f>
        <v>13.101731416718732</v>
      </c>
      <c r="I2" s="17">
        <f>MAX(i_Fuel_emissions_WTT_Mixed_1!I2,'i_Fuel_emissions_WTT_Off-grid'!I2)</f>
        <v>13.101731416718732</v>
      </c>
      <c r="J2" s="17">
        <f>MAX(i_Fuel_emissions_WTT_Mixed_1!J2,'i_Fuel_emissions_WTT_Off-grid'!J2)</f>
        <v>13.101731416718732</v>
      </c>
      <c r="K2" s="17">
        <f>MAX(i_Fuel_emissions_WTT_Mixed_1!K2,'i_Fuel_emissions_WTT_Off-grid'!K2)</f>
        <v>13.101731416718732</v>
      </c>
      <c r="L2" s="17">
        <f>MAX(i_Fuel_emissions_WTT_Mixed_1!L2,'i_Fuel_emissions_WTT_Off-grid'!L2)</f>
        <v>13.101731416718732</v>
      </c>
      <c r="M2" s="17">
        <f>MAX(i_Fuel_emissions_WTT_Mixed_1!M2,'i_Fuel_emissions_WTT_Off-grid'!M2)</f>
        <v>13.101731416718732</v>
      </c>
      <c r="N2" s="17">
        <f>MAX(i_Fuel_emissions_WTT_Mixed_1!N2,'i_Fuel_emissions_WTT_Off-grid'!N2)</f>
        <v>13.101731416718732</v>
      </c>
      <c r="O2" s="17">
        <f>MAX(i_Fuel_emissions_WTT_Mixed_1!O2,'i_Fuel_emissions_WTT_Off-grid'!O2)</f>
        <v>13.101731416718732</v>
      </c>
      <c r="P2" s="17">
        <f>MAX(i_Fuel_emissions_WTT_Mixed_1!P2,'i_Fuel_emissions_WTT_Off-grid'!P2)</f>
        <v>13.101731416718732</v>
      </c>
      <c r="Q2" s="17">
        <f>MAX(i_Fuel_emissions_WTT_Mixed_1!Q2,'i_Fuel_emissions_WTT_Off-grid'!Q2)</f>
        <v>13.101731416718732</v>
      </c>
      <c r="R2" s="17">
        <f>MAX(i_Fuel_emissions_WTT_Mixed_1!R2,'i_Fuel_emissions_WTT_Off-grid'!R2)</f>
        <v>13.101731416718732</v>
      </c>
      <c r="S2" s="17">
        <f>MAX(i_Fuel_emissions_WTT_Mixed_1!S2,'i_Fuel_emissions_WTT_Off-grid'!S2)</f>
        <v>13.101731416718732</v>
      </c>
      <c r="T2" s="17">
        <f>MAX(i_Fuel_emissions_WTT_Mixed_1!T2,'i_Fuel_emissions_WTT_Off-grid'!T2)</f>
        <v>13.101731416718732</v>
      </c>
      <c r="U2" s="17">
        <f>MAX(i_Fuel_emissions_WTT_Mixed_1!U2,'i_Fuel_emissions_WTT_Off-grid'!U2)</f>
        <v>13.101731416718732</v>
      </c>
      <c r="V2" s="17">
        <f>MAX(i_Fuel_emissions_WTT_Mixed_1!V2,'i_Fuel_emissions_WTT_Off-grid'!V2)</f>
        <v>13.101731416718732</v>
      </c>
      <c r="W2" s="17">
        <f>MAX(i_Fuel_emissions_WTT_Mixed_1!W2,'i_Fuel_emissions_WTT_Off-grid'!W2)</f>
        <v>13.101731416718732</v>
      </c>
      <c r="X2" s="17">
        <f>MAX(i_Fuel_emissions_WTT_Mixed_1!X2,'i_Fuel_emissions_WTT_Off-grid'!X2)</f>
        <v>13.101731416718732</v>
      </c>
      <c r="Y2" s="17">
        <f>MAX(i_Fuel_emissions_WTT_Mixed_1!Y2,'i_Fuel_emissions_WTT_Off-grid'!Y2)</f>
        <v>13.101731416718732</v>
      </c>
      <c r="Z2" s="17">
        <f>MAX(i_Fuel_emissions_WTT_Mixed_1!Z2,'i_Fuel_emissions_WTT_Off-grid'!Z2)</f>
        <v>13.101731416718732</v>
      </c>
      <c r="AA2" s="17">
        <f>MAX(i_Fuel_emissions_WTT_Mixed_1!AA2,'i_Fuel_emissions_WTT_Off-grid'!AA2)</f>
        <v>13.101731416718732</v>
      </c>
      <c r="AB2" s="17">
        <f>MAX(i_Fuel_emissions_WTT_Mixed_1!AB2,'i_Fuel_emissions_WTT_Off-grid'!AB2)</f>
        <v>13.101731416718732</v>
      </c>
      <c r="AC2" s="17">
        <f>MAX(i_Fuel_emissions_WTT_Mixed_1!AC2,'i_Fuel_emissions_WTT_Off-grid'!AC2)</f>
        <v>13.101731416718732</v>
      </c>
      <c r="AD2" s="17">
        <f>MAX(i_Fuel_emissions_WTT_Mixed_1!AD2,'i_Fuel_emissions_WTT_Off-grid'!AD2)</f>
        <v>13.101731416718732</v>
      </c>
      <c r="AE2" s="17">
        <f>MAX(i_Fuel_emissions_WTT_Mixed_1!AE2,'i_Fuel_emissions_WTT_Off-grid'!AE2)</f>
        <v>13.101731416718732</v>
      </c>
      <c r="AF2" s="17">
        <f>MAX(i_Fuel_emissions_WTT_Mixed_1!AF2,'i_Fuel_emissions_WTT_Off-grid'!AF2)</f>
        <v>13.101731416718732</v>
      </c>
    </row>
    <row r="3" spans="1:32" x14ac:dyDescent="0.25">
      <c r="A3" t="s">
        <v>1</v>
      </c>
      <c r="B3" s="16">
        <f>MAX(i_Fuel_emissions_WTT_Mixed_1!B3,'i_Fuel_emissions_WTT_Off-grid'!B3)</f>
        <v>11.931552064479069</v>
      </c>
      <c r="C3" s="17">
        <f>MAX(i_Fuel_emissions_WTT_Mixed_1!C3,'i_Fuel_emissions_WTT_Off-grid'!C3)</f>
        <v>11.931552064479069</v>
      </c>
      <c r="D3" s="17">
        <f>MAX(i_Fuel_emissions_WTT_Mixed_1!D3,'i_Fuel_emissions_WTT_Off-grid'!D3)</f>
        <v>11.931552064479069</v>
      </c>
      <c r="E3" s="17">
        <f>MAX(i_Fuel_emissions_WTT_Mixed_1!E3,'i_Fuel_emissions_WTT_Off-grid'!E3)</f>
        <v>11.931552064479069</v>
      </c>
      <c r="F3" s="17">
        <f>MAX(i_Fuel_emissions_WTT_Mixed_1!F3,'i_Fuel_emissions_WTT_Off-grid'!F3)</f>
        <v>11.931552064479069</v>
      </c>
      <c r="G3" s="17">
        <f>MAX(i_Fuel_emissions_WTT_Mixed_1!G3,'i_Fuel_emissions_WTT_Off-grid'!G3)</f>
        <v>11.931552064479069</v>
      </c>
      <c r="H3" s="17">
        <f>MAX(i_Fuel_emissions_WTT_Mixed_1!H3,'i_Fuel_emissions_WTT_Off-grid'!H3)</f>
        <v>11.931552064479069</v>
      </c>
      <c r="I3" s="17">
        <f>MAX(i_Fuel_emissions_WTT_Mixed_1!I3,'i_Fuel_emissions_WTT_Off-grid'!I3)</f>
        <v>11.931552064479069</v>
      </c>
      <c r="J3" s="17">
        <f>MAX(i_Fuel_emissions_WTT_Mixed_1!J3,'i_Fuel_emissions_WTT_Off-grid'!J3)</f>
        <v>11.931552064479069</v>
      </c>
      <c r="K3" s="17">
        <f>MAX(i_Fuel_emissions_WTT_Mixed_1!K3,'i_Fuel_emissions_WTT_Off-grid'!K3)</f>
        <v>11.931552064479069</v>
      </c>
      <c r="L3" s="17">
        <f>MAX(i_Fuel_emissions_WTT_Mixed_1!L3,'i_Fuel_emissions_WTT_Off-grid'!L3)</f>
        <v>11.931552064479069</v>
      </c>
      <c r="M3" s="17">
        <f>MAX(i_Fuel_emissions_WTT_Mixed_1!M3,'i_Fuel_emissions_WTT_Off-grid'!M3)</f>
        <v>11.931552064479069</v>
      </c>
      <c r="N3" s="17">
        <f>MAX(i_Fuel_emissions_WTT_Mixed_1!N3,'i_Fuel_emissions_WTT_Off-grid'!N3)</f>
        <v>11.931552064479069</v>
      </c>
      <c r="O3" s="17">
        <f>MAX(i_Fuel_emissions_WTT_Mixed_1!O3,'i_Fuel_emissions_WTT_Off-grid'!O3)</f>
        <v>11.931552064479069</v>
      </c>
      <c r="P3" s="17">
        <f>MAX(i_Fuel_emissions_WTT_Mixed_1!P3,'i_Fuel_emissions_WTT_Off-grid'!P3)</f>
        <v>11.931552064479069</v>
      </c>
      <c r="Q3" s="17">
        <f>MAX(i_Fuel_emissions_WTT_Mixed_1!Q3,'i_Fuel_emissions_WTT_Off-grid'!Q3)</f>
        <v>11.931552064479069</v>
      </c>
      <c r="R3" s="17">
        <f>MAX(i_Fuel_emissions_WTT_Mixed_1!R3,'i_Fuel_emissions_WTT_Off-grid'!R3)</f>
        <v>11.931552064479069</v>
      </c>
      <c r="S3" s="17">
        <f>MAX(i_Fuel_emissions_WTT_Mixed_1!S3,'i_Fuel_emissions_WTT_Off-grid'!S3)</f>
        <v>11.931552064479069</v>
      </c>
      <c r="T3" s="17">
        <f>MAX(i_Fuel_emissions_WTT_Mixed_1!T3,'i_Fuel_emissions_WTT_Off-grid'!T3)</f>
        <v>11.931552064479069</v>
      </c>
      <c r="U3" s="17">
        <f>MAX(i_Fuel_emissions_WTT_Mixed_1!U3,'i_Fuel_emissions_WTT_Off-grid'!U3)</f>
        <v>11.931552064479069</v>
      </c>
      <c r="V3" s="17">
        <f>MAX(i_Fuel_emissions_WTT_Mixed_1!V3,'i_Fuel_emissions_WTT_Off-grid'!V3)</f>
        <v>11.931552064479069</v>
      </c>
      <c r="W3" s="17">
        <f>MAX(i_Fuel_emissions_WTT_Mixed_1!W3,'i_Fuel_emissions_WTT_Off-grid'!W3)</f>
        <v>11.931552064479069</v>
      </c>
      <c r="X3" s="17">
        <f>MAX(i_Fuel_emissions_WTT_Mixed_1!X3,'i_Fuel_emissions_WTT_Off-grid'!X3)</f>
        <v>11.931552064479069</v>
      </c>
      <c r="Y3" s="17">
        <f>MAX(i_Fuel_emissions_WTT_Mixed_1!Y3,'i_Fuel_emissions_WTT_Off-grid'!Y3)</f>
        <v>11.931552064479069</v>
      </c>
      <c r="Z3" s="17">
        <f>MAX(i_Fuel_emissions_WTT_Mixed_1!Z3,'i_Fuel_emissions_WTT_Off-grid'!Z3)</f>
        <v>11.931552064479069</v>
      </c>
      <c r="AA3" s="17">
        <f>MAX(i_Fuel_emissions_WTT_Mixed_1!AA3,'i_Fuel_emissions_WTT_Off-grid'!AA3)</f>
        <v>11.931552064479069</v>
      </c>
      <c r="AB3" s="17">
        <f>MAX(i_Fuel_emissions_WTT_Mixed_1!AB3,'i_Fuel_emissions_WTT_Off-grid'!AB3)</f>
        <v>11.931552064479069</v>
      </c>
      <c r="AC3" s="17">
        <f>MAX(i_Fuel_emissions_WTT_Mixed_1!AC3,'i_Fuel_emissions_WTT_Off-grid'!AC3)</f>
        <v>11.931552064479069</v>
      </c>
      <c r="AD3" s="17">
        <f>MAX(i_Fuel_emissions_WTT_Mixed_1!AD3,'i_Fuel_emissions_WTT_Off-grid'!AD3)</f>
        <v>11.931552064479069</v>
      </c>
      <c r="AE3" s="17">
        <f>MAX(i_Fuel_emissions_WTT_Mixed_1!AE3,'i_Fuel_emissions_WTT_Off-grid'!AE3)</f>
        <v>11.931552064479069</v>
      </c>
      <c r="AF3" s="17">
        <f>MAX(i_Fuel_emissions_WTT_Mixed_1!AF3,'i_Fuel_emissions_WTT_Off-grid'!AF3)</f>
        <v>11.931552064479069</v>
      </c>
    </row>
    <row r="4" spans="1:32" x14ac:dyDescent="0.25">
      <c r="A4" t="s">
        <v>2</v>
      </c>
      <c r="B4" s="16">
        <f>MAX(i_Fuel_emissions_WTT_Mixed_1!B4,'i_Fuel_emissions_WTT_Off-grid'!B4)</f>
        <v>16.274999999999999</v>
      </c>
      <c r="C4" s="17">
        <f>MAX(i_Fuel_emissions_WTT_Mixed_1!C4,'i_Fuel_emissions_WTT_Off-grid'!C4)</f>
        <v>16.274999999999999</v>
      </c>
      <c r="D4" s="17">
        <f>MAX(i_Fuel_emissions_WTT_Mixed_1!D4,'i_Fuel_emissions_WTT_Off-grid'!D4)</f>
        <v>16.274999999999999</v>
      </c>
      <c r="E4" s="17">
        <f>MAX(i_Fuel_emissions_WTT_Mixed_1!E4,'i_Fuel_emissions_WTT_Off-grid'!E4)</f>
        <v>16.274999999999999</v>
      </c>
      <c r="F4" s="17">
        <f>MAX(i_Fuel_emissions_WTT_Mixed_1!F4,'i_Fuel_emissions_WTT_Off-grid'!F4)</f>
        <v>16.274999999999999</v>
      </c>
      <c r="G4" s="17">
        <f>MAX(i_Fuel_emissions_WTT_Mixed_1!G4,'i_Fuel_emissions_WTT_Off-grid'!G4)</f>
        <v>16.274999999999999</v>
      </c>
      <c r="H4" s="17">
        <f>MAX(i_Fuel_emissions_WTT_Mixed_1!H4,'i_Fuel_emissions_WTT_Off-grid'!H4)</f>
        <v>16.274999999999999</v>
      </c>
      <c r="I4" s="17">
        <f>MAX(i_Fuel_emissions_WTT_Mixed_1!I4,'i_Fuel_emissions_WTT_Off-grid'!I4)</f>
        <v>16.274999999999999</v>
      </c>
      <c r="J4" s="17">
        <f>MAX(i_Fuel_emissions_WTT_Mixed_1!J4,'i_Fuel_emissions_WTT_Off-grid'!J4)</f>
        <v>16.274999999999999</v>
      </c>
      <c r="K4" s="17">
        <f>MAX(i_Fuel_emissions_WTT_Mixed_1!K4,'i_Fuel_emissions_WTT_Off-grid'!K4)</f>
        <v>16.274999999999999</v>
      </c>
      <c r="L4" s="17">
        <f>MAX(i_Fuel_emissions_WTT_Mixed_1!L4,'i_Fuel_emissions_WTT_Off-grid'!L4)</f>
        <v>16.274999999999999</v>
      </c>
      <c r="M4" s="17">
        <f>MAX(i_Fuel_emissions_WTT_Mixed_1!M4,'i_Fuel_emissions_WTT_Off-grid'!M4)</f>
        <v>16.274999999999999</v>
      </c>
      <c r="N4" s="17">
        <f>MAX(i_Fuel_emissions_WTT_Mixed_1!N4,'i_Fuel_emissions_WTT_Off-grid'!N4)</f>
        <v>16.274999999999999</v>
      </c>
      <c r="O4" s="17">
        <f>MAX(i_Fuel_emissions_WTT_Mixed_1!O4,'i_Fuel_emissions_WTT_Off-grid'!O4)</f>
        <v>16.274999999999999</v>
      </c>
      <c r="P4" s="17">
        <f>MAX(i_Fuel_emissions_WTT_Mixed_1!P4,'i_Fuel_emissions_WTT_Off-grid'!P4)</f>
        <v>16.274999999999999</v>
      </c>
      <c r="Q4" s="17">
        <f>MAX(i_Fuel_emissions_WTT_Mixed_1!Q4,'i_Fuel_emissions_WTT_Off-grid'!Q4)</f>
        <v>16.274999999999999</v>
      </c>
      <c r="R4" s="17">
        <f>MAX(i_Fuel_emissions_WTT_Mixed_1!R4,'i_Fuel_emissions_WTT_Off-grid'!R4)</f>
        <v>16.274999999999999</v>
      </c>
      <c r="S4" s="17">
        <f>MAX(i_Fuel_emissions_WTT_Mixed_1!S4,'i_Fuel_emissions_WTT_Off-grid'!S4)</f>
        <v>16.274999999999999</v>
      </c>
      <c r="T4" s="17">
        <f>MAX(i_Fuel_emissions_WTT_Mixed_1!T4,'i_Fuel_emissions_WTT_Off-grid'!T4)</f>
        <v>16.274999999999999</v>
      </c>
      <c r="U4" s="17">
        <f>MAX(i_Fuel_emissions_WTT_Mixed_1!U4,'i_Fuel_emissions_WTT_Off-grid'!U4)</f>
        <v>16.274999999999999</v>
      </c>
      <c r="V4" s="17">
        <f>MAX(i_Fuel_emissions_WTT_Mixed_1!V4,'i_Fuel_emissions_WTT_Off-grid'!V4)</f>
        <v>16.274999999999999</v>
      </c>
      <c r="W4" s="17">
        <f>MAX(i_Fuel_emissions_WTT_Mixed_1!W4,'i_Fuel_emissions_WTT_Off-grid'!W4)</f>
        <v>16.274999999999999</v>
      </c>
      <c r="X4" s="17">
        <f>MAX(i_Fuel_emissions_WTT_Mixed_1!X4,'i_Fuel_emissions_WTT_Off-grid'!X4)</f>
        <v>16.274999999999999</v>
      </c>
      <c r="Y4" s="17">
        <f>MAX(i_Fuel_emissions_WTT_Mixed_1!Y4,'i_Fuel_emissions_WTT_Off-grid'!Y4)</f>
        <v>16.274999999999999</v>
      </c>
      <c r="Z4" s="17">
        <f>MAX(i_Fuel_emissions_WTT_Mixed_1!Z4,'i_Fuel_emissions_WTT_Off-grid'!Z4)</f>
        <v>16.274999999999999</v>
      </c>
      <c r="AA4" s="17">
        <f>MAX(i_Fuel_emissions_WTT_Mixed_1!AA4,'i_Fuel_emissions_WTT_Off-grid'!AA4)</f>
        <v>16.274999999999999</v>
      </c>
      <c r="AB4" s="17">
        <f>MAX(i_Fuel_emissions_WTT_Mixed_1!AB4,'i_Fuel_emissions_WTT_Off-grid'!AB4)</f>
        <v>16.274999999999999</v>
      </c>
      <c r="AC4" s="17">
        <f>MAX(i_Fuel_emissions_WTT_Mixed_1!AC4,'i_Fuel_emissions_WTT_Off-grid'!AC4)</f>
        <v>16.274999999999999</v>
      </c>
      <c r="AD4" s="17">
        <f>MAX(i_Fuel_emissions_WTT_Mixed_1!AD4,'i_Fuel_emissions_WTT_Off-grid'!AD4)</f>
        <v>16.274999999999999</v>
      </c>
      <c r="AE4" s="17">
        <f>MAX(i_Fuel_emissions_WTT_Mixed_1!AE4,'i_Fuel_emissions_WTT_Off-grid'!AE4)</f>
        <v>16.274999999999999</v>
      </c>
      <c r="AF4" s="17">
        <f>MAX(i_Fuel_emissions_WTT_Mixed_1!AF4,'i_Fuel_emissions_WTT_Off-grid'!AF4)</f>
        <v>16.274999999999999</v>
      </c>
    </row>
    <row r="5" spans="1:32" x14ac:dyDescent="0.25">
      <c r="A5" t="s">
        <v>3</v>
      </c>
      <c r="B5" s="16">
        <f>MAX(i_Fuel_emissions_WTT_Mixed_1!B5,'i_Fuel_emissions_WTT_Off-grid'!B5)</f>
        <v>13.98652597125078</v>
      </c>
      <c r="C5" s="17">
        <f>MAX(i_Fuel_emissions_WTT_Mixed_1!C5,'i_Fuel_emissions_WTT_Off-grid'!C5)</f>
        <v>13.98652597125078</v>
      </c>
      <c r="D5" s="17">
        <f>MAX(i_Fuel_emissions_WTT_Mixed_1!D5,'i_Fuel_emissions_WTT_Off-grid'!D5)</f>
        <v>13.98652597125078</v>
      </c>
      <c r="E5" s="17">
        <f>MAX(i_Fuel_emissions_WTT_Mixed_1!E5,'i_Fuel_emissions_WTT_Off-grid'!E5)</f>
        <v>13.98652597125078</v>
      </c>
      <c r="F5" s="17">
        <f>MAX(i_Fuel_emissions_WTT_Mixed_1!F5,'i_Fuel_emissions_WTT_Off-grid'!F5)</f>
        <v>13.98652597125078</v>
      </c>
      <c r="G5" s="17">
        <f>MAX(i_Fuel_emissions_WTT_Mixed_1!G5,'i_Fuel_emissions_WTT_Off-grid'!G5)</f>
        <v>13.98652597125078</v>
      </c>
      <c r="H5" s="17">
        <f>MAX(i_Fuel_emissions_WTT_Mixed_1!H5,'i_Fuel_emissions_WTT_Off-grid'!H5)</f>
        <v>13.98652597125078</v>
      </c>
      <c r="I5" s="17">
        <f>MAX(i_Fuel_emissions_WTT_Mixed_1!I5,'i_Fuel_emissions_WTT_Off-grid'!I5)</f>
        <v>13.98652597125078</v>
      </c>
      <c r="J5" s="17">
        <f>MAX(i_Fuel_emissions_WTT_Mixed_1!J5,'i_Fuel_emissions_WTT_Off-grid'!J5)</f>
        <v>13.98652597125078</v>
      </c>
      <c r="K5" s="17">
        <f>MAX(i_Fuel_emissions_WTT_Mixed_1!K5,'i_Fuel_emissions_WTT_Off-grid'!K5)</f>
        <v>13.98652597125078</v>
      </c>
      <c r="L5" s="17">
        <f>MAX(i_Fuel_emissions_WTT_Mixed_1!L5,'i_Fuel_emissions_WTT_Off-grid'!L5)</f>
        <v>13.98652597125078</v>
      </c>
      <c r="M5" s="17">
        <f>MAX(i_Fuel_emissions_WTT_Mixed_1!M5,'i_Fuel_emissions_WTT_Off-grid'!M5)</f>
        <v>13.986849118811739</v>
      </c>
      <c r="N5" s="17">
        <f>MAX(i_Fuel_emissions_WTT_Mixed_1!N5,'i_Fuel_emissions_WTT_Off-grid'!N5)</f>
        <v>13.987172266372697</v>
      </c>
      <c r="O5" s="17">
        <f>MAX(i_Fuel_emissions_WTT_Mixed_1!O5,'i_Fuel_emissions_WTT_Off-grid'!O5)</f>
        <v>13.987495413933654</v>
      </c>
      <c r="P5" s="17">
        <f>MAX(i_Fuel_emissions_WTT_Mixed_1!P5,'i_Fuel_emissions_WTT_Off-grid'!P5)</f>
        <v>13.987818561494613</v>
      </c>
      <c r="Q5" s="17">
        <f>MAX(i_Fuel_emissions_WTT_Mixed_1!Q5,'i_Fuel_emissions_WTT_Off-grid'!Q5)</f>
        <v>13.988141709055572</v>
      </c>
      <c r="R5" s="17">
        <f>MAX(i_Fuel_emissions_WTT_Mixed_1!R5,'i_Fuel_emissions_WTT_Off-grid'!R5)</f>
        <v>13.988464856616531</v>
      </c>
      <c r="S5" s="17">
        <f>MAX(i_Fuel_emissions_WTT_Mixed_1!S5,'i_Fuel_emissions_WTT_Off-grid'!S5)</f>
        <v>13.98878800417749</v>
      </c>
      <c r="T5" s="17">
        <f>MAX(i_Fuel_emissions_WTT_Mixed_1!T5,'i_Fuel_emissions_WTT_Off-grid'!T5)</f>
        <v>13.989111151738447</v>
      </c>
      <c r="U5" s="17">
        <f>MAX(i_Fuel_emissions_WTT_Mixed_1!U5,'i_Fuel_emissions_WTT_Off-grid'!U5)</f>
        <v>13.989434299299406</v>
      </c>
      <c r="V5" s="17">
        <f>MAX(i_Fuel_emissions_WTT_Mixed_1!V5,'i_Fuel_emissions_WTT_Off-grid'!V5)</f>
        <v>13.989757446860365</v>
      </c>
      <c r="W5" s="17">
        <f>MAX(i_Fuel_emissions_WTT_Mixed_1!W5,'i_Fuel_emissions_WTT_Off-grid'!W5)</f>
        <v>13.98652597125078</v>
      </c>
      <c r="X5" s="17">
        <f>MAX(i_Fuel_emissions_WTT_Mixed_1!X5,'i_Fuel_emissions_WTT_Off-grid'!X5)</f>
        <v>13.98652597125078</v>
      </c>
      <c r="Y5" s="17">
        <f>MAX(i_Fuel_emissions_WTT_Mixed_1!Y5,'i_Fuel_emissions_WTT_Off-grid'!Y5)</f>
        <v>13.98652597125078</v>
      </c>
      <c r="Z5" s="17">
        <f>MAX(i_Fuel_emissions_WTT_Mixed_1!Z5,'i_Fuel_emissions_WTT_Off-grid'!Z5)</f>
        <v>13.98652597125078</v>
      </c>
      <c r="AA5" s="17">
        <f>MAX(i_Fuel_emissions_WTT_Mixed_1!AA5,'i_Fuel_emissions_WTT_Off-grid'!AA5)</f>
        <v>13.98652597125078</v>
      </c>
      <c r="AB5" s="17">
        <f>MAX(i_Fuel_emissions_WTT_Mixed_1!AB5,'i_Fuel_emissions_WTT_Off-grid'!AB5)</f>
        <v>13.98652597125078</v>
      </c>
      <c r="AC5" s="17">
        <f>MAX(i_Fuel_emissions_WTT_Mixed_1!AC5,'i_Fuel_emissions_WTT_Off-grid'!AC5)</f>
        <v>13.98652597125078</v>
      </c>
      <c r="AD5" s="17">
        <f>MAX(i_Fuel_emissions_WTT_Mixed_1!AD5,'i_Fuel_emissions_WTT_Off-grid'!AD5)</f>
        <v>13.98652597125078</v>
      </c>
      <c r="AE5" s="17">
        <f>MAX(i_Fuel_emissions_WTT_Mixed_1!AE5,'i_Fuel_emissions_WTT_Off-grid'!AE5)</f>
        <v>13.98652597125078</v>
      </c>
      <c r="AF5" s="17">
        <f>MAX(i_Fuel_emissions_WTT_Mixed_1!AF5,'i_Fuel_emissions_WTT_Off-grid'!AF5)</f>
        <v>13.98652597125078</v>
      </c>
    </row>
    <row r="6" spans="1:32" x14ac:dyDescent="0.25">
      <c r="A6" t="s">
        <v>4</v>
      </c>
      <c r="B6" s="16">
        <f>MAX(i_Fuel_emissions_WTT_Mixed_1!B6,'i_Fuel_emissions_WTT_Off-grid'!B6)</f>
        <v>15.416060599585155</v>
      </c>
      <c r="C6" s="17">
        <f>MAX(i_Fuel_emissions_WTT_Mixed_1!C6,'i_Fuel_emissions_WTT_Off-grid'!C6)</f>
        <v>15.416060599585155</v>
      </c>
      <c r="D6" s="17">
        <f>MAX(i_Fuel_emissions_WTT_Mixed_1!D6,'i_Fuel_emissions_WTT_Off-grid'!D6)</f>
        <v>15.416060599585155</v>
      </c>
      <c r="E6" s="17">
        <f>MAX(i_Fuel_emissions_WTT_Mixed_1!E6,'i_Fuel_emissions_WTT_Off-grid'!E6)</f>
        <v>15.416060599585155</v>
      </c>
      <c r="F6" s="17">
        <f>MAX(i_Fuel_emissions_WTT_Mixed_1!F6,'i_Fuel_emissions_WTT_Off-grid'!F6)</f>
        <v>15.416060599585155</v>
      </c>
      <c r="G6" s="17">
        <f>MAX(i_Fuel_emissions_WTT_Mixed_1!G6,'i_Fuel_emissions_WTT_Off-grid'!G6)</f>
        <v>15.416060599585155</v>
      </c>
      <c r="H6" s="17">
        <f>MAX(i_Fuel_emissions_WTT_Mixed_1!H6,'i_Fuel_emissions_WTT_Off-grid'!H6)</f>
        <v>15.416060599585155</v>
      </c>
      <c r="I6" s="17">
        <f>MAX(i_Fuel_emissions_WTT_Mixed_1!I6,'i_Fuel_emissions_WTT_Off-grid'!I6)</f>
        <v>15.416060599585155</v>
      </c>
      <c r="J6" s="17">
        <f>MAX(i_Fuel_emissions_WTT_Mixed_1!J6,'i_Fuel_emissions_WTT_Off-grid'!J6)</f>
        <v>15.416060599585155</v>
      </c>
      <c r="K6" s="17">
        <f>MAX(i_Fuel_emissions_WTT_Mixed_1!K6,'i_Fuel_emissions_WTT_Off-grid'!K6)</f>
        <v>15.416060599585155</v>
      </c>
      <c r="L6" s="17">
        <f>MAX(i_Fuel_emissions_WTT_Mixed_1!L6,'i_Fuel_emissions_WTT_Off-grid'!L6)</f>
        <v>15.416060599585155</v>
      </c>
      <c r="M6" s="17">
        <f>MAX(i_Fuel_emissions_WTT_Mixed_1!M6,'i_Fuel_emissions_WTT_Off-grid'!M6)</f>
        <v>15.416814610560724</v>
      </c>
      <c r="N6" s="17">
        <f>MAX(i_Fuel_emissions_WTT_Mixed_1!N6,'i_Fuel_emissions_WTT_Off-grid'!N6)</f>
        <v>15.417568621536294</v>
      </c>
      <c r="O6" s="17">
        <f>MAX(i_Fuel_emissions_WTT_Mixed_1!O6,'i_Fuel_emissions_WTT_Off-grid'!O6)</f>
        <v>15.418322632511865</v>
      </c>
      <c r="P6" s="17">
        <f>MAX(i_Fuel_emissions_WTT_Mixed_1!P6,'i_Fuel_emissions_WTT_Off-grid'!P6)</f>
        <v>15.419076643487434</v>
      </c>
      <c r="Q6" s="17">
        <f>MAX(i_Fuel_emissions_WTT_Mixed_1!Q6,'i_Fuel_emissions_WTT_Off-grid'!Q6)</f>
        <v>15.419830654463004</v>
      </c>
      <c r="R6" s="17">
        <f>MAX(i_Fuel_emissions_WTT_Mixed_1!R6,'i_Fuel_emissions_WTT_Off-grid'!R6)</f>
        <v>15.420584665438573</v>
      </c>
      <c r="S6" s="17">
        <f>MAX(i_Fuel_emissions_WTT_Mixed_1!S6,'i_Fuel_emissions_WTT_Off-grid'!S6)</f>
        <v>15.421338676414143</v>
      </c>
      <c r="T6" s="17">
        <f>MAX(i_Fuel_emissions_WTT_Mixed_1!T6,'i_Fuel_emissions_WTT_Off-grid'!T6)</f>
        <v>15.422092687389714</v>
      </c>
      <c r="U6" s="17">
        <f>MAX(i_Fuel_emissions_WTT_Mixed_1!U6,'i_Fuel_emissions_WTT_Off-grid'!U6)</f>
        <v>15.422846698365284</v>
      </c>
      <c r="V6" s="17">
        <f>MAX(i_Fuel_emissions_WTT_Mixed_1!V6,'i_Fuel_emissions_WTT_Off-grid'!V6)</f>
        <v>15.423600709340853</v>
      </c>
      <c r="W6" s="17">
        <f>MAX(i_Fuel_emissions_WTT_Mixed_1!W6,'i_Fuel_emissions_WTT_Off-grid'!W6)</f>
        <v>15.416060599585155</v>
      </c>
      <c r="X6" s="17">
        <f>MAX(i_Fuel_emissions_WTT_Mixed_1!X6,'i_Fuel_emissions_WTT_Off-grid'!X6)</f>
        <v>15.416060599585155</v>
      </c>
      <c r="Y6" s="17">
        <f>MAX(i_Fuel_emissions_WTT_Mixed_1!Y6,'i_Fuel_emissions_WTT_Off-grid'!Y6)</f>
        <v>15.416060599585155</v>
      </c>
      <c r="Z6" s="17">
        <f>MAX(i_Fuel_emissions_WTT_Mixed_1!Z6,'i_Fuel_emissions_WTT_Off-grid'!Z6)</f>
        <v>15.416060599585155</v>
      </c>
      <c r="AA6" s="17">
        <f>MAX(i_Fuel_emissions_WTT_Mixed_1!AA6,'i_Fuel_emissions_WTT_Off-grid'!AA6)</f>
        <v>15.416060599585155</v>
      </c>
      <c r="AB6" s="17">
        <f>MAX(i_Fuel_emissions_WTT_Mixed_1!AB6,'i_Fuel_emissions_WTT_Off-grid'!AB6)</f>
        <v>15.416060599585155</v>
      </c>
      <c r="AC6" s="17">
        <f>MAX(i_Fuel_emissions_WTT_Mixed_1!AC6,'i_Fuel_emissions_WTT_Off-grid'!AC6)</f>
        <v>15.416060599585155</v>
      </c>
      <c r="AD6" s="17">
        <f>MAX(i_Fuel_emissions_WTT_Mixed_1!AD6,'i_Fuel_emissions_WTT_Off-grid'!AD6)</f>
        <v>15.416060599585155</v>
      </c>
      <c r="AE6" s="17">
        <f>MAX(i_Fuel_emissions_WTT_Mixed_1!AE6,'i_Fuel_emissions_WTT_Off-grid'!AE6)</f>
        <v>15.416060599585155</v>
      </c>
      <c r="AF6" s="17">
        <f>MAX(i_Fuel_emissions_WTT_Mixed_1!AF6,'i_Fuel_emissions_WTT_Off-grid'!AF6)</f>
        <v>15.416060599585155</v>
      </c>
    </row>
    <row r="7" spans="1:32" x14ac:dyDescent="0.25">
      <c r="A7" t="s">
        <v>83</v>
      </c>
      <c r="B7" s="16">
        <f>MAX(i_Fuel_emissions_WTT_Mixed_1!B7,'i_Fuel_emissions_WTT_Off-grid'!B7)</f>
        <v>32.010787322370483</v>
      </c>
      <c r="C7" s="17">
        <f>MAX(i_Fuel_emissions_WTT_Mixed_1!C7,'i_Fuel_emissions_WTT_Off-grid'!C7)</f>
        <v>31.349369738309338</v>
      </c>
      <c r="D7" s="17">
        <f>MAX(i_Fuel_emissions_WTT_Mixed_1!D7,'i_Fuel_emissions_WTT_Off-grid'!D7)</f>
        <v>30.68795215424819</v>
      </c>
      <c r="E7" s="17">
        <f>MAX(i_Fuel_emissions_WTT_Mixed_1!E7,'i_Fuel_emissions_WTT_Off-grid'!E7)</f>
        <v>30.026534570187046</v>
      </c>
      <c r="F7" s="17">
        <f>MAX(i_Fuel_emissions_WTT_Mixed_1!F7,'i_Fuel_emissions_WTT_Off-grid'!F7)</f>
        <v>29.365116986125898</v>
      </c>
      <c r="G7" s="17">
        <f>MAX(i_Fuel_emissions_WTT_Mixed_1!G7,'i_Fuel_emissions_WTT_Off-grid'!G7)</f>
        <v>28.703699402064753</v>
      </c>
      <c r="H7" s="17">
        <f>MAX(i_Fuel_emissions_WTT_Mixed_1!H7,'i_Fuel_emissions_WTT_Off-grid'!H7)</f>
        <v>28.042281818003609</v>
      </c>
      <c r="I7" s="17">
        <f>MAX(i_Fuel_emissions_WTT_Mixed_1!I7,'i_Fuel_emissions_WTT_Off-grid'!I7)</f>
        <v>27.380864233942461</v>
      </c>
      <c r="J7" s="17">
        <f>MAX(i_Fuel_emissions_WTT_Mixed_1!J7,'i_Fuel_emissions_WTT_Off-grid'!J7)</f>
        <v>26.719446649881316</v>
      </c>
      <c r="K7" s="17">
        <f>MAX(i_Fuel_emissions_WTT_Mixed_1!K7,'i_Fuel_emissions_WTT_Off-grid'!K7)</f>
        <v>26.058029065820168</v>
      </c>
      <c r="L7" s="17">
        <f>MAX(i_Fuel_emissions_WTT_Mixed_1!L7,'i_Fuel_emissions_WTT_Off-grid'!L7)</f>
        <v>25.396611481759024</v>
      </c>
      <c r="M7" s="17">
        <f>MAX(i_Fuel_emissions_WTT_Mixed_1!M7,'i_Fuel_emissions_WTT_Off-grid'!M7)</f>
        <v>24.18866664598556</v>
      </c>
      <c r="N7" s="17">
        <f>MAX(i_Fuel_emissions_WTT_Mixed_1!N7,'i_Fuel_emissions_WTT_Off-grid'!N7)</f>
        <v>22.980721810212092</v>
      </c>
      <c r="O7" s="17">
        <f>MAX(i_Fuel_emissions_WTT_Mixed_1!O7,'i_Fuel_emissions_WTT_Off-grid'!O7)</f>
        <v>21.772776974438628</v>
      </c>
      <c r="P7" s="17">
        <f>MAX(i_Fuel_emissions_WTT_Mixed_1!P7,'i_Fuel_emissions_WTT_Off-grid'!P7)</f>
        <v>20.56483213866516</v>
      </c>
      <c r="Q7" s="17">
        <f>MAX(i_Fuel_emissions_WTT_Mixed_1!Q7,'i_Fuel_emissions_WTT_Off-grid'!Q7)</f>
        <v>19.356887302891696</v>
      </c>
      <c r="R7" s="17">
        <f>MAX(i_Fuel_emissions_WTT_Mixed_1!R7,'i_Fuel_emissions_WTT_Off-grid'!R7)</f>
        <v>18.148942467118232</v>
      </c>
      <c r="S7" s="17">
        <f>MAX(i_Fuel_emissions_WTT_Mixed_1!S7,'i_Fuel_emissions_WTT_Off-grid'!S7)</f>
        <v>16.940997631344764</v>
      </c>
      <c r="T7" s="17">
        <f>MAX(i_Fuel_emissions_WTT_Mixed_1!T7,'i_Fuel_emissions_WTT_Off-grid'!T7)</f>
        <v>15.7330527955713</v>
      </c>
      <c r="U7" s="17">
        <f>MAX(i_Fuel_emissions_WTT_Mixed_1!U7,'i_Fuel_emissions_WTT_Off-grid'!U7)</f>
        <v>14.525107959797834</v>
      </c>
      <c r="V7" s="17">
        <f>MAX(i_Fuel_emissions_WTT_Mixed_1!V7,'i_Fuel_emissions_WTT_Off-grid'!V7)</f>
        <v>13.317163124024368</v>
      </c>
      <c r="W7" s="17">
        <f>MAX(i_Fuel_emissions_WTT_Mixed_1!W7,'i_Fuel_emissions_WTT_Off-grid'!W7)</f>
        <v>12.044508393171743</v>
      </c>
      <c r="X7" s="17">
        <f>MAX(i_Fuel_emissions_WTT_Mixed_1!X7,'i_Fuel_emissions_WTT_Off-grid'!X7)</f>
        <v>10.771853662319119</v>
      </c>
      <c r="Y7" s="17">
        <f>MAX(i_Fuel_emissions_WTT_Mixed_1!Y7,'i_Fuel_emissions_WTT_Off-grid'!Y7)</f>
        <v>9.4991989314664931</v>
      </c>
      <c r="Z7" s="17">
        <f>MAX(i_Fuel_emissions_WTT_Mixed_1!Z7,'i_Fuel_emissions_WTT_Off-grid'!Z7)</f>
        <v>8.2265442006138692</v>
      </c>
      <c r="AA7" s="17">
        <f>MAX(i_Fuel_emissions_WTT_Mixed_1!AA7,'i_Fuel_emissions_WTT_Off-grid'!AA7)</f>
        <v>7.5440575707529263</v>
      </c>
      <c r="AB7" s="17">
        <f>MAX(i_Fuel_emissions_WTT_Mixed_1!AB7,'i_Fuel_emissions_WTT_Off-grid'!AB7)</f>
        <v>7.5440575707529263</v>
      </c>
      <c r="AC7" s="17">
        <f>MAX(i_Fuel_emissions_WTT_Mixed_1!AC7,'i_Fuel_emissions_WTT_Off-grid'!AC7)</f>
        <v>7.5440575707529263</v>
      </c>
      <c r="AD7" s="17">
        <f>MAX(i_Fuel_emissions_WTT_Mixed_1!AD7,'i_Fuel_emissions_WTT_Off-grid'!AD7)</f>
        <v>7.5440575707529263</v>
      </c>
      <c r="AE7" s="17">
        <f>MAX(i_Fuel_emissions_WTT_Mixed_1!AE7,'i_Fuel_emissions_WTT_Off-grid'!AE7)</f>
        <v>7.5440575707529263</v>
      </c>
      <c r="AF7" s="17">
        <f>MAX(i_Fuel_emissions_WTT_Mixed_1!AF7,'i_Fuel_emissions_WTT_Off-grid'!AF7)</f>
        <v>7.5440575707529263</v>
      </c>
    </row>
    <row r="8" spans="1:32" x14ac:dyDescent="0.25">
      <c r="A8" t="s">
        <v>7</v>
      </c>
      <c r="B8" s="16">
        <f>MAX(i_Fuel_emissions_WTT_Mixed_1!B8,'i_Fuel_emissions_WTT_Off-grid'!B8)</f>
        <v>64.338502260545027</v>
      </c>
      <c r="C8" s="17">
        <f>MAX(i_Fuel_emissions_WTT_Mixed_1!C8,'i_Fuel_emissions_WTT_Off-grid'!C8)</f>
        <v>62.961915468482232</v>
      </c>
      <c r="D8" s="17">
        <f>MAX(i_Fuel_emissions_WTT_Mixed_1!D8,'i_Fuel_emissions_WTT_Off-grid'!D8)</f>
        <v>61.585328676419437</v>
      </c>
      <c r="E8" s="17">
        <f>MAX(i_Fuel_emissions_WTT_Mixed_1!E8,'i_Fuel_emissions_WTT_Off-grid'!E8)</f>
        <v>60.208741884356641</v>
      </c>
      <c r="F8" s="17">
        <f>MAX(i_Fuel_emissions_WTT_Mixed_1!F8,'i_Fuel_emissions_WTT_Off-grid'!F8)</f>
        <v>58.832155092293839</v>
      </c>
      <c r="G8" s="17">
        <f>MAX(i_Fuel_emissions_WTT_Mixed_1!G8,'i_Fuel_emissions_WTT_Off-grid'!G8)</f>
        <v>57.455568300231043</v>
      </c>
      <c r="H8" s="17">
        <f>MAX(i_Fuel_emissions_WTT_Mixed_1!H8,'i_Fuel_emissions_WTT_Off-grid'!H8)</f>
        <v>56.078981508168248</v>
      </c>
      <c r="I8" s="17">
        <f>MAX(i_Fuel_emissions_WTT_Mixed_1!I8,'i_Fuel_emissions_WTT_Off-grid'!I8)</f>
        <v>54.702394716105452</v>
      </c>
      <c r="J8" s="17">
        <f>MAX(i_Fuel_emissions_WTT_Mixed_1!J8,'i_Fuel_emissions_WTT_Off-grid'!J8)</f>
        <v>53.32580792404265</v>
      </c>
      <c r="K8" s="17">
        <f>MAX(i_Fuel_emissions_WTT_Mixed_1!K8,'i_Fuel_emissions_WTT_Off-grid'!K8)</f>
        <v>51.949221131979854</v>
      </c>
      <c r="L8" s="17">
        <f>MAX(i_Fuel_emissions_WTT_Mixed_1!L8,'i_Fuel_emissions_WTT_Off-grid'!L8)</f>
        <v>50.572634339917059</v>
      </c>
      <c r="M8" s="17">
        <f>MAX(i_Fuel_emissions_WTT_Mixed_1!M8,'i_Fuel_emissions_WTT_Off-grid'!M8)</f>
        <v>48.112390875878404</v>
      </c>
      <c r="N8" s="17">
        <f>MAX(i_Fuel_emissions_WTT_Mixed_1!N8,'i_Fuel_emissions_WTT_Off-grid'!N8)</f>
        <v>45.652147411839749</v>
      </c>
      <c r="O8" s="17">
        <f>MAX(i_Fuel_emissions_WTT_Mixed_1!O8,'i_Fuel_emissions_WTT_Off-grid'!O8)</f>
        <v>43.191903947801094</v>
      </c>
      <c r="P8" s="17">
        <f>MAX(i_Fuel_emissions_WTT_Mixed_1!P8,'i_Fuel_emissions_WTT_Off-grid'!P8)</f>
        <v>40.73166048376244</v>
      </c>
      <c r="Q8" s="17">
        <f>MAX(i_Fuel_emissions_WTT_Mixed_1!Q8,'i_Fuel_emissions_WTT_Off-grid'!Q8)</f>
        <v>38.271417019723785</v>
      </c>
      <c r="R8" s="17">
        <f>MAX(i_Fuel_emissions_WTT_Mixed_1!R8,'i_Fuel_emissions_WTT_Off-grid'!R8)</f>
        <v>35.81117355568513</v>
      </c>
      <c r="S8" s="17">
        <f>MAX(i_Fuel_emissions_WTT_Mixed_1!S8,'i_Fuel_emissions_WTT_Off-grid'!S8)</f>
        <v>33.350930091646475</v>
      </c>
      <c r="T8" s="17">
        <f>MAX(i_Fuel_emissions_WTT_Mixed_1!T8,'i_Fuel_emissions_WTT_Off-grid'!T8)</f>
        <v>30.89068662760782</v>
      </c>
      <c r="U8" s="17">
        <f>MAX(i_Fuel_emissions_WTT_Mixed_1!U8,'i_Fuel_emissions_WTT_Off-grid'!U8)</f>
        <v>28.430443163569166</v>
      </c>
      <c r="V8" s="17">
        <f>MAX(i_Fuel_emissions_WTT_Mixed_1!V8,'i_Fuel_emissions_WTT_Off-grid'!V8)</f>
        <v>25.970199699530511</v>
      </c>
      <c r="W8" s="17">
        <f>MAX(i_Fuel_emissions_WTT_Mixed_1!W8,'i_Fuel_emissions_WTT_Off-grid'!W8)</f>
        <v>23.445246340412698</v>
      </c>
      <c r="X8" s="17">
        <f>MAX(i_Fuel_emissions_WTT_Mixed_1!X8,'i_Fuel_emissions_WTT_Off-grid'!X8)</f>
        <v>20.920292981294885</v>
      </c>
      <c r="Y8" s="17">
        <f>MAX(i_Fuel_emissions_WTT_Mixed_1!Y8,'i_Fuel_emissions_WTT_Off-grid'!Y8)</f>
        <v>18.395339622177069</v>
      </c>
      <c r="Z8" s="17">
        <f>MAX(i_Fuel_emissions_WTT_Mixed_1!Z8,'i_Fuel_emissions_WTT_Off-grid'!Z8)</f>
        <v>15.870386263059256</v>
      </c>
      <c r="AA8" s="17">
        <f>MAX(i_Fuel_emissions_WTT_Mixed_1!AA8,'i_Fuel_emissions_WTT_Off-grid'!AA8)</f>
        <v>13.537264418583888</v>
      </c>
      <c r="AB8" s="17">
        <f>MAX(i_Fuel_emissions_WTT_Mixed_1!AB8,'i_Fuel_emissions_WTT_Off-grid'!AB8)</f>
        <v>13.537264418583888</v>
      </c>
      <c r="AC8" s="17">
        <f>MAX(i_Fuel_emissions_WTT_Mixed_1!AC8,'i_Fuel_emissions_WTT_Off-grid'!AC8)</f>
        <v>13.537264418583888</v>
      </c>
      <c r="AD8" s="17">
        <f>MAX(i_Fuel_emissions_WTT_Mixed_1!AD8,'i_Fuel_emissions_WTT_Off-grid'!AD8)</f>
        <v>13.537264418583888</v>
      </c>
      <c r="AE8" s="17">
        <f>MAX(i_Fuel_emissions_WTT_Mixed_1!AE8,'i_Fuel_emissions_WTT_Off-grid'!AE8)</f>
        <v>13.537264418583888</v>
      </c>
      <c r="AF8" s="17">
        <f>MAX(i_Fuel_emissions_WTT_Mixed_1!AF8,'i_Fuel_emissions_WTT_Off-grid'!AF8)</f>
        <v>13.537264418583888</v>
      </c>
    </row>
    <row r="9" spans="1:32" s="34" customFormat="1" x14ac:dyDescent="0.25">
      <c r="A9" s="34" t="s">
        <v>8</v>
      </c>
      <c r="B9" s="16">
        <f>MAX(i_Fuel_emissions_WTT_Mixed_1!B9,'i_Fuel_emissions_WTT_Off-grid'!B9)</f>
        <v>67.714769854718824</v>
      </c>
      <c r="C9" s="17">
        <f>MAX(i_Fuel_emissions_WTT_Mixed_1!C9,'i_Fuel_emissions_WTT_Off-grid'!C9)</f>
        <v>66.345981502054244</v>
      </c>
      <c r="D9" s="17">
        <f>MAX(i_Fuel_emissions_WTT_Mixed_1!D9,'i_Fuel_emissions_WTT_Off-grid'!D9)</f>
        <v>64.977193149389663</v>
      </c>
      <c r="E9" s="17">
        <f>MAX(i_Fuel_emissions_WTT_Mixed_1!E9,'i_Fuel_emissions_WTT_Off-grid'!E9)</f>
        <v>63.608404796725075</v>
      </c>
      <c r="F9" s="17">
        <f>MAX(i_Fuel_emissions_WTT_Mixed_1!F9,'i_Fuel_emissions_WTT_Off-grid'!F9)</f>
        <v>62.239616444060495</v>
      </c>
      <c r="G9" s="17">
        <f>MAX(i_Fuel_emissions_WTT_Mixed_1!G9,'i_Fuel_emissions_WTT_Off-grid'!G9)</f>
        <v>60.870828091395907</v>
      </c>
      <c r="H9" s="17">
        <f>MAX(i_Fuel_emissions_WTT_Mixed_1!H9,'i_Fuel_emissions_WTT_Off-grid'!H9)</f>
        <v>59.502039738731327</v>
      </c>
      <c r="I9" s="17">
        <f>MAX(i_Fuel_emissions_WTT_Mixed_1!I9,'i_Fuel_emissions_WTT_Off-grid'!I9)</f>
        <v>58.133251386066746</v>
      </c>
      <c r="J9" s="17">
        <f>MAX(i_Fuel_emissions_WTT_Mixed_1!J9,'i_Fuel_emissions_WTT_Off-grid'!J9)</f>
        <v>56.764463033402166</v>
      </c>
      <c r="K9" s="17">
        <f>MAX(i_Fuel_emissions_WTT_Mixed_1!K9,'i_Fuel_emissions_WTT_Off-grid'!K9)</f>
        <v>55.395674680737578</v>
      </c>
      <c r="L9" s="17">
        <f>MAX(i_Fuel_emissions_WTT_Mixed_1!L9,'i_Fuel_emissions_WTT_Off-grid'!L9)</f>
        <v>54.026886328072997</v>
      </c>
      <c r="M9" s="17">
        <f>MAX(i_Fuel_emissions_WTT_Mixed_1!M9,'i_Fuel_emissions_WTT_Off-grid'!M9)</f>
        <v>51.395324656553406</v>
      </c>
      <c r="N9" s="17">
        <f>MAX(i_Fuel_emissions_WTT_Mixed_1!N9,'i_Fuel_emissions_WTT_Off-grid'!N9)</f>
        <v>48.763762985033814</v>
      </c>
      <c r="O9" s="17">
        <f>MAX(i_Fuel_emissions_WTT_Mixed_1!O9,'i_Fuel_emissions_WTT_Off-grid'!O9)</f>
        <v>46.132201313514216</v>
      </c>
      <c r="P9" s="17">
        <f>MAX(i_Fuel_emissions_WTT_Mixed_1!P9,'i_Fuel_emissions_WTT_Off-grid'!P9)</f>
        <v>43.500639641994624</v>
      </c>
      <c r="Q9" s="17">
        <f>MAX(i_Fuel_emissions_WTT_Mixed_1!Q9,'i_Fuel_emissions_WTT_Off-grid'!Q9)</f>
        <v>40.869077970475033</v>
      </c>
      <c r="R9" s="17">
        <f>MAX(i_Fuel_emissions_WTT_Mixed_1!R9,'i_Fuel_emissions_WTT_Off-grid'!R9)</f>
        <v>38.237516298955441</v>
      </c>
      <c r="S9" s="17">
        <f>MAX(i_Fuel_emissions_WTT_Mixed_1!S9,'i_Fuel_emissions_WTT_Off-grid'!S9)</f>
        <v>35.60595462743585</v>
      </c>
      <c r="T9" s="17">
        <f>MAX(i_Fuel_emissions_WTT_Mixed_1!T9,'i_Fuel_emissions_WTT_Off-grid'!T9)</f>
        <v>32.974392955916258</v>
      </c>
      <c r="U9" s="17">
        <f>MAX(i_Fuel_emissions_WTT_Mixed_1!U9,'i_Fuel_emissions_WTT_Off-grid'!U9)</f>
        <v>30.342831284396663</v>
      </c>
      <c r="V9" s="17">
        <f>MAX(i_Fuel_emissions_WTT_Mixed_1!V9,'i_Fuel_emissions_WTT_Off-grid'!V9)</f>
        <v>27.711269612877068</v>
      </c>
      <c r="W9" s="17">
        <f>MAX(i_Fuel_emissions_WTT_Mixed_1!W9,'i_Fuel_emissions_WTT_Off-grid'!W9)</f>
        <v>25.014998046278315</v>
      </c>
      <c r="X9" s="17">
        <f>MAX(i_Fuel_emissions_WTT_Mixed_1!X9,'i_Fuel_emissions_WTT_Off-grid'!X9)</f>
        <v>22.318726479679562</v>
      </c>
      <c r="Y9" s="17">
        <f>MAX(i_Fuel_emissions_WTT_Mixed_1!Y9,'i_Fuel_emissions_WTT_Off-grid'!Y9)</f>
        <v>19.622454913080812</v>
      </c>
      <c r="Z9" s="17">
        <f>MAX(i_Fuel_emissions_WTT_Mixed_1!Z9,'i_Fuel_emissions_WTT_Off-grid'!Z9)</f>
        <v>16.926183346482059</v>
      </c>
      <c r="AA9" s="17">
        <f>MAX(i_Fuel_emissions_WTT_Mixed_1!AA9,'i_Fuel_emissions_WTT_Off-grid'!AA9)</f>
        <v>14.829285263512812</v>
      </c>
      <c r="AB9" s="17">
        <f>MAX(i_Fuel_emissions_WTT_Mixed_1!AB9,'i_Fuel_emissions_WTT_Off-grid'!AB9)</f>
        <v>14.829285263512812</v>
      </c>
      <c r="AC9" s="17">
        <f>MAX(i_Fuel_emissions_WTT_Mixed_1!AC9,'i_Fuel_emissions_WTT_Off-grid'!AC9)</f>
        <v>14.829285263512812</v>
      </c>
      <c r="AD9" s="17">
        <f>MAX(i_Fuel_emissions_WTT_Mixed_1!AD9,'i_Fuel_emissions_WTT_Off-grid'!AD9)</f>
        <v>14.829285263512812</v>
      </c>
      <c r="AE9" s="17">
        <f>MAX(i_Fuel_emissions_WTT_Mixed_1!AE9,'i_Fuel_emissions_WTT_Off-grid'!AE9)</f>
        <v>14.829285263512812</v>
      </c>
      <c r="AF9" s="17">
        <f>MAX(i_Fuel_emissions_WTT_Mixed_1!AF9,'i_Fuel_emissions_WTT_Off-grid'!AF9)</f>
        <v>14.829285263512812</v>
      </c>
    </row>
    <row r="10" spans="1:32" x14ac:dyDescent="0.25">
      <c r="A10" t="s">
        <v>10</v>
      </c>
      <c r="B10" s="16">
        <f>MAX(i_Fuel_emissions_WTT_Mixed_1!B10,'i_Fuel_emissions_WTT_Off-grid'!B10)</f>
        <v>50</v>
      </c>
      <c r="C10" s="17">
        <f>MAX(i_Fuel_emissions_WTT_Mixed_1!C10,'i_Fuel_emissions_WTT_Off-grid'!C10)</f>
        <v>50</v>
      </c>
      <c r="D10" s="17">
        <f>MAX(i_Fuel_emissions_WTT_Mixed_1!D10,'i_Fuel_emissions_WTT_Off-grid'!D10)</f>
        <v>50</v>
      </c>
      <c r="E10" s="17">
        <f>MAX(i_Fuel_emissions_WTT_Mixed_1!E10,'i_Fuel_emissions_WTT_Off-grid'!E10)</f>
        <v>50</v>
      </c>
      <c r="F10" s="17">
        <f>MAX(i_Fuel_emissions_WTT_Mixed_1!F10,'i_Fuel_emissions_WTT_Off-grid'!F10)</f>
        <v>50</v>
      </c>
      <c r="G10" s="17">
        <f>MAX(i_Fuel_emissions_WTT_Mixed_1!G10,'i_Fuel_emissions_WTT_Off-grid'!G10)</f>
        <v>50</v>
      </c>
      <c r="H10" s="17">
        <f>MAX(i_Fuel_emissions_WTT_Mixed_1!H10,'i_Fuel_emissions_WTT_Off-grid'!H10)</f>
        <v>50</v>
      </c>
      <c r="I10" s="17">
        <f>MAX(i_Fuel_emissions_WTT_Mixed_1!I10,'i_Fuel_emissions_WTT_Off-grid'!I10)</f>
        <v>50</v>
      </c>
      <c r="J10" s="17">
        <f>MAX(i_Fuel_emissions_WTT_Mixed_1!J10,'i_Fuel_emissions_WTT_Off-grid'!J10)</f>
        <v>50</v>
      </c>
      <c r="K10" s="17">
        <f>MAX(i_Fuel_emissions_WTT_Mixed_1!K10,'i_Fuel_emissions_WTT_Off-grid'!K10)</f>
        <v>50</v>
      </c>
      <c r="L10" s="17">
        <f>MAX(i_Fuel_emissions_WTT_Mixed_1!L10,'i_Fuel_emissions_WTT_Off-grid'!L10)</f>
        <v>50</v>
      </c>
      <c r="M10" s="17">
        <f>MAX(i_Fuel_emissions_WTT_Mixed_1!M10,'i_Fuel_emissions_WTT_Off-grid'!M10)</f>
        <v>50</v>
      </c>
      <c r="N10" s="17">
        <f>MAX(i_Fuel_emissions_WTT_Mixed_1!N10,'i_Fuel_emissions_WTT_Off-grid'!N10)</f>
        <v>50</v>
      </c>
      <c r="O10" s="17">
        <f>MAX(i_Fuel_emissions_WTT_Mixed_1!O10,'i_Fuel_emissions_WTT_Off-grid'!O10)</f>
        <v>50</v>
      </c>
      <c r="P10" s="17">
        <f>MAX(i_Fuel_emissions_WTT_Mixed_1!P10,'i_Fuel_emissions_WTT_Off-grid'!P10)</f>
        <v>50</v>
      </c>
      <c r="Q10" s="17">
        <f>MAX(i_Fuel_emissions_WTT_Mixed_1!Q10,'i_Fuel_emissions_WTT_Off-grid'!Q10)</f>
        <v>50</v>
      </c>
      <c r="R10" s="17">
        <f>MAX(i_Fuel_emissions_WTT_Mixed_1!R10,'i_Fuel_emissions_WTT_Off-grid'!R10)</f>
        <v>50</v>
      </c>
      <c r="S10" s="17">
        <f>MAX(i_Fuel_emissions_WTT_Mixed_1!S10,'i_Fuel_emissions_WTT_Off-grid'!S10)</f>
        <v>50</v>
      </c>
      <c r="T10" s="17">
        <f>MAX(i_Fuel_emissions_WTT_Mixed_1!T10,'i_Fuel_emissions_WTT_Off-grid'!T10)</f>
        <v>50</v>
      </c>
      <c r="U10" s="17">
        <f>MAX(i_Fuel_emissions_WTT_Mixed_1!U10,'i_Fuel_emissions_WTT_Off-grid'!U10)</f>
        <v>50</v>
      </c>
      <c r="V10" s="17">
        <f>MAX(i_Fuel_emissions_WTT_Mixed_1!V10,'i_Fuel_emissions_WTT_Off-grid'!V10)</f>
        <v>50</v>
      </c>
      <c r="W10" s="17">
        <f>MAX(i_Fuel_emissions_WTT_Mixed_1!W10,'i_Fuel_emissions_WTT_Off-grid'!W10)</f>
        <v>50</v>
      </c>
      <c r="X10" s="17">
        <f>MAX(i_Fuel_emissions_WTT_Mixed_1!X10,'i_Fuel_emissions_WTT_Off-grid'!X10)</f>
        <v>50</v>
      </c>
      <c r="Y10" s="17">
        <f>MAX(i_Fuel_emissions_WTT_Mixed_1!Y10,'i_Fuel_emissions_WTT_Off-grid'!Y10)</f>
        <v>50</v>
      </c>
      <c r="Z10" s="17">
        <f>MAX(i_Fuel_emissions_WTT_Mixed_1!Z10,'i_Fuel_emissions_WTT_Off-grid'!Z10)</f>
        <v>50</v>
      </c>
      <c r="AA10" s="17">
        <f>MAX(i_Fuel_emissions_WTT_Mixed_1!AA10,'i_Fuel_emissions_WTT_Off-grid'!AA10)</f>
        <v>50</v>
      </c>
      <c r="AB10" s="17">
        <f>MAX(i_Fuel_emissions_WTT_Mixed_1!AB10,'i_Fuel_emissions_WTT_Off-grid'!AB10)</f>
        <v>50</v>
      </c>
      <c r="AC10" s="17">
        <f>MAX(i_Fuel_emissions_WTT_Mixed_1!AC10,'i_Fuel_emissions_WTT_Off-grid'!AC10)</f>
        <v>50</v>
      </c>
      <c r="AD10" s="17">
        <f>MAX(i_Fuel_emissions_WTT_Mixed_1!AD10,'i_Fuel_emissions_WTT_Off-grid'!AD10)</f>
        <v>50</v>
      </c>
      <c r="AE10" s="17">
        <f>MAX(i_Fuel_emissions_WTT_Mixed_1!AE10,'i_Fuel_emissions_WTT_Off-grid'!AE10)</f>
        <v>50</v>
      </c>
      <c r="AF10" s="17">
        <f>MAX(i_Fuel_emissions_WTT_Mixed_1!AF10,'i_Fuel_emissions_WTT_Off-grid'!AF10)</f>
        <v>50</v>
      </c>
    </row>
    <row r="11" spans="1:32" x14ac:dyDescent="0.25">
      <c r="A11" t="s">
        <v>11</v>
      </c>
      <c r="B11" s="16">
        <f>MAX(i_Fuel_emissions_WTT_Mixed_1!B11,'i_Fuel_emissions_WTT_Off-grid'!B11)</f>
        <v>52.162027670185388</v>
      </c>
      <c r="C11" s="17">
        <f>MAX(i_Fuel_emissions_WTT_Mixed_1!C11,'i_Fuel_emissions_WTT_Off-grid'!C11)</f>
        <v>51.717696954494585</v>
      </c>
      <c r="D11" s="17">
        <f>MAX(i_Fuel_emissions_WTT_Mixed_1!D11,'i_Fuel_emissions_WTT_Off-grid'!D11)</f>
        <v>51.273366238803789</v>
      </c>
      <c r="E11" s="17">
        <f>MAX(i_Fuel_emissions_WTT_Mixed_1!E11,'i_Fuel_emissions_WTT_Off-grid'!E11)</f>
        <v>50.829035523112985</v>
      </c>
      <c r="F11" s="17">
        <f>MAX(i_Fuel_emissions_WTT_Mixed_1!F11,'i_Fuel_emissions_WTT_Off-grid'!F11)</f>
        <v>50.384704807422189</v>
      </c>
      <c r="G11" s="17">
        <f>MAX(i_Fuel_emissions_WTT_Mixed_1!G11,'i_Fuel_emissions_WTT_Off-grid'!G11)</f>
        <v>49.940374091731385</v>
      </c>
      <c r="H11" s="17">
        <f>MAX(i_Fuel_emissions_WTT_Mixed_1!H11,'i_Fuel_emissions_WTT_Off-grid'!H11)</f>
        <v>49.496043376040582</v>
      </c>
      <c r="I11" s="17">
        <f>MAX(i_Fuel_emissions_WTT_Mixed_1!I11,'i_Fuel_emissions_WTT_Off-grid'!I11)</f>
        <v>49.051712660349786</v>
      </c>
      <c r="J11" s="17">
        <f>MAX(i_Fuel_emissions_WTT_Mixed_1!J11,'i_Fuel_emissions_WTT_Off-grid'!J11)</f>
        <v>48.607381944658982</v>
      </c>
      <c r="K11" s="17">
        <f>MAX(i_Fuel_emissions_WTT_Mixed_1!K11,'i_Fuel_emissions_WTT_Off-grid'!K11)</f>
        <v>48.163051228968186</v>
      </c>
      <c r="L11" s="17">
        <f>MAX(i_Fuel_emissions_WTT_Mixed_1!L11,'i_Fuel_emissions_WTT_Off-grid'!L11)</f>
        <v>47.718720513277383</v>
      </c>
      <c r="M11" s="17">
        <f>MAX(i_Fuel_emissions_WTT_Mixed_1!M11,'i_Fuel_emissions_WTT_Off-grid'!M11)</f>
        <v>45.419426205468298</v>
      </c>
      <c r="N11" s="17">
        <f>MAX(i_Fuel_emissions_WTT_Mixed_1!N11,'i_Fuel_emissions_WTT_Off-grid'!N11)</f>
        <v>43.120131897659206</v>
      </c>
      <c r="O11" s="17">
        <f>MAX(i_Fuel_emissions_WTT_Mixed_1!O11,'i_Fuel_emissions_WTT_Off-grid'!O11)</f>
        <v>40.820837589850122</v>
      </c>
      <c r="P11" s="17">
        <f>MAX(i_Fuel_emissions_WTT_Mixed_1!P11,'i_Fuel_emissions_WTT_Off-grid'!P11)</f>
        <v>38.52154328204103</v>
      </c>
      <c r="Q11" s="17">
        <f>MAX(i_Fuel_emissions_WTT_Mixed_1!Q11,'i_Fuel_emissions_WTT_Off-grid'!Q11)</f>
        <v>36.222248974231945</v>
      </c>
      <c r="R11" s="17">
        <f>MAX(i_Fuel_emissions_WTT_Mixed_1!R11,'i_Fuel_emissions_WTT_Off-grid'!R11)</f>
        <v>33.922954666422854</v>
      </c>
      <c r="S11" s="17">
        <f>MAX(i_Fuel_emissions_WTT_Mixed_1!S11,'i_Fuel_emissions_WTT_Off-grid'!S11)</f>
        <v>31.623660358613769</v>
      </c>
      <c r="T11" s="17">
        <f>MAX(i_Fuel_emissions_WTT_Mixed_1!T11,'i_Fuel_emissions_WTT_Off-grid'!T11)</f>
        <v>29.324366050804681</v>
      </c>
      <c r="U11" s="17">
        <f>MAX(i_Fuel_emissions_WTT_Mixed_1!U11,'i_Fuel_emissions_WTT_Off-grid'!U11)</f>
        <v>27.025071742995593</v>
      </c>
      <c r="V11" s="17">
        <f>MAX(i_Fuel_emissions_WTT_Mixed_1!V11,'i_Fuel_emissions_WTT_Off-grid'!V11)</f>
        <v>24.725777435186505</v>
      </c>
      <c r="W11" s="17">
        <f>MAX(i_Fuel_emissions_WTT_Mixed_1!W11,'i_Fuel_emissions_WTT_Off-grid'!W11)</f>
        <v>22.361773232298258</v>
      </c>
      <c r="X11" s="17">
        <f>MAX(i_Fuel_emissions_WTT_Mixed_1!X11,'i_Fuel_emissions_WTT_Off-grid'!X11)</f>
        <v>19.997769029410009</v>
      </c>
      <c r="Y11" s="17">
        <f>MAX(i_Fuel_emissions_WTT_Mixed_1!Y11,'i_Fuel_emissions_WTT_Off-grid'!Y11)</f>
        <v>17.633764826521762</v>
      </c>
      <c r="Z11" s="17">
        <f>MAX(i_Fuel_emissions_WTT_Mixed_1!Z11,'i_Fuel_emissions_WTT_Off-grid'!Z11)</f>
        <v>15.269760623633516</v>
      </c>
      <c r="AA11" s="17">
        <f>MAX(i_Fuel_emissions_WTT_Mixed_1!AA11,'i_Fuel_emissions_WTT_Off-grid'!AA11)</f>
        <v>13.854092496880906</v>
      </c>
      <c r="AB11" s="17">
        <f>MAX(i_Fuel_emissions_WTT_Mixed_1!AB11,'i_Fuel_emissions_WTT_Off-grid'!AB11)</f>
        <v>13.854092496880906</v>
      </c>
      <c r="AC11" s="17">
        <f>MAX(i_Fuel_emissions_WTT_Mixed_1!AC11,'i_Fuel_emissions_WTT_Off-grid'!AC11)</f>
        <v>13.854092496880906</v>
      </c>
      <c r="AD11" s="17">
        <f>MAX(i_Fuel_emissions_WTT_Mixed_1!AD11,'i_Fuel_emissions_WTT_Off-grid'!AD11)</f>
        <v>13.854092496880906</v>
      </c>
      <c r="AE11" s="17">
        <f>MAX(i_Fuel_emissions_WTT_Mixed_1!AE11,'i_Fuel_emissions_WTT_Off-grid'!AE11)</f>
        <v>13.854092496880906</v>
      </c>
      <c r="AF11" s="17">
        <f>MAX(i_Fuel_emissions_WTT_Mixed_1!AF11,'i_Fuel_emissions_WTT_Off-grid'!AF11)</f>
        <v>13.854092496880906</v>
      </c>
    </row>
    <row r="12" spans="1:32" x14ac:dyDescent="0.25">
      <c r="A12" t="s">
        <v>84</v>
      </c>
      <c r="B12" s="16">
        <f>MAX(i_Fuel_emissions_WTT_Mixed_1!B12,'i_Fuel_emissions_WTT_Off-grid'!B12)</f>
        <v>5.9433333333333325</v>
      </c>
      <c r="C12" s="17">
        <f>MAX(i_Fuel_emissions_WTT_Mixed_1!C12,'i_Fuel_emissions_WTT_Off-grid'!C12)</f>
        <v>5.9433333333333325</v>
      </c>
      <c r="D12" s="17">
        <f>MAX(i_Fuel_emissions_WTT_Mixed_1!D12,'i_Fuel_emissions_WTT_Off-grid'!D12)</f>
        <v>5.9433333333333325</v>
      </c>
      <c r="E12" s="17">
        <f>MAX(i_Fuel_emissions_WTT_Mixed_1!E12,'i_Fuel_emissions_WTT_Off-grid'!E12)</f>
        <v>5.9433333333333325</v>
      </c>
      <c r="F12" s="17">
        <f>MAX(i_Fuel_emissions_WTT_Mixed_1!F12,'i_Fuel_emissions_WTT_Off-grid'!F12)</f>
        <v>5.9433333333333325</v>
      </c>
      <c r="G12" s="17">
        <f>MAX(i_Fuel_emissions_WTT_Mixed_1!G12,'i_Fuel_emissions_WTT_Off-grid'!G12)</f>
        <v>5.9433333333333325</v>
      </c>
      <c r="H12" s="17">
        <f>MAX(i_Fuel_emissions_WTT_Mixed_1!H12,'i_Fuel_emissions_WTT_Off-grid'!H12)</f>
        <v>5.9433333333333325</v>
      </c>
      <c r="I12" s="17">
        <f>MAX(i_Fuel_emissions_WTT_Mixed_1!I12,'i_Fuel_emissions_WTT_Off-grid'!I12)</f>
        <v>5.9433333333333325</v>
      </c>
      <c r="J12" s="17">
        <f>MAX(i_Fuel_emissions_WTT_Mixed_1!J12,'i_Fuel_emissions_WTT_Off-grid'!J12)</f>
        <v>5.9433333333333325</v>
      </c>
      <c r="K12" s="17">
        <f>MAX(i_Fuel_emissions_WTT_Mixed_1!K12,'i_Fuel_emissions_WTT_Off-grid'!K12)</f>
        <v>5.9433333333333325</v>
      </c>
      <c r="L12" s="17">
        <f>MAX(i_Fuel_emissions_WTT_Mixed_1!L12,'i_Fuel_emissions_WTT_Off-grid'!L12)</f>
        <v>5.9433333333333325</v>
      </c>
      <c r="M12" s="17">
        <f>MAX(i_Fuel_emissions_WTT_Mixed_1!M12,'i_Fuel_emissions_WTT_Off-grid'!M12)</f>
        <v>5.9433333333333325</v>
      </c>
      <c r="N12" s="17">
        <f>MAX(i_Fuel_emissions_WTT_Mixed_1!N12,'i_Fuel_emissions_WTT_Off-grid'!N12)</f>
        <v>5.9433333333333325</v>
      </c>
      <c r="O12" s="17">
        <f>MAX(i_Fuel_emissions_WTT_Mixed_1!O12,'i_Fuel_emissions_WTT_Off-grid'!O12)</f>
        <v>5.9433333333333325</v>
      </c>
      <c r="P12" s="17">
        <f>MAX(i_Fuel_emissions_WTT_Mixed_1!P12,'i_Fuel_emissions_WTT_Off-grid'!P12)</f>
        <v>5.9433333333333325</v>
      </c>
      <c r="Q12" s="17">
        <f>MAX(i_Fuel_emissions_WTT_Mixed_1!Q12,'i_Fuel_emissions_WTT_Off-grid'!Q12)</f>
        <v>5.9433333333333325</v>
      </c>
      <c r="R12" s="17">
        <f>MAX(i_Fuel_emissions_WTT_Mixed_1!R12,'i_Fuel_emissions_WTT_Off-grid'!R12)</f>
        <v>5.9433333333333325</v>
      </c>
      <c r="S12" s="17">
        <f>MAX(i_Fuel_emissions_WTT_Mixed_1!S12,'i_Fuel_emissions_WTT_Off-grid'!S12)</f>
        <v>5.9433333333333325</v>
      </c>
      <c r="T12" s="17">
        <f>MAX(i_Fuel_emissions_WTT_Mixed_1!T12,'i_Fuel_emissions_WTT_Off-grid'!T12)</f>
        <v>5.9433333333333325</v>
      </c>
      <c r="U12" s="17">
        <f>MAX(i_Fuel_emissions_WTT_Mixed_1!U12,'i_Fuel_emissions_WTT_Off-grid'!U12)</f>
        <v>5.9433333333333325</v>
      </c>
      <c r="V12" s="17">
        <f>MAX(i_Fuel_emissions_WTT_Mixed_1!V12,'i_Fuel_emissions_WTT_Off-grid'!V12)</f>
        <v>5.9433333333333325</v>
      </c>
      <c r="W12" s="17">
        <f>MAX(i_Fuel_emissions_WTT_Mixed_1!W12,'i_Fuel_emissions_WTT_Off-grid'!W12)</f>
        <v>5.9433333333333325</v>
      </c>
      <c r="X12" s="17">
        <f>MAX(i_Fuel_emissions_WTT_Mixed_1!X12,'i_Fuel_emissions_WTT_Off-grid'!X12)</f>
        <v>5.9433333333333325</v>
      </c>
      <c r="Y12" s="17">
        <f>MAX(i_Fuel_emissions_WTT_Mixed_1!Y12,'i_Fuel_emissions_WTT_Off-grid'!Y12)</f>
        <v>5.9433333333333325</v>
      </c>
      <c r="Z12" s="17">
        <f>MAX(i_Fuel_emissions_WTT_Mixed_1!Z12,'i_Fuel_emissions_WTT_Off-grid'!Z12)</f>
        <v>5.9433333333333325</v>
      </c>
      <c r="AA12" s="17">
        <f>MAX(i_Fuel_emissions_WTT_Mixed_1!AA12,'i_Fuel_emissions_WTT_Off-grid'!AA12)</f>
        <v>5.9433333333333325</v>
      </c>
      <c r="AB12" s="17">
        <f>MAX(i_Fuel_emissions_WTT_Mixed_1!AB12,'i_Fuel_emissions_WTT_Off-grid'!AB12)</f>
        <v>5.9433333333333325</v>
      </c>
      <c r="AC12" s="17">
        <f>MAX(i_Fuel_emissions_WTT_Mixed_1!AC12,'i_Fuel_emissions_WTT_Off-grid'!AC12)</f>
        <v>5.9433333333333325</v>
      </c>
      <c r="AD12" s="17">
        <f>MAX(i_Fuel_emissions_WTT_Mixed_1!AD12,'i_Fuel_emissions_WTT_Off-grid'!AD12)</f>
        <v>5.9433333333333325</v>
      </c>
      <c r="AE12" s="17">
        <f>MAX(i_Fuel_emissions_WTT_Mixed_1!AE12,'i_Fuel_emissions_WTT_Off-grid'!AE12)</f>
        <v>5.9433333333333325</v>
      </c>
      <c r="AF12" s="17">
        <f>MAX(i_Fuel_emissions_WTT_Mixed_1!AF12,'i_Fuel_emissions_WTT_Off-grid'!AF12)</f>
        <v>5.9433333333333325</v>
      </c>
    </row>
    <row r="13" spans="1:32" x14ac:dyDescent="0.25">
      <c r="A13" t="s">
        <v>12</v>
      </c>
      <c r="B13" s="16">
        <f>MAX(i_Fuel_emissions_WTT_Mixed_1!B13,'i_Fuel_emissions_WTT_Off-grid'!B13)</f>
        <v>27.776525971250781</v>
      </c>
      <c r="C13" s="17">
        <f>MAX(i_Fuel_emissions_WTT_Mixed_1!C13,'i_Fuel_emissions_WTT_Off-grid'!C13)</f>
        <v>27.776525971250781</v>
      </c>
      <c r="D13" s="17">
        <f>MAX(i_Fuel_emissions_WTT_Mixed_1!D13,'i_Fuel_emissions_WTT_Off-grid'!D13)</f>
        <v>27.776525971250781</v>
      </c>
      <c r="E13" s="17">
        <f>MAX(i_Fuel_emissions_WTT_Mixed_1!E13,'i_Fuel_emissions_WTT_Off-grid'!E13)</f>
        <v>27.776525971250781</v>
      </c>
      <c r="F13" s="17">
        <f>MAX(i_Fuel_emissions_WTT_Mixed_1!F13,'i_Fuel_emissions_WTT_Off-grid'!F13)</f>
        <v>27.776525971250781</v>
      </c>
      <c r="G13" s="17">
        <f>MAX(i_Fuel_emissions_WTT_Mixed_1!G13,'i_Fuel_emissions_WTT_Off-grid'!G13)</f>
        <v>27.776525971250781</v>
      </c>
      <c r="H13" s="17">
        <f>MAX(i_Fuel_emissions_WTT_Mixed_1!H13,'i_Fuel_emissions_WTT_Off-grid'!H13)</f>
        <v>27.776525971250781</v>
      </c>
      <c r="I13" s="17">
        <f>MAX(i_Fuel_emissions_WTT_Mixed_1!I13,'i_Fuel_emissions_WTT_Off-grid'!I13)</f>
        <v>27.776525971250781</v>
      </c>
      <c r="J13" s="17">
        <f>MAX(i_Fuel_emissions_WTT_Mixed_1!J13,'i_Fuel_emissions_WTT_Off-grid'!J13)</f>
        <v>27.776525971250781</v>
      </c>
      <c r="K13" s="17">
        <f>MAX(i_Fuel_emissions_WTT_Mixed_1!K13,'i_Fuel_emissions_WTT_Off-grid'!K13)</f>
        <v>27.776525971250781</v>
      </c>
      <c r="L13" s="17">
        <f>MAX(i_Fuel_emissions_WTT_Mixed_1!L13,'i_Fuel_emissions_WTT_Off-grid'!L13)</f>
        <v>27.776525971250781</v>
      </c>
      <c r="M13" s="17">
        <f>MAX(i_Fuel_emissions_WTT_Mixed_1!M13,'i_Fuel_emissions_WTT_Off-grid'!M13)</f>
        <v>27.776849118811739</v>
      </c>
      <c r="N13" s="17">
        <f>MAX(i_Fuel_emissions_WTT_Mixed_1!N13,'i_Fuel_emissions_WTT_Off-grid'!N13)</f>
        <v>27.777172266372698</v>
      </c>
      <c r="O13" s="17">
        <f>MAX(i_Fuel_emissions_WTT_Mixed_1!O13,'i_Fuel_emissions_WTT_Off-grid'!O13)</f>
        <v>27.777495413933654</v>
      </c>
      <c r="P13" s="17">
        <f>MAX(i_Fuel_emissions_WTT_Mixed_1!P13,'i_Fuel_emissions_WTT_Off-grid'!P13)</f>
        <v>27.777818561494612</v>
      </c>
      <c r="Q13" s="17">
        <f>MAX(i_Fuel_emissions_WTT_Mixed_1!Q13,'i_Fuel_emissions_WTT_Off-grid'!Q13)</f>
        <v>27.778141709055571</v>
      </c>
      <c r="R13" s="17">
        <f>MAX(i_Fuel_emissions_WTT_Mixed_1!R13,'i_Fuel_emissions_WTT_Off-grid'!R13)</f>
        <v>27.77846485661653</v>
      </c>
      <c r="S13" s="17">
        <f>MAX(i_Fuel_emissions_WTT_Mixed_1!S13,'i_Fuel_emissions_WTT_Off-grid'!S13)</f>
        <v>27.778788004177489</v>
      </c>
      <c r="T13" s="17">
        <f>MAX(i_Fuel_emissions_WTT_Mixed_1!T13,'i_Fuel_emissions_WTT_Off-grid'!T13)</f>
        <v>27.779111151738444</v>
      </c>
      <c r="U13" s="17">
        <f>MAX(i_Fuel_emissions_WTT_Mixed_1!U13,'i_Fuel_emissions_WTT_Off-grid'!U13)</f>
        <v>27.779434299299403</v>
      </c>
      <c r="V13" s="17">
        <f>MAX(i_Fuel_emissions_WTT_Mixed_1!V13,'i_Fuel_emissions_WTT_Off-grid'!V13)</f>
        <v>27.779757446860362</v>
      </c>
      <c r="W13" s="17">
        <f>MAX(i_Fuel_emissions_WTT_Mixed_1!W13,'i_Fuel_emissions_WTT_Off-grid'!W13)</f>
        <v>27.776525971250781</v>
      </c>
      <c r="X13" s="17">
        <f>MAX(i_Fuel_emissions_WTT_Mixed_1!X13,'i_Fuel_emissions_WTT_Off-grid'!X13)</f>
        <v>27.776525971250781</v>
      </c>
      <c r="Y13" s="17">
        <f>MAX(i_Fuel_emissions_WTT_Mixed_1!Y13,'i_Fuel_emissions_WTT_Off-grid'!Y13)</f>
        <v>27.776525971250781</v>
      </c>
      <c r="Z13" s="17">
        <f>MAX(i_Fuel_emissions_WTT_Mixed_1!Z13,'i_Fuel_emissions_WTT_Off-grid'!Z13)</f>
        <v>27.776525971250781</v>
      </c>
      <c r="AA13" s="17">
        <f>MAX(i_Fuel_emissions_WTT_Mixed_1!AA13,'i_Fuel_emissions_WTT_Off-grid'!AA13)</f>
        <v>27.776525971250781</v>
      </c>
      <c r="AB13" s="17">
        <f>MAX(i_Fuel_emissions_WTT_Mixed_1!AB13,'i_Fuel_emissions_WTT_Off-grid'!AB13)</f>
        <v>27.776525971250781</v>
      </c>
      <c r="AC13" s="17">
        <f>MAX(i_Fuel_emissions_WTT_Mixed_1!AC13,'i_Fuel_emissions_WTT_Off-grid'!AC13)</f>
        <v>27.776525971250781</v>
      </c>
      <c r="AD13" s="17">
        <f>MAX(i_Fuel_emissions_WTT_Mixed_1!AD13,'i_Fuel_emissions_WTT_Off-grid'!AD13)</f>
        <v>27.776525971250781</v>
      </c>
      <c r="AE13" s="17">
        <f>MAX(i_Fuel_emissions_WTT_Mixed_1!AE13,'i_Fuel_emissions_WTT_Off-grid'!AE13)</f>
        <v>27.776525971250781</v>
      </c>
      <c r="AF13" s="17">
        <f>MAX(i_Fuel_emissions_WTT_Mixed_1!AF13,'i_Fuel_emissions_WTT_Off-grid'!AF13)</f>
        <v>27.776525971250781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F17"/>
  <sheetViews>
    <sheetView workbookViewId="0">
      <selection activeCell="C2" sqref="C2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78.637096849783802</v>
      </c>
      <c r="C2" s="9">
        <v>78.637096849783802</v>
      </c>
      <c r="D2" s="9">
        <v>78.637096849783802</v>
      </c>
      <c r="E2" s="9">
        <v>78.637096849783802</v>
      </c>
      <c r="F2" s="9">
        <v>78.637096849783802</v>
      </c>
      <c r="G2" s="9">
        <v>78.637096849783802</v>
      </c>
      <c r="H2" s="9">
        <v>78.637096849783802</v>
      </c>
      <c r="I2" s="9">
        <v>78.637096849783802</v>
      </c>
      <c r="J2" s="9">
        <v>78.637096849783802</v>
      </c>
      <c r="K2" s="9">
        <v>78.637096849783802</v>
      </c>
      <c r="L2" s="9">
        <v>78.637096849783802</v>
      </c>
      <c r="M2" s="9">
        <v>78.637096849783802</v>
      </c>
      <c r="N2" s="9">
        <v>78.637096849783802</v>
      </c>
      <c r="O2" s="9">
        <v>78.637096849783802</v>
      </c>
      <c r="P2" s="9">
        <v>78.637096849783802</v>
      </c>
      <c r="Q2" s="9">
        <v>78.637096849783802</v>
      </c>
      <c r="R2" s="9">
        <v>78.637096849783802</v>
      </c>
      <c r="S2" s="9">
        <v>78.637096849783802</v>
      </c>
      <c r="T2" s="9">
        <v>78.637096849783802</v>
      </c>
      <c r="U2" s="9">
        <v>78.637096849783802</v>
      </c>
      <c r="V2" s="9">
        <v>78.637096849783802</v>
      </c>
      <c r="W2" s="9">
        <v>78.637096849783802</v>
      </c>
      <c r="X2" s="9">
        <v>78.637096849783802</v>
      </c>
      <c r="Y2" s="9">
        <v>78.637096849783802</v>
      </c>
      <c r="Z2" s="9">
        <v>78.637096849783802</v>
      </c>
      <c r="AA2" s="9">
        <v>78.637096849783802</v>
      </c>
      <c r="AB2" s="9">
        <v>78.637096849783802</v>
      </c>
      <c r="AC2" s="9">
        <v>78.637096849783802</v>
      </c>
      <c r="AD2" s="9">
        <v>78.637096849783802</v>
      </c>
      <c r="AE2" s="9">
        <v>78.637096849783802</v>
      </c>
      <c r="AF2" s="9">
        <v>78.637096849783802</v>
      </c>
    </row>
    <row r="3" spans="1:32" x14ac:dyDescent="0.25">
      <c r="A3" t="s">
        <v>1</v>
      </c>
      <c r="B3" s="9">
        <v>77.806552008597095</v>
      </c>
      <c r="C3" s="9">
        <v>77.806552008597095</v>
      </c>
      <c r="D3" s="9">
        <v>77.806552008597095</v>
      </c>
      <c r="E3" s="9">
        <v>77.806552008597095</v>
      </c>
      <c r="F3" s="9">
        <v>77.806552008597095</v>
      </c>
      <c r="G3" s="9">
        <v>77.806552008597095</v>
      </c>
      <c r="H3" s="9">
        <v>77.806552008597095</v>
      </c>
      <c r="I3" s="9">
        <v>77.806552008597095</v>
      </c>
      <c r="J3" s="9">
        <v>77.806552008597095</v>
      </c>
      <c r="K3" s="9">
        <v>77.806552008597095</v>
      </c>
      <c r="L3" s="9">
        <v>77.806552008597095</v>
      </c>
      <c r="M3" s="9">
        <v>77.806552008597095</v>
      </c>
      <c r="N3" s="9">
        <v>77.806552008597095</v>
      </c>
      <c r="O3" s="9">
        <v>77.806552008597095</v>
      </c>
      <c r="P3" s="9">
        <v>77.806552008597095</v>
      </c>
      <c r="Q3" s="9">
        <v>77.806552008597095</v>
      </c>
      <c r="R3" s="9">
        <v>77.806552008597095</v>
      </c>
      <c r="S3" s="9">
        <v>77.806552008597095</v>
      </c>
      <c r="T3" s="9">
        <v>77.806552008597095</v>
      </c>
      <c r="U3" s="9">
        <v>77.806552008597095</v>
      </c>
      <c r="V3" s="9">
        <v>77.806552008597095</v>
      </c>
      <c r="W3" s="9">
        <v>77.806552008597095</v>
      </c>
      <c r="X3" s="9">
        <v>77.806552008597095</v>
      </c>
      <c r="Y3" s="9">
        <v>77.806552008597095</v>
      </c>
      <c r="Z3" s="9">
        <v>77.806552008597095</v>
      </c>
      <c r="AA3" s="9">
        <v>77.806552008597095</v>
      </c>
      <c r="AB3" s="9">
        <v>77.806552008597095</v>
      </c>
      <c r="AC3" s="9">
        <v>77.806552008597095</v>
      </c>
      <c r="AD3" s="9">
        <v>77.806552008597095</v>
      </c>
      <c r="AE3" s="9">
        <v>77.806552008597095</v>
      </c>
      <c r="AF3" s="9">
        <v>77.806552008597095</v>
      </c>
    </row>
    <row r="4" spans="1:32" x14ac:dyDescent="0.25">
      <c r="A4" t="s">
        <v>2</v>
      </c>
      <c r="B4" s="9">
        <v>75.784623943661998</v>
      </c>
      <c r="C4" s="9">
        <v>75.784623943661998</v>
      </c>
      <c r="D4" s="9">
        <v>75.784623943661998</v>
      </c>
      <c r="E4" s="9">
        <v>75.784623943661998</v>
      </c>
      <c r="F4" s="9">
        <v>75.784623943661998</v>
      </c>
      <c r="G4" s="9">
        <v>75.784623943661998</v>
      </c>
      <c r="H4" s="9">
        <v>75.784623943661998</v>
      </c>
      <c r="I4" s="9">
        <v>75.784623943661998</v>
      </c>
      <c r="J4" s="9">
        <v>75.784623943661998</v>
      </c>
      <c r="K4" s="9">
        <v>75.784623943661998</v>
      </c>
      <c r="L4" s="9">
        <v>75.784623943661998</v>
      </c>
      <c r="M4" s="9">
        <v>75.784623943661998</v>
      </c>
      <c r="N4" s="9">
        <v>75.784623943661998</v>
      </c>
      <c r="O4" s="9">
        <v>75.784623943661998</v>
      </c>
      <c r="P4" s="9">
        <v>75.784623943661998</v>
      </c>
      <c r="Q4" s="9">
        <v>75.784623943661998</v>
      </c>
      <c r="R4" s="9">
        <v>75.784623943661998</v>
      </c>
      <c r="S4" s="9">
        <v>75.784623943661998</v>
      </c>
      <c r="T4" s="9">
        <v>75.784623943661998</v>
      </c>
      <c r="U4" s="9">
        <v>75.784623943661998</v>
      </c>
      <c r="V4" s="9">
        <v>75.784623943661998</v>
      </c>
      <c r="W4" s="9">
        <v>75.784623943661998</v>
      </c>
      <c r="X4" s="9">
        <v>75.784623943661998</v>
      </c>
      <c r="Y4" s="9">
        <v>75.784623943661998</v>
      </c>
      <c r="Z4" s="9">
        <v>75.784623943661998</v>
      </c>
      <c r="AA4" s="9">
        <v>75.784623943661998</v>
      </c>
      <c r="AB4" s="9">
        <v>75.784623943661998</v>
      </c>
      <c r="AC4" s="9">
        <v>75.784623943661998</v>
      </c>
      <c r="AD4" s="9">
        <v>75.784623943661998</v>
      </c>
      <c r="AE4" s="9">
        <v>75.784623943661998</v>
      </c>
      <c r="AF4" s="9">
        <v>75.784623943661998</v>
      </c>
    </row>
    <row r="5" spans="1:32" x14ac:dyDescent="0.25">
      <c r="A5" t="s">
        <v>3</v>
      </c>
      <c r="B5" s="9">
        <v>100.979556452746</v>
      </c>
      <c r="C5" s="9">
        <v>100.979556452746</v>
      </c>
      <c r="D5" s="9">
        <v>100.979556452746</v>
      </c>
      <c r="E5" s="9">
        <v>100.979556452746</v>
      </c>
      <c r="F5" s="9">
        <v>100.979556452746</v>
      </c>
      <c r="G5" s="9">
        <v>100.979556452746</v>
      </c>
      <c r="H5" s="9">
        <v>100.979556452746</v>
      </c>
      <c r="I5" s="9">
        <v>100.979556452746</v>
      </c>
      <c r="J5" s="9">
        <v>100.979556452746</v>
      </c>
      <c r="K5" s="9">
        <v>100.979556452746</v>
      </c>
      <c r="L5" s="9">
        <v>100.979556452746</v>
      </c>
      <c r="M5" s="9">
        <v>100.979556452746</v>
      </c>
      <c r="N5" s="9">
        <v>100.979556452746</v>
      </c>
      <c r="O5" s="9">
        <v>100.979556452746</v>
      </c>
      <c r="P5" s="9">
        <v>100.979556452746</v>
      </c>
      <c r="Q5" s="9">
        <v>100.979556452746</v>
      </c>
      <c r="R5" s="9">
        <v>100.979556452746</v>
      </c>
      <c r="S5" s="9">
        <v>100.979556452746</v>
      </c>
      <c r="T5" s="9">
        <v>100.979556452746</v>
      </c>
      <c r="U5" s="9">
        <v>100.979556452746</v>
      </c>
      <c r="V5" s="9">
        <v>100.979556452746</v>
      </c>
      <c r="W5" s="9">
        <v>100.979556452746</v>
      </c>
      <c r="X5" s="9">
        <v>100.979556452746</v>
      </c>
      <c r="Y5" s="9">
        <v>100.979556452746</v>
      </c>
      <c r="Z5" s="9">
        <v>100.979556452746</v>
      </c>
      <c r="AA5" s="9">
        <v>100.979556452746</v>
      </c>
      <c r="AB5" s="9">
        <v>100.979556452746</v>
      </c>
      <c r="AC5" s="9">
        <v>100.979556452746</v>
      </c>
      <c r="AD5" s="9">
        <v>100.979556452746</v>
      </c>
      <c r="AE5" s="9">
        <v>100.979556452746</v>
      </c>
      <c r="AF5" s="9">
        <v>100.979556452746</v>
      </c>
    </row>
    <row r="6" spans="1:32" x14ac:dyDescent="0.25">
      <c r="A6" t="s">
        <v>4</v>
      </c>
      <c r="B6" s="9">
        <v>65.407298389742436</v>
      </c>
      <c r="C6" s="9">
        <v>65.407298389742436</v>
      </c>
      <c r="D6" s="9">
        <v>65.407298389742436</v>
      </c>
      <c r="E6" s="9">
        <v>65.407298389742436</v>
      </c>
      <c r="F6" s="9">
        <v>65.407298389742436</v>
      </c>
      <c r="G6" s="9">
        <v>65.407298389742436</v>
      </c>
      <c r="H6" s="9">
        <v>65.407298389742436</v>
      </c>
      <c r="I6" s="9">
        <v>65.407298389742436</v>
      </c>
      <c r="J6" s="9">
        <v>65.407298389742436</v>
      </c>
      <c r="K6" s="9">
        <v>65.407298389742436</v>
      </c>
      <c r="L6" s="9">
        <v>65.407298389742436</v>
      </c>
      <c r="M6" s="9">
        <v>65.407298389742436</v>
      </c>
      <c r="N6" s="9">
        <v>65.407298389742436</v>
      </c>
      <c r="O6" s="9">
        <v>65.407298389742436</v>
      </c>
      <c r="P6" s="9">
        <v>65.407298389742436</v>
      </c>
      <c r="Q6" s="9">
        <v>65.407298389742436</v>
      </c>
      <c r="R6" s="9">
        <v>65.407298389742436</v>
      </c>
      <c r="S6" s="9">
        <v>65.407298389742436</v>
      </c>
      <c r="T6" s="9">
        <v>65.407298389742436</v>
      </c>
      <c r="U6" s="9">
        <v>65.407298389742436</v>
      </c>
      <c r="V6" s="9">
        <v>65.407298389742436</v>
      </c>
      <c r="W6" s="9">
        <v>65.407298389742436</v>
      </c>
      <c r="X6" s="9">
        <v>65.407298389742436</v>
      </c>
      <c r="Y6" s="9">
        <v>65.407298389742436</v>
      </c>
      <c r="Z6" s="9">
        <v>65.407298389742436</v>
      </c>
      <c r="AA6" s="9">
        <v>65.407298389742436</v>
      </c>
      <c r="AB6" s="9">
        <v>65.407298389742436</v>
      </c>
      <c r="AC6" s="9">
        <v>65.407298389742436</v>
      </c>
      <c r="AD6" s="9">
        <v>65.407298389742436</v>
      </c>
      <c r="AE6" s="9">
        <v>65.407298389742436</v>
      </c>
      <c r="AF6" s="9">
        <v>65.407298389742436</v>
      </c>
    </row>
    <row r="7" spans="1:32" x14ac:dyDescent="0.25">
      <c r="A7" t="s">
        <v>5</v>
      </c>
      <c r="B7" s="9">
        <v>71.679181475886594</v>
      </c>
      <c r="C7" s="9">
        <v>71.679181475886594</v>
      </c>
      <c r="D7" s="9">
        <v>71.679181475886594</v>
      </c>
      <c r="E7" s="9">
        <v>71.679181475886594</v>
      </c>
      <c r="F7" s="9">
        <v>71.679181475886594</v>
      </c>
      <c r="G7" s="9">
        <v>71.679181475886594</v>
      </c>
      <c r="H7" s="9">
        <v>71.679181475886594</v>
      </c>
      <c r="I7" s="9">
        <v>71.679181475886594</v>
      </c>
      <c r="J7" s="9">
        <v>71.679181475886594</v>
      </c>
      <c r="K7" s="9">
        <v>71.679181475886594</v>
      </c>
      <c r="L7" s="9">
        <v>71.679181475886594</v>
      </c>
      <c r="M7" s="9">
        <v>71.679181475886594</v>
      </c>
      <c r="N7" s="9">
        <v>71.679181475886594</v>
      </c>
      <c r="O7" s="9">
        <v>71.679181475886594</v>
      </c>
      <c r="P7" s="9">
        <v>71.679181475886594</v>
      </c>
      <c r="Q7" s="9">
        <v>71.679181475886594</v>
      </c>
      <c r="R7" s="9">
        <v>71.679181475886594</v>
      </c>
      <c r="S7" s="9">
        <v>71.679181475886594</v>
      </c>
      <c r="T7" s="9">
        <v>71.679181475886594</v>
      </c>
      <c r="U7" s="9">
        <v>71.679181475886594</v>
      </c>
      <c r="V7" s="9">
        <v>71.679181475886594</v>
      </c>
      <c r="W7" s="9">
        <v>71.679181475886594</v>
      </c>
      <c r="X7" s="9">
        <v>71.679181475886594</v>
      </c>
      <c r="Y7" s="9">
        <v>71.679181475886594</v>
      </c>
      <c r="Z7" s="9">
        <v>71.679181475886594</v>
      </c>
      <c r="AA7" s="9">
        <v>71.679181475886594</v>
      </c>
      <c r="AB7" s="9">
        <v>71.679181475886594</v>
      </c>
      <c r="AC7" s="9">
        <v>71.679181475886594</v>
      </c>
      <c r="AD7" s="9">
        <v>71.679181475886594</v>
      </c>
      <c r="AE7" s="9">
        <v>71.679181475886594</v>
      </c>
      <c r="AF7" s="9">
        <v>71.679181475886594</v>
      </c>
    </row>
    <row r="8" spans="1:32" x14ac:dyDescent="0.25">
      <c r="A8" t="s">
        <v>6</v>
      </c>
      <c r="B8" s="9">
        <v>69.723833660772357</v>
      </c>
      <c r="C8" s="9">
        <v>69.723833660772357</v>
      </c>
      <c r="D8" s="9">
        <v>69.723833660772357</v>
      </c>
      <c r="E8" s="9">
        <v>69.723833660772357</v>
      </c>
      <c r="F8" s="9">
        <v>69.723833660772357</v>
      </c>
      <c r="G8" s="9">
        <v>69.723833660772357</v>
      </c>
      <c r="H8" s="9">
        <v>69.723833660772357</v>
      </c>
      <c r="I8" s="9">
        <v>69.723833660772357</v>
      </c>
      <c r="J8" s="9">
        <v>69.723833660772357</v>
      </c>
      <c r="K8" s="9">
        <v>69.723833660772357</v>
      </c>
      <c r="L8" s="9">
        <v>69.723833660772357</v>
      </c>
      <c r="M8" s="9">
        <v>69.340648176523445</v>
      </c>
      <c r="N8" s="9">
        <v>68.957462692274518</v>
      </c>
      <c r="O8" s="9">
        <v>68.574277208025592</v>
      </c>
      <c r="P8" s="9">
        <v>68.19109172377668</v>
      </c>
      <c r="Q8" s="9">
        <v>67.807906239527767</v>
      </c>
      <c r="R8" s="9">
        <v>67.424720755278841</v>
      </c>
      <c r="S8" s="9">
        <v>67.041535271029915</v>
      </c>
      <c r="T8" s="9">
        <v>66.658349786781002</v>
      </c>
      <c r="U8" s="9">
        <v>66.27516430253209</v>
      </c>
      <c r="V8" s="9">
        <v>65.891978818283164</v>
      </c>
      <c r="W8" s="9">
        <v>65.891978818283164</v>
      </c>
      <c r="X8" s="9">
        <v>65.891978818283164</v>
      </c>
      <c r="Y8" s="9">
        <v>65.891978818283164</v>
      </c>
      <c r="Z8" s="9">
        <v>65.891978818283164</v>
      </c>
      <c r="AA8" s="9">
        <v>65.891978818283164</v>
      </c>
      <c r="AB8" s="9">
        <v>65.891978818283164</v>
      </c>
      <c r="AC8" s="9">
        <v>65.891978818283164</v>
      </c>
      <c r="AD8" s="9">
        <v>65.891978818283164</v>
      </c>
      <c r="AE8" s="9">
        <v>65.891978818283164</v>
      </c>
      <c r="AF8" s="9">
        <v>65.891978818283164</v>
      </c>
    </row>
    <row r="9" spans="1:32" x14ac:dyDescent="0.25">
      <c r="A9" t="s">
        <v>83</v>
      </c>
      <c r="B9" s="9">
        <v>3.8318548424891894</v>
      </c>
      <c r="C9" s="9">
        <v>3.8318548424891894</v>
      </c>
      <c r="D9" s="9">
        <v>3.8318548424891894</v>
      </c>
      <c r="E9" s="9">
        <v>3.8318548424891894</v>
      </c>
      <c r="F9" s="9">
        <v>3.8318548424891894</v>
      </c>
      <c r="G9" s="9">
        <v>3.8318548424891894</v>
      </c>
      <c r="H9" s="9">
        <v>3.8318548424891894</v>
      </c>
      <c r="I9" s="9">
        <v>3.8318548424891894</v>
      </c>
      <c r="J9" s="9">
        <v>3.8318548424891894</v>
      </c>
      <c r="K9" s="9">
        <v>3.8318548424891894</v>
      </c>
      <c r="L9" s="9">
        <v>3.8318548424891894</v>
      </c>
      <c r="M9" s="9">
        <v>3.4486693582402705</v>
      </c>
      <c r="N9" s="9">
        <v>3.0654838739913517</v>
      </c>
      <c r="O9" s="9">
        <v>2.6822983897424324</v>
      </c>
      <c r="P9" s="9">
        <v>2.2991129054935135</v>
      </c>
      <c r="Q9" s="9">
        <v>1.9159274212445947</v>
      </c>
      <c r="R9" s="9">
        <v>1.5327419369956754</v>
      </c>
      <c r="S9" s="9">
        <v>1.1495564527467566</v>
      </c>
      <c r="T9" s="9">
        <v>0.7663709684978377</v>
      </c>
      <c r="U9" s="9">
        <v>0.38318548424891885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25">
      <c r="A10" t="s">
        <v>7</v>
      </c>
      <c r="B10" s="9">
        <v>3.8318548424891894</v>
      </c>
      <c r="C10" s="9">
        <v>3.8318548424891894</v>
      </c>
      <c r="D10" s="9">
        <v>3.8318548424891894</v>
      </c>
      <c r="E10" s="9">
        <v>3.8318548424891894</v>
      </c>
      <c r="F10" s="9">
        <v>3.8318548424891894</v>
      </c>
      <c r="G10" s="9">
        <v>3.8318548424891894</v>
      </c>
      <c r="H10" s="9">
        <v>3.8318548424891894</v>
      </c>
      <c r="I10" s="9">
        <v>3.8318548424891894</v>
      </c>
      <c r="J10" s="9">
        <v>3.8318548424891894</v>
      </c>
      <c r="K10" s="9">
        <v>3.8318548424891894</v>
      </c>
      <c r="L10" s="9">
        <v>3.8318548424891894</v>
      </c>
      <c r="M10" s="9">
        <v>3.4486693582402705</v>
      </c>
      <c r="N10" s="9">
        <v>3.0654838739913517</v>
      </c>
      <c r="O10" s="9">
        <v>2.6822983897424324</v>
      </c>
      <c r="P10" s="9">
        <v>2.2991129054935135</v>
      </c>
      <c r="Q10" s="9">
        <v>1.9159274212445947</v>
      </c>
      <c r="R10" s="9">
        <v>1.5327419369956754</v>
      </c>
      <c r="S10" s="9">
        <v>1.1495564527467566</v>
      </c>
      <c r="T10" s="9">
        <v>0.7663709684978377</v>
      </c>
      <c r="U10" s="9">
        <v>0.38318548424891885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</row>
    <row r="11" spans="1:32" x14ac:dyDescent="0.25">
      <c r="A11" t="s">
        <v>8</v>
      </c>
      <c r="B11" s="9">
        <v>3.8318548424891894</v>
      </c>
      <c r="C11" s="9">
        <v>3.8318548424891894</v>
      </c>
      <c r="D11" s="9">
        <v>3.8318548424891894</v>
      </c>
      <c r="E11" s="9">
        <v>3.8318548424891894</v>
      </c>
      <c r="F11" s="9">
        <v>3.8318548424891894</v>
      </c>
      <c r="G11" s="9">
        <v>3.8318548424891894</v>
      </c>
      <c r="H11" s="9">
        <v>3.8318548424891894</v>
      </c>
      <c r="I11" s="9">
        <v>3.8318548424891894</v>
      </c>
      <c r="J11" s="9">
        <v>3.8318548424891894</v>
      </c>
      <c r="K11" s="9">
        <v>3.8318548424891894</v>
      </c>
      <c r="L11" s="9">
        <v>3.8318548424891894</v>
      </c>
      <c r="M11" s="9">
        <v>3.4486693582402705</v>
      </c>
      <c r="N11" s="9">
        <v>3.0654838739913517</v>
      </c>
      <c r="O11" s="9">
        <v>2.6822983897424324</v>
      </c>
      <c r="P11" s="9">
        <v>2.2991129054935135</v>
      </c>
      <c r="Q11" s="9">
        <v>1.9159274212445947</v>
      </c>
      <c r="R11" s="9">
        <v>1.5327419369956754</v>
      </c>
      <c r="S11" s="9">
        <v>1.1495564527467566</v>
      </c>
      <c r="T11" s="9">
        <v>0.7663709684978377</v>
      </c>
      <c r="U11" s="9">
        <v>0.38318548424891885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25">
      <c r="A12" t="s">
        <v>9</v>
      </c>
      <c r="B12" s="9">
        <v>8.3448548424891893</v>
      </c>
      <c r="C12" s="9">
        <v>4.3448548424891893</v>
      </c>
      <c r="D12" s="9">
        <v>4.3448548424891893</v>
      </c>
      <c r="E12" s="9">
        <v>4.3448548424891893</v>
      </c>
      <c r="F12" s="9">
        <v>4.3448548424891893</v>
      </c>
      <c r="G12" s="9">
        <v>4.3448548424891893</v>
      </c>
      <c r="H12" s="9">
        <v>4.3448548424891893</v>
      </c>
      <c r="I12" s="9">
        <v>4.3448548424891893</v>
      </c>
      <c r="J12" s="9">
        <v>4.3448548424891893</v>
      </c>
      <c r="K12" s="9">
        <v>4.3448548424891893</v>
      </c>
      <c r="L12" s="9">
        <v>4.3448548424891893</v>
      </c>
      <c r="M12" s="9">
        <v>3.9616693582402704</v>
      </c>
      <c r="N12" s="9">
        <v>3.5784838739913516</v>
      </c>
      <c r="O12" s="9">
        <v>3.1952983897424323</v>
      </c>
      <c r="P12" s="9">
        <v>2.8121129054935134</v>
      </c>
      <c r="Q12" s="9">
        <v>2.4289274212445946</v>
      </c>
      <c r="R12" s="9">
        <v>2.0457419369956753</v>
      </c>
      <c r="S12" s="9">
        <v>1.6625564527467565</v>
      </c>
      <c r="T12" s="9">
        <v>1.2793709684978376</v>
      </c>
      <c r="U12" s="9">
        <v>0.89618548424891875</v>
      </c>
      <c r="V12" s="9">
        <v>0.51300000000000001</v>
      </c>
      <c r="W12" s="9">
        <v>0.51300000000000001</v>
      </c>
      <c r="X12" s="9">
        <v>0.51300000000000001</v>
      </c>
      <c r="Y12" s="9">
        <v>0.51300000000000001</v>
      </c>
      <c r="Z12" s="9">
        <v>0.51300000000000001</v>
      </c>
      <c r="AA12" s="9">
        <v>0.51300000000000001</v>
      </c>
      <c r="AB12" s="9">
        <v>0.51300000000000001</v>
      </c>
      <c r="AC12" s="9">
        <v>0.51300000000000001</v>
      </c>
      <c r="AD12" s="9">
        <v>0.51300000000000001</v>
      </c>
      <c r="AE12" s="9">
        <v>0.51300000000000001</v>
      </c>
      <c r="AF12" s="9">
        <v>0.51300000000000001</v>
      </c>
    </row>
    <row r="13" spans="1:32" x14ac:dyDescent="0.25">
      <c r="A13" t="s">
        <v>10</v>
      </c>
      <c r="B13" s="9">
        <v>4.3448548424891893</v>
      </c>
      <c r="C13" s="9">
        <v>4.3448548424891893</v>
      </c>
      <c r="D13" s="9">
        <v>4.3448548424891893</v>
      </c>
      <c r="E13" s="9">
        <v>4.3448548424891893</v>
      </c>
      <c r="F13" s="9">
        <v>4.3448548424891893</v>
      </c>
      <c r="G13" s="9">
        <v>4.3448548424891893</v>
      </c>
      <c r="H13" s="9">
        <v>4.3448548424891893</v>
      </c>
      <c r="I13" s="9">
        <v>4.3448548424891893</v>
      </c>
      <c r="J13" s="9">
        <v>4.3448548424891893</v>
      </c>
      <c r="K13" s="9">
        <v>4.3448548424891893</v>
      </c>
      <c r="L13" s="9">
        <v>4.3448548424891893</v>
      </c>
      <c r="M13" s="9">
        <v>3.9616693582402704</v>
      </c>
      <c r="N13" s="9">
        <v>3.5784838739913516</v>
      </c>
      <c r="O13" s="9">
        <v>3.1952983897424323</v>
      </c>
      <c r="P13" s="9">
        <v>2.8121129054935134</v>
      </c>
      <c r="Q13" s="9">
        <v>2.4289274212445946</v>
      </c>
      <c r="R13" s="9">
        <v>2.0457419369956753</v>
      </c>
      <c r="S13" s="9">
        <v>1.6625564527467565</v>
      </c>
      <c r="T13" s="9">
        <v>1.2793709684978376</v>
      </c>
      <c r="U13" s="9">
        <v>0.89618548424891875</v>
      </c>
      <c r="V13" s="9">
        <v>0.51300000000000001</v>
      </c>
      <c r="W13" s="9">
        <v>0.51300000000000001</v>
      </c>
      <c r="X13" s="9">
        <v>0.51300000000000001</v>
      </c>
      <c r="Y13" s="9">
        <v>0.51300000000000001</v>
      </c>
      <c r="Z13" s="9">
        <v>0.51300000000000001</v>
      </c>
      <c r="AA13" s="9">
        <v>0.51300000000000001</v>
      </c>
      <c r="AB13" s="9">
        <v>0.51300000000000001</v>
      </c>
      <c r="AC13" s="9">
        <v>0.51300000000000001</v>
      </c>
      <c r="AD13" s="9">
        <v>0.51300000000000001</v>
      </c>
      <c r="AE13" s="9">
        <v>0.51300000000000001</v>
      </c>
      <c r="AF13" s="9">
        <v>0.51300000000000001</v>
      </c>
    </row>
    <row r="14" spans="1:32" x14ac:dyDescent="0.25">
      <c r="A14" t="s">
        <v>11</v>
      </c>
      <c r="B14" s="9">
        <v>4.3448548424891893</v>
      </c>
      <c r="C14" s="9">
        <v>4.3448548424891893</v>
      </c>
      <c r="D14" s="9">
        <v>4.3448548424891893</v>
      </c>
      <c r="E14" s="9">
        <v>4.3448548424891893</v>
      </c>
      <c r="F14" s="9">
        <v>4.3448548424891893</v>
      </c>
      <c r="G14" s="9">
        <v>4.3448548424891893</v>
      </c>
      <c r="H14" s="9">
        <v>4.3448548424891893</v>
      </c>
      <c r="I14" s="9">
        <v>4.3448548424891893</v>
      </c>
      <c r="J14" s="9">
        <v>4.3448548424891893</v>
      </c>
      <c r="K14" s="9">
        <v>4.3448548424891893</v>
      </c>
      <c r="L14" s="9">
        <v>4.3448548424891893</v>
      </c>
      <c r="M14" s="9">
        <v>3.9616693582402704</v>
      </c>
      <c r="N14" s="9">
        <v>3.5784838739913516</v>
      </c>
      <c r="O14" s="9">
        <v>3.1952983897424323</v>
      </c>
      <c r="P14" s="9">
        <v>2.8121129054935134</v>
      </c>
      <c r="Q14" s="9">
        <v>2.4289274212445946</v>
      </c>
      <c r="R14" s="9">
        <v>2.0457419369956753</v>
      </c>
      <c r="S14" s="9">
        <v>1.6625564527467565</v>
      </c>
      <c r="T14" s="9">
        <v>1.2793709684978376</v>
      </c>
      <c r="U14" s="9">
        <v>0.89618548424891875</v>
      </c>
      <c r="V14" s="9">
        <v>0.51300000000000001</v>
      </c>
      <c r="W14" s="9">
        <v>0.51300000000000001</v>
      </c>
      <c r="X14" s="9">
        <v>0.51300000000000001</v>
      </c>
      <c r="Y14" s="9">
        <v>0.51300000000000001</v>
      </c>
      <c r="Z14" s="9">
        <v>0.51300000000000001</v>
      </c>
      <c r="AA14" s="9">
        <v>0.51300000000000001</v>
      </c>
      <c r="AB14" s="9">
        <v>0.51300000000000001</v>
      </c>
      <c r="AC14" s="9">
        <v>0.51300000000000001</v>
      </c>
      <c r="AD14" s="9">
        <v>0.51300000000000001</v>
      </c>
      <c r="AE14" s="9">
        <v>0.51300000000000001</v>
      </c>
      <c r="AF14" s="9">
        <v>0.51300000000000001</v>
      </c>
    </row>
    <row r="15" spans="1:32" x14ac:dyDescent="0.25">
      <c r="A15" t="s">
        <v>84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</row>
    <row r="16" spans="1:32" x14ac:dyDescent="0.25">
      <c r="A16" t="s">
        <v>12</v>
      </c>
      <c r="B16" s="9">
        <v>71.804556452746795</v>
      </c>
      <c r="C16" s="9">
        <v>71.804556452746795</v>
      </c>
      <c r="D16" s="9">
        <v>71.804556452746795</v>
      </c>
      <c r="E16" s="9">
        <v>71.804556452746795</v>
      </c>
      <c r="F16" s="9">
        <v>71.804556452746795</v>
      </c>
      <c r="G16" s="9">
        <v>71.804556452746795</v>
      </c>
      <c r="H16" s="9">
        <v>71.804556452746795</v>
      </c>
      <c r="I16" s="9">
        <v>71.804556452746795</v>
      </c>
      <c r="J16" s="9">
        <v>71.804556452746795</v>
      </c>
      <c r="K16" s="9">
        <v>71.804556452746795</v>
      </c>
      <c r="L16" s="9">
        <v>71.804556452746795</v>
      </c>
      <c r="M16" s="9">
        <v>71.804556452746795</v>
      </c>
      <c r="N16" s="9">
        <v>71.804556452746795</v>
      </c>
      <c r="O16" s="9">
        <v>71.804556452746795</v>
      </c>
      <c r="P16" s="9">
        <v>71.804556452746795</v>
      </c>
      <c r="Q16" s="9">
        <v>71.804556452746795</v>
      </c>
      <c r="R16" s="9">
        <v>71.804556452746795</v>
      </c>
      <c r="S16" s="9">
        <v>71.804556452746795</v>
      </c>
      <c r="T16" s="9">
        <v>71.804556452746795</v>
      </c>
      <c r="U16" s="9">
        <v>71.804556452746795</v>
      </c>
      <c r="V16" s="9">
        <v>71.804556452746795</v>
      </c>
      <c r="W16" s="9">
        <v>71.804556452746795</v>
      </c>
      <c r="X16" s="9">
        <v>71.804556452746795</v>
      </c>
      <c r="Y16" s="9">
        <v>71.804556452746795</v>
      </c>
      <c r="Z16" s="9">
        <v>71.804556452746795</v>
      </c>
      <c r="AA16" s="9">
        <v>71.804556452746795</v>
      </c>
      <c r="AB16" s="9">
        <v>71.804556452746795</v>
      </c>
      <c r="AC16" s="9">
        <v>71.804556452746795</v>
      </c>
      <c r="AD16" s="9">
        <v>71.804556452746795</v>
      </c>
      <c r="AE16" s="9">
        <v>71.804556452746795</v>
      </c>
      <c r="AF16" s="9">
        <v>71.804556452746795</v>
      </c>
    </row>
    <row r="17" spans="1:32" x14ac:dyDescent="0.25">
      <c r="A17" t="s">
        <v>39</v>
      </c>
      <c r="B17" s="4">
        <v>0.1</v>
      </c>
      <c r="C17" s="4">
        <v>0.1</v>
      </c>
      <c r="D17" s="4">
        <v>0.1</v>
      </c>
      <c r="E17" s="4">
        <v>0.1</v>
      </c>
      <c r="F17" s="4">
        <v>0.1</v>
      </c>
      <c r="G17" s="4">
        <v>0.1</v>
      </c>
      <c r="H17" s="4">
        <v>0.1</v>
      </c>
      <c r="I17" s="4">
        <v>0.1</v>
      </c>
      <c r="J17" s="4">
        <v>0.1</v>
      </c>
      <c r="K17" s="4">
        <v>0.1</v>
      </c>
      <c r="L17" s="4">
        <v>0.1</v>
      </c>
      <c r="M17" s="4">
        <v>0.1</v>
      </c>
      <c r="N17" s="4">
        <v>0.1</v>
      </c>
      <c r="O17" s="4">
        <v>0.1</v>
      </c>
      <c r="P17" s="4">
        <v>0.1</v>
      </c>
      <c r="Q17" s="4">
        <v>0.1</v>
      </c>
      <c r="R17" s="4">
        <v>0.1</v>
      </c>
      <c r="S17" s="4">
        <v>0.1</v>
      </c>
      <c r="T17" s="4">
        <v>0.1</v>
      </c>
      <c r="U17" s="4">
        <v>0.1</v>
      </c>
      <c r="V17" s="4">
        <v>0.1</v>
      </c>
      <c r="W17" s="4">
        <v>0.1</v>
      </c>
      <c r="X17" s="4">
        <v>0.1</v>
      </c>
      <c r="Y17" s="4">
        <v>0.1</v>
      </c>
      <c r="Z17" s="4">
        <v>0.1</v>
      </c>
      <c r="AA17" s="4">
        <v>0.1</v>
      </c>
      <c r="AB17" s="4">
        <v>0.1</v>
      </c>
      <c r="AC17" s="4">
        <v>0.1</v>
      </c>
      <c r="AD17" s="4">
        <v>0.1</v>
      </c>
      <c r="AE17" s="4">
        <v>0.1</v>
      </c>
      <c r="AF17" s="4">
        <v>0.1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F14"/>
  <sheetViews>
    <sheetView zoomScaleNormal="100" workbookViewId="0"/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13.966873374125701</v>
      </c>
      <c r="N5" s="9">
        <v>13.947220777000624</v>
      </c>
      <c r="O5" s="9">
        <v>13.927568179875546</v>
      </c>
      <c r="P5" s="9">
        <v>13.907915582750467</v>
      </c>
      <c r="Q5" s="9">
        <v>13.888262985625389</v>
      </c>
      <c r="R5" s="9">
        <v>13.868610388500311</v>
      </c>
      <c r="S5" s="9">
        <v>13.848957791375234</v>
      </c>
      <c r="T5" s="9">
        <v>13.829305194250155</v>
      </c>
      <c r="U5" s="9">
        <v>13.809652597125076</v>
      </c>
      <c r="V5" s="9">
        <v>13.79</v>
      </c>
      <c r="W5" s="9">
        <v>13.79</v>
      </c>
      <c r="X5" s="9">
        <v>13.79</v>
      </c>
      <c r="Y5" s="9">
        <v>13.79</v>
      </c>
      <c r="Z5" s="9">
        <v>13.79</v>
      </c>
      <c r="AA5" s="9">
        <v>13.79</v>
      </c>
      <c r="AB5" s="9">
        <v>13.79</v>
      </c>
      <c r="AC5" s="9">
        <v>13.79</v>
      </c>
      <c r="AD5" s="9">
        <v>13.79</v>
      </c>
      <c r="AE5" s="9">
        <v>13.79</v>
      </c>
      <c r="AF5" s="9">
        <v>13.79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15.37020453962664</v>
      </c>
      <c r="N6" s="9">
        <v>15.324348479668124</v>
      </c>
      <c r="O6" s="9">
        <v>15.278492419709607</v>
      </c>
      <c r="P6" s="9">
        <v>15.232636359751092</v>
      </c>
      <c r="Q6" s="9">
        <v>15.186780299792577</v>
      </c>
      <c r="R6" s="9">
        <v>15.140924239834062</v>
      </c>
      <c r="S6" s="9">
        <v>15.095068179875547</v>
      </c>
      <c r="T6" s="9">
        <v>15.04921211991703</v>
      </c>
      <c r="U6" s="9">
        <v>15.003356059958515</v>
      </c>
      <c r="V6" s="9">
        <v>14.9575</v>
      </c>
      <c r="W6" s="9">
        <v>14.9575</v>
      </c>
      <c r="X6" s="9">
        <v>14.9575</v>
      </c>
      <c r="Y6" s="9">
        <v>14.9575</v>
      </c>
      <c r="Z6" s="9">
        <v>14.9575</v>
      </c>
      <c r="AA6" s="9">
        <v>14.9575</v>
      </c>
      <c r="AB6" s="9">
        <v>14.9575</v>
      </c>
      <c r="AC6" s="9">
        <v>14.9575</v>
      </c>
      <c r="AD6" s="9">
        <v>14.9575</v>
      </c>
      <c r="AE6" s="9">
        <v>14.9575</v>
      </c>
      <c r="AF6" s="9">
        <v>14.9575</v>
      </c>
    </row>
    <row r="7" spans="1:32" x14ac:dyDescent="0.25">
      <c r="A7" t="s">
        <v>83</v>
      </c>
      <c r="B7" s="9">
        <v>0.65508657083593658</v>
      </c>
      <c r="C7" s="9">
        <v>0.65508657083593658</v>
      </c>
      <c r="D7" s="9">
        <v>0.65508657083593658</v>
      </c>
      <c r="E7" s="9">
        <v>0.65508657083593658</v>
      </c>
      <c r="F7" s="9">
        <v>0.65508657083593658</v>
      </c>
      <c r="G7" s="9">
        <v>0.65508657083593658</v>
      </c>
      <c r="H7" s="9">
        <v>0.65508657083593658</v>
      </c>
      <c r="I7" s="9">
        <v>0.65508657083593658</v>
      </c>
      <c r="J7" s="9">
        <v>0.65508657083593658</v>
      </c>
      <c r="K7" s="9">
        <v>0.65508657083593658</v>
      </c>
      <c r="L7" s="9">
        <v>0.65508657083593658</v>
      </c>
      <c r="M7" s="9">
        <v>0.58957791375234292</v>
      </c>
      <c r="N7" s="9">
        <v>0.52406925666874926</v>
      </c>
      <c r="O7" s="9">
        <v>0.4585605995851556</v>
      </c>
      <c r="P7" s="9">
        <v>0.39305194250156195</v>
      </c>
      <c r="Q7" s="9">
        <v>0.32754328541796829</v>
      </c>
      <c r="R7" s="9">
        <v>0.26203462833437463</v>
      </c>
      <c r="S7" s="9">
        <v>0.19652597125078097</v>
      </c>
      <c r="T7" s="9">
        <v>0.13101731416718732</v>
      </c>
      <c r="U7" s="9">
        <v>6.5508657083593658E-2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</row>
    <row r="8" spans="1:32" x14ac:dyDescent="0.25">
      <c r="A8" t="s">
        <v>7</v>
      </c>
      <c r="B8" s="9">
        <v>0.65508657083593658</v>
      </c>
      <c r="C8" s="9">
        <v>0.65508657083593658</v>
      </c>
      <c r="D8" s="9">
        <v>0.65508657083593658</v>
      </c>
      <c r="E8" s="9">
        <v>0.65508657083593658</v>
      </c>
      <c r="F8" s="9">
        <v>0.65508657083593658</v>
      </c>
      <c r="G8" s="9">
        <v>0.65508657083593658</v>
      </c>
      <c r="H8" s="9">
        <v>0.65508657083593658</v>
      </c>
      <c r="I8" s="9">
        <v>0.65508657083593658</v>
      </c>
      <c r="J8" s="9">
        <v>0.65508657083593658</v>
      </c>
      <c r="K8" s="9">
        <v>0.65508657083593658</v>
      </c>
      <c r="L8" s="9">
        <v>0.65508657083593658</v>
      </c>
      <c r="M8" s="9">
        <v>0.58957791375234292</v>
      </c>
      <c r="N8" s="9">
        <v>0.52406925666874926</v>
      </c>
      <c r="O8" s="9">
        <v>0.4585605995851556</v>
      </c>
      <c r="P8" s="9">
        <v>0.39305194250156195</v>
      </c>
      <c r="Q8" s="9">
        <v>0.32754328541796829</v>
      </c>
      <c r="R8" s="9">
        <v>0.26203462833437463</v>
      </c>
      <c r="S8" s="9">
        <v>0.19652597125078097</v>
      </c>
      <c r="T8" s="9">
        <v>0.13101731416718732</v>
      </c>
      <c r="U8" s="9">
        <v>6.5508657083593658E-2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</row>
    <row r="9" spans="1:32" x14ac:dyDescent="0.25">
      <c r="A9" t="s">
        <v>8</v>
      </c>
      <c r="B9" s="9">
        <v>0.65508657083593658</v>
      </c>
      <c r="C9" s="9">
        <v>0.65508657083593658</v>
      </c>
      <c r="D9" s="9">
        <v>0.65508657083593658</v>
      </c>
      <c r="E9" s="9">
        <v>0.65508657083593658</v>
      </c>
      <c r="F9" s="9">
        <v>0.65508657083593658</v>
      </c>
      <c r="G9" s="9">
        <v>0.65508657083593658</v>
      </c>
      <c r="H9" s="9">
        <v>0.65508657083593658</v>
      </c>
      <c r="I9" s="9">
        <v>0.65508657083593658</v>
      </c>
      <c r="J9" s="9">
        <v>0.65508657083593658</v>
      </c>
      <c r="K9" s="9">
        <v>0.65508657083593658</v>
      </c>
      <c r="L9" s="9">
        <v>0.65508657083593658</v>
      </c>
      <c r="M9" s="9">
        <v>0.58957791375234292</v>
      </c>
      <c r="N9" s="9">
        <v>0.52406925666874926</v>
      </c>
      <c r="O9" s="9">
        <v>0.4585605995851556</v>
      </c>
      <c r="P9" s="9">
        <v>0.39305194250156195</v>
      </c>
      <c r="Q9" s="9">
        <v>0.32754328541796829</v>
      </c>
      <c r="R9" s="9">
        <v>0.26203462833437463</v>
      </c>
      <c r="S9" s="9">
        <v>0.19652597125078097</v>
      </c>
      <c r="T9" s="9">
        <v>0.13101731416718732</v>
      </c>
      <c r="U9" s="9">
        <v>6.5508657083593658E-2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25">
      <c r="A10" t="s">
        <v>10</v>
      </c>
      <c r="B10" s="9">
        <v>33.663335618775001</v>
      </c>
      <c r="C10" s="9">
        <v>33.663335618775001</v>
      </c>
      <c r="D10" s="9">
        <v>33.663335618775001</v>
      </c>
      <c r="E10" s="9">
        <v>33.663335618775001</v>
      </c>
      <c r="F10" s="9">
        <v>33.663335618775001</v>
      </c>
      <c r="G10" s="9">
        <v>33.663335618775001</v>
      </c>
      <c r="H10" s="9">
        <v>33.663335618775001</v>
      </c>
      <c r="I10" s="9">
        <v>33.663335618775001</v>
      </c>
      <c r="J10" s="9">
        <v>33.663335618775001</v>
      </c>
      <c r="K10" s="9">
        <v>33.663335618775001</v>
      </c>
      <c r="L10" s="9">
        <v>33.663335618775001</v>
      </c>
      <c r="M10" s="9">
        <v>33.59782696169141</v>
      </c>
      <c r="N10" s="9">
        <v>33.532318304607813</v>
      </c>
      <c r="O10" s="9">
        <v>33.466809647524222</v>
      </c>
      <c r="P10" s="9">
        <v>33.401300990440625</v>
      </c>
      <c r="Q10" s="9">
        <v>33.335792333357034</v>
      </c>
      <c r="R10" s="9">
        <v>33.270283676273444</v>
      </c>
      <c r="S10" s="9">
        <v>33.204775019189846</v>
      </c>
      <c r="T10" s="9">
        <v>33.139266362106255</v>
      </c>
      <c r="U10" s="9">
        <v>33.073757705022658</v>
      </c>
      <c r="V10" s="9">
        <v>33.008249047939067</v>
      </c>
      <c r="W10" s="9">
        <v>33.008249047939067</v>
      </c>
      <c r="X10" s="9">
        <v>33.008249047939067</v>
      </c>
      <c r="Y10" s="9">
        <v>33.008249047939067</v>
      </c>
      <c r="Z10" s="9">
        <v>33.008249047939067</v>
      </c>
      <c r="AA10" s="9">
        <v>33.008249047939067</v>
      </c>
      <c r="AB10" s="9">
        <v>33.008249047939067</v>
      </c>
      <c r="AC10" s="9">
        <v>33.008249047939067</v>
      </c>
      <c r="AD10" s="9">
        <v>33.008249047939067</v>
      </c>
      <c r="AE10" s="9">
        <v>33.008249047939067</v>
      </c>
      <c r="AF10" s="9">
        <v>33.008249047939067</v>
      </c>
    </row>
    <row r="11" spans="1:32" x14ac:dyDescent="0.25">
      <c r="A11" t="s">
        <v>11</v>
      </c>
      <c r="B11" s="9">
        <v>0.65508657083593658</v>
      </c>
      <c r="C11" s="9">
        <v>0.65508657083593658</v>
      </c>
      <c r="D11" s="9">
        <v>0.65508657083593658</v>
      </c>
      <c r="E11" s="9">
        <v>0.65508657083593658</v>
      </c>
      <c r="F11" s="9">
        <v>0.65508657083593658</v>
      </c>
      <c r="G11" s="9">
        <v>0.65508657083593658</v>
      </c>
      <c r="H11" s="9">
        <v>0.65508657083593658</v>
      </c>
      <c r="I11" s="9">
        <v>0.65508657083593658</v>
      </c>
      <c r="J11" s="9">
        <v>0.65508657083593658</v>
      </c>
      <c r="K11" s="9">
        <v>0.65508657083593658</v>
      </c>
      <c r="L11" s="9">
        <v>0.65508657083593658</v>
      </c>
      <c r="M11" s="9">
        <v>0.58957791375234292</v>
      </c>
      <c r="N11" s="9">
        <v>0.52406925666874926</v>
      </c>
      <c r="O11" s="9">
        <v>0.4585605995851556</v>
      </c>
      <c r="P11" s="9">
        <v>0.39305194250156195</v>
      </c>
      <c r="Q11" s="9">
        <v>0.32754328541796829</v>
      </c>
      <c r="R11" s="9">
        <v>0.26203462833437463</v>
      </c>
      <c r="S11" s="9">
        <v>0.19652597125078097</v>
      </c>
      <c r="T11" s="9">
        <v>0.13101731416718732</v>
      </c>
      <c r="U11" s="9">
        <v>6.5508657083593658E-2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27.756873374125703</v>
      </c>
      <c r="N13" s="9">
        <v>27.737220777000623</v>
      </c>
      <c r="O13" s="9">
        <v>27.717568179875546</v>
      </c>
      <c r="P13" s="9">
        <v>27.697915582750468</v>
      </c>
      <c r="Q13" s="9">
        <v>27.678262985625388</v>
      </c>
      <c r="R13" s="9">
        <v>27.658610388500311</v>
      </c>
      <c r="S13" s="9">
        <v>27.638957791375233</v>
      </c>
      <c r="T13" s="9">
        <v>27.619305194250156</v>
      </c>
      <c r="U13" s="9">
        <v>27.599652597125075</v>
      </c>
      <c r="V13" s="9">
        <v>27.58</v>
      </c>
      <c r="W13" s="9">
        <v>27.58</v>
      </c>
      <c r="X13" s="9">
        <v>27.58</v>
      </c>
      <c r="Y13" s="9">
        <v>27.58</v>
      </c>
      <c r="Z13" s="9">
        <v>27.58</v>
      </c>
      <c r="AA13" s="9">
        <v>27.58</v>
      </c>
      <c r="AB13" s="9">
        <v>27.58</v>
      </c>
      <c r="AC13" s="9">
        <v>27.58</v>
      </c>
      <c r="AD13" s="9">
        <v>27.58</v>
      </c>
      <c r="AE13" s="9">
        <v>27.58</v>
      </c>
      <c r="AF13" s="9">
        <v>27.58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1</v>
      </c>
    </row>
    <row r="4" spans="1:2" x14ac:dyDescent="0.25">
      <c r="A4">
        <v>2022</v>
      </c>
      <c r="B4" s="38">
        <f t="shared" ref="B4:B31" si="0">B3 + ((B$32-B$2)/($A$32-$A$2))*($A$3-$A$2)</f>
        <v>1</v>
      </c>
    </row>
    <row r="5" spans="1:2" x14ac:dyDescent="0.25">
      <c r="A5">
        <v>2023</v>
      </c>
      <c r="B5" s="38">
        <f t="shared" si="0"/>
        <v>1</v>
      </c>
    </row>
    <row r="6" spans="1:2" x14ac:dyDescent="0.25">
      <c r="A6">
        <v>2024</v>
      </c>
      <c r="B6" s="38">
        <f t="shared" si="0"/>
        <v>1</v>
      </c>
    </row>
    <row r="7" spans="1:2" x14ac:dyDescent="0.25">
      <c r="A7">
        <v>2025</v>
      </c>
      <c r="B7" s="38">
        <f t="shared" si="0"/>
        <v>1</v>
      </c>
    </row>
    <row r="8" spans="1:2" x14ac:dyDescent="0.25">
      <c r="A8">
        <v>2026</v>
      </c>
      <c r="B8" s="38">
        <f t="shared" si="0"/>
        <v>1</v>
      </c>
    </row>
    <row r="9" spans="1:2" x14ac:dyDescent="0.25">
      <c r="A9">
        <v>2027</v>
      </c>
      <c r="B9" s="38">
        <f t="shared" si="0"/>
        <v>1</v>
      </c>
    </row>
    <row r="10" spans="1:2" x14ac:dyDescent="0.25">
      <c r="A10">
        <v>2028</v>
      </c>
      <c r="B10" s="38">
        <f t="shared" si="0"/>
        <v>1</v>
      </c>
    </row>
    <row r="11" spans="1:2" x14ac:dyDescent="0.25">
      <c r="A11">
        <v>2029</v>
      </c>
      <c r="B11" s="38">
        <f t="shared" si="0"/>
        <v>1</v>
      </c>
    </row>
    <row r="12" spans="1:2" x14ac:dyDescent="0.25">
      <c r="A12">
        <v>2030</v>
      </c>
      <c r="B12" s="38">
        <f t="shared" si="0"/>
        <v>1</v>
      </c>
    </row>
    <row r="13" spans="1:2" x14ac:dyDescent="0.25">
      <c r="A13">
        <v>2031</v>
      </c>
      <c r="B13" s="38">
        <f t="shared" si="0"/>
        <v>1</v>
      </c>
    </row>
    <row r="14" spans="1:2" x14ac:dyDescent="0.25">
      <c r="A14">
        <v>2032</v>
      </c>
      <c r="B14" s="38">
        <f t="shared" si="0"/>
        <v>1</v>
      </c>
    </row>
    <row r="15" spans="1:2" x14ac:dyDescent="0.25">
      <c r="A15">
        <v>2033</v>
      </c>
      <c r="B15" s="38">
        <f t="shared" si="0"/>
        <v>1</v>
      </c>
    </row>
    <row r="16" spans="1:2" x14ac:dyDescent="0.25">
      <c r="A16">
        <v>2034</v>
      </c>
      <c r="B16" s="38">
        <f t="shared" si="0"/>
        <v>1</v>
      </c>
    </row>
    <row r="17" spans="1:2" x14ac:dyDescent="0.25">
      <c r="A17">
        <v>2035</v>
      </c>
      <c r="B17" s="38">
        <f t="shared" si="0"/>
        <v>1</v>
      </c>
    </row>
    <row r="18" spans="1:2" x14ac:dyDescent="0.25">
      <c r="A18">
        <v>2036</v>
      </c>
      <c r="B18" s="38">
        <f t="shared" si="0"/>
        <v>1</v>
      </c>
    </row>
    <row r="19" spans="1:2" x14ac:dyDescent="0.25">
      <c r="A19">
        <v>2037</v>
      </c>
      <c r="B19" s="38">
        <f t="shared" si="0"/>
        <v>1</v>
      </c>
    </row>
    <row r="20" spans="1:2" x14ac:dyDescent="0.25">
      <c r="A20">
        <v>2038</v>
      </c>
      <c r="B20" s="38">
        <f t="shared" si="0"/>
        <v>1</v>
      </c>
    </row>
    <row r="21" spans="1:2" x14ac:dyDescent="0.25">
      <c r="A21">
        <v>2039</v>
      </c>
      <c r="B21" s="38">
        <f t="shared" si="0"/>
        <v>1</v>
      </c>
    </row>
    <row r="22" spans="1:2" x14ac:dyDescent="0.25">
      <c r="A22">
        <v>2040</v>
      </c>
      <c r="B22" s="38">
        <f t="shared" si="0"/>
        <v>1</v>
      </c>
    </row>
    <row r="23" spans="1:2" x14ac:dyDescent="0.25">
      <c r="A23">
        <v>2041</v>
      </c>
      <c r="B23" s="38">
        <f t="shared" si="0"/>
        <v>1</v>
      </c>
    </row>
    <row r="24" spans="1:2" x14ac:dyDescent="0.25">
      <c r="A24">
        <v>2042</v>
      </c>
      <c r="B24" s="38">
        <f t="shared" si="0"/>
        <v>1</v>
      </c>
    </row>
    <row r="25" spans="1:2" x14ac:dyDescent="0.25">
      <c r="A25">
        <v>2043</v>
      </c>
      <c r="B25" s="38">
        <f t="shared" si="0"/>
        <v>1</v>
      </c>
    </row>
    <row r="26" spans="1:2" x14ac:dyDescent="0.25">
      <c r="A26">
        <v>2044</v>
      </c>
      <c r="B26" s="38">
        <f t="shared" si="0"/>
        <v>1</v>
      </c>
    </row>
    <row r="27" spans="1:2" x14ac:dyDescent="0.25">
      <c r="A27">
        <v>2045</v>
      </c>
      <c r="B27" s="38">
        <f t="shared" si="0"/>
        <v>1</v>
      </c>
    </row>
    <row r="28" spans="1:2" x14ac:dyDescent="0.25">
      <c r="A28">
        <v>2046</v>
      </c>
      <c r="B28" s="38">
        <f t="shared" si="0"/>
        <v>1</v>
      </c>
    </row>
    <row r="29" spans="1:2" x14ac:dyDescent="0.25">
      <c r="A29">
        <v>2047</v>
      </c>
      <c r="B29" s="38">
        <f t="shared" si="0"/>
        <v>1</v>
      </c>
    </row>
    <row r="30" spans="1:2" x14ac:dyDescent="0.25">
      <c r="A30">
        <v>2048</v>
      </c>
      <c r="B30" s="38">
        <f t="shared" si="0"/>
        <v>1</v>
      </c>
    </row>
    <row r="31" spans="1:2" x14ac:dyDescent="0.25">
      <c r="A31">
        <v>2049</v>
      </c>
      <c r="B31" s="38">
        <f t="shared" si="0"/>
        <v>1</v>
      </c>
    </row>
    <row r="32" spans="1:2" x14ac:dyDescent="0.25">
      <c r="A32">
        <v>2050</v>
      </c>
      <c r="B32" s="38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F14"/>
  <sheetViews>
    <sheetView workbookViewId="0">
      <selection activeCell="A13" sqref="A13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13.966873374125701</v>
      </c>
      <c r="N5" s="9">
        <v>13.947220777000624</v>
      </c>
      <c r="O5" s="9">
        <v>13.927568179875546</v>
      </c>
      <c r="P5" s="9">
        <v>13.907915582750467</v>
      </c>
      <c r="Q5" s="9">
        <v>13.888262985625389</v>
      </c>
      <c r="R5" s="9">
        <v>13.868610388500311</v>
      </c>
      <c r="S5" s="9">
        <v>13.848957791375234</v>
      </c>
      <c r="T5" s="9">
        <v>13.829305194250155</v>
      </c>
      <c r="U5" s="9">
        <v>13.809652597125076</v>
      </c>
      <c r="V5" s="9">
        <v>13.79</v>
      </c>
      <c r="W5" s="9">
        <v>13.79</v>
      </c>
      <c r="X5" s="9">
        <v>13.79</v>
      </c>
      <c r="Y5" s="9">
        <v>13.79</v>
      </c>
      <c r="Z5" s="9">
        <v>13.79</v>
      </c>
      <c r="AA5" s="9">
        <v>13.79</v>
      </c>
      <c r="AB5" s="9">
        <v>13.79</v>
      </c>
      <c r="AC5" s="9">
        <v>13.79</v>
      </c>
      <c r="AD5" s="9">
        <v>13.79</v>
      </c>
      <c r="AE5" s="9">
        <v>13.79</v>
      </c>
      <c r="AF5" s="9">
        <v>13.79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15.37020453962664</v>
      </c>
      <c r="N6" s="9">
        <v>15.324348479668124</v>
      </c>
      <c r="O6" s="9">
        <v>15.278492419709607</v>
      </c>
      <c r="P6" s="9">
        <v>15.232636359751092</v>
      </c>
      <c r="Q6" s="9">
        <v>15.186780299792577</v>
      </c>
      <c r="R6" s="9">
        <v>15.140924239834062</v>
      </c>
      <c r="S6" s="9">
        <v>15.095068179875547</v>
      </c>
      <c r="T6" s="9">
        <v>15.04921211991703</v>
      </c>
      <c r="U6" s="9">
        <v>15.003356059958515</v>
      </c>
      <c r="V6" s="9">
        <v>14.9575</v>
      </c>
      <c r="W6" s="9">
        <v>14.9575</v>
      </c>
      <c r="X6" s="9">
        <v>14.9575</v>
      </c>
      <c r="Y6" s="9">
        <v>14.9575</v>
      </c>
      <c r="Z6" s="9">
        <v>14.9575</v>
      </c>
      <c r="AA6" s="9">
        <v>14.9575</v>
      </c>
      <c r="AB6" s="9">
        <v>14.9575</v>
      </c>
      <c r="AC6" s="9">
        <v>14.9575</v>
      </c>
      <c r="AD6" s="9">
        <v>14.9575</v>
      </c>
      <c r="AE6" s="9">
        <v>14.9575</v>
      </c>
      <c r="AF6" s="9">
        <v>14.9575</v>
      </c>
    </row>
    <row r="7" spans="1:32" x14ac:dyDescent="0.25">
      <c r="A7" t="s">
        <v>83</v>
      </c>
      <c r="B7" s="9">
        <v>0.65508657083593658</v>
      </c>
      <c r="C7" s="9">
        <v>0.65508657083593658</v>
      </c>
      <c r="D7" s="9">
        <v>0.65508657083593658</v>
      </c>
      <c r="E7" s="9">
        <v>0.65508657083593658</v>
      </c>
      <c r="F7" s="9">
        <v>0.65508657083593658</v>
      </c>
      <c r="G7" s="9">
        <v>0.65508657083593658</v>
      </c>
      <c r="H7" s="9">
        <v>0.65508657083593658</v>
      </c>
      <c r="I7" s="9">
        <v>0.65508657083593658</v>
      </c>
      <c r="J7" s="9">
        <v>0.65508657083593658</v>
      </c>
      <c r="K7" s="9">
        <v>0.65508657083593658</v>
      </c>
      <c r="L7" s="9">
        <v>0.65508657083593658</v>
      </c>
      <c r="M7" s="9">
        <v>0.58957791375234292</v>
      </c>
      <c r="N7" s="9">
        <v>0.52406925666874926</v>
      </c>
      <c r="O7" s="9">
        <v>0.4585605995851556</v>
      </c>
      <c r="P7" s="9">
        <v>0.39305194250156195</v>
      </c>
      <c r="Q7" s="9">
        <v>0.32754328541796829</v>
      </c>
      <c r="R7" s="9">
        <v>0.26203462833437463</v>
      </c>
      <c r="S7" s="9">
        <v>0.19652597125078097</v>
      </c>
      <c r="T7" s="9">
        <v>0.13101731416718732</v>
      </c>
      <c r="U7" s="9">
        <v>6.5508657083593658E-2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</row>
    <row r="8" spans="1:32" x14ac:dyDescent="0.25">
      <c r="A8" t="s">
        <v>7</v>
      </c>
      <c r="B8" s="9">
        <v>0.65508657083593658</v>
      </c>
      <c r="C8" s="9">
        <v>0.65508657083593658</v>
      </c>
      <c r="D8" s="9">
        <v>0.65508657083593658</v>
      </c>
      <c r="E8" s="9">
        <v>0.65508657083593658</v>
      </c>
      <c r="F8" s="9">
        <v>0.65508657083593658</v>
      </c>
      <c r="G8" s="9">
        <v>0.65508657083593658</v>
      </c>
      <c r="H8" s="9">
        <v>0.65508657083593658</v>
      </c>
      <c r="I8" s="9">
        <v>0.65508657083593658</v>
      </c>
      <c r="J8" s="9">
        <v>0.65508657083593658</v>
      </c>
      <c r="K8" s="9">
        <v>0.65508657083593658</v>
      </c>
      <c r="L8" s="9">
        <v>0.65508657083593658</v>
      </c>
      <c r="M8" s="9">
        <v>0.58957791375234292</v>
      </c>
      <c r="N8" s="9">
        <v>0.52406925666874926</v>
      </c>
      <c r="O8" s="9">
        <v>0.4585605995851556</v>
      </c>
      <c r="P8" s="9">
        <v>0.39305194250156195</v>
      </c>
      <c r="Q8" s="9">
        <v>0.32754328541796829</v>
      </c>
      <c r="R8" s="9">
        <v>0.26203462833437463</v>
      </c>
      <c r="S8" s="9">
        <v>0.19652597125078097</v>
      </c>
      <c r="T8" s="9">
        <v>0.13101731416718732</v>
      </c>
      <c r="U8" s="9">
        <v>6.5508657083593658E-2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</row>
    <row r="9" spans="1:32" x14ac:dyDescent="0.25">
      <c r="A9" t="s">
        <v>8</v>
      </c>
      <c r="B9" s="9">
        <v>0.65508657083593658</v>
      </c>
      <c r="C9" s="9">
        <v>0.65508657083593658</v>
      </c>
      <c r="D9" s="9">
        <v>0.65508657083593658</v>
      </c>
      <c r="E9" s="9">
        <v>0.65508657083593658</v>
      </c>
      <c r="F9" s="9">
        <v>0.65508657083593658</v>
      </c>
      <c r="G9" s="9">
        <v>0.65508657083593658</v>
      </c>
      <c r="H9" s="9">
        <v>0.65508657083593658</v>
      </c>
      <c r="I9" s="9">
        <v>0.65508657083593658</v>
      </c>
      <c r="J9" s="9">
        <v>0.65508657083593658</v>
      </c>
      <c r="K9" s="9">
        <v>0.65508657083593658</v>
      </c>
      <c r="L9" s="9">
        <v>0.65508657083593658</v>
      </c>
      <c r="M9" s="9">
        <v>0.58957791375234292</v>
      </c>
      <c r="N9" s="9">
        <v>0.52406925666874926</v>
      </c>
      <c r="O9" s="9">
        <v>0.4585605995851556</v>
      </c>
      <c r="P9" s="9">
        <v>0.39305194250156195</v>
      </c>
      <c r="Q9" s="9">
        <v>0.32754328541796829</v>
      </c>
      <c r="R9" s="9">
        <v>0.26203462833437463</v>
      </c>
      <c r="S9" s="9">
        <v>0.19652597125078097</v>
      </c>
      <c r="T9" s="9">
        <v>0.13101731416718732</v>
      </c>
      <c r="U9" s="9">
        <v>6.5508657083593658E-2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25">
      <c r="A10" t="s">
        <v>10</v>
      </c>
      <c r="B10" s="9">
        <v>33.663335618775001</v>
      </c>
      <c r="C10" s="9">
        <v>33.663335618775001</v>
      </c>
      <c r="D10" s="9">
        <v>33.663335618775001</v>
      </c>
      <c r="E10" s="9">
        <v>33.663335618775001</v>
      </c>
      <c r="F10" s="9">
        <v>33.663335618775001</v>
      </c>
      <c r="G10" s="9">
        <v>33.663335618775001</v>
      </c>
      <c r="H10" s="9">
        <v>33.663335618775001</v>
      </c>
      <c r="I10" s="9">
        <v>33.663335618775001</v>
      </c>
      <c r="J10" s="9">
        <v>33.663335618775001</v>
      </c>
      <c r="K10" s="9">
        <v>33.663335618775001</v>
      </c>
      <c r="L10" s="9">
        <v>33.663335618775001</v>
      </c>
      <c r="M10" s="9">
        <v>33.59782696169141</v>
      </c>
      <c r="N10" s="9">
        <v>33.532318304607813</v>
      </c>
      <c r="O10" s="9">
        <v>33.466809647524222</v>
      </c>
      <c r="P10" s="9">
        <v>33.401300990440625</v>
      </c>
      <c r="Q10" s="9">
        <v>33.335792333357034</v>
      </c>
      <c r="R10" s="9">
        <v>33.270283676273444</v>
      </c>
      <c r="S10" s="9">
        <v>33.204775019189846</v>
      </c>
      <c r="T10" s="9">
        <v>33.139266362106255</v>
      </c>
      <c r="U10" s="9">
        <v>33.073757705022658</v>
      </c>
      <c r="V10" s="9">
        <v>33.008249047939067</v>
      </c>
      <c r="W10" s="9">
        <v>33.008249047939067</v>
      </c>
      <c r="X10" s="9">
        <v>33.008249047939067</v>
      </c>
      <c r="Y10" s="9">
        <v>33.008249047939067</v>
      </c>
      <c r="Z10" s="9">
        <v>33.008249047939067</v>
      </c>
      <c r="AA10" s="9">
        <v>33.008249047939067</v>
      </c>
      <c r="AB10" s="9">
        <v>33.008249047939067</v>
      </c>
      <c r="AC10" s="9">
        <v>33.008249047939067</v>
      </c>
      <c r="AD10" s="9">
        <v>33.008249047939067</v>
      </c>
      <c r="AE10" s="9">
        <v>33.008249047939067</v>
      </c>
      <c r="AF10" s="9">
        <v>33.008249047939067</v>
      </c>
    </row>
    <row r="11" spans="1:32" x14ac:dyDescent="0.25">
      <c r="A11" t="s">
        <v>11</v>
      </c>
      <c r="B11" s="9">
        <v>0.65508657083593658</v>
      </c>
      <c r="C11" s="9">
        <v>0.65508657083593658</v>
      </c>
      <c r="D11" s="9">
        <v>0.65508657083593658</v>
      </c>
      <c r="E11" s="9">
        <v>0.65508657083593658</v>
      </c>
      <c r="F11" s="9">
        <v>0.65508657083593658</v>
      </c>
      <c r="G11" s="9">
        <v>0.65508657083593658</v>
      </c>
      <c r="H11" s="9">
        <v>0.65508657083593658</v>
      </c>
      <c r="I11" s="9">
        <v>0.65508657083593658</v>
      </c>
      <c r="J11" s="9">
        <v>0.65508657083593658</v>
      </c>
      <c r="K11" s="9">
        <v>0.65508657083593658</v>
      </c>
      <c r="L11" s="9">
        <v>0.65508657083593658</v>
      </c>
      <c r="M11" s="9">
        <v>0.58957791375234292</v>
      </c>
      <c r="N11" s="9">
        <v>0.52406925666874926</v>
      </c>
      <c r="O11" s="9">
        <v>0.4585605995851556</v>
      </c>
      <c r="P11" s="9">
        <v>0.39305194250156195</v>
      </c>
      <c r="Q11" s="9">
        <v>0.32754328541796829</v>
      </c>
      <c r="R11" s="9">
        <v>0.26203462833437463</v>
      </c>
      <c r="S11" s="9">
        <v>0.19652597125078097</v>
      </c>
      <c r="T11" s="9">
        <v>0.13101731416718732</v>
      </c>
      <c r="U11" s="9">
        <v>6.5508657083593658E-2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27.756873374125703</v>
      </c>
      <c r="N13" s="9">
        <v>27.737220777000623</v>
      </c>
      <c r="O13" s="9">
        <v>27.717568179875546</v>
      </c>
      <c r="P13" s="9">
        <v>27.697915582750468</v>
      </c>
      <c r="Q13" s="9">
        <v>27.678262985625388</v>
      </c>
      <c r="R13" s="9">
        <v>27.658610388500311</v>
      </c>
      <c r="S13" s="9">
        <v>27.638957791375233</v>
      </c>
      <c r="T13" s="9">
        <v>27.619305194250156</v>
      </c>
      <c r="U13" s="9">
        <v>27.599652597125075</v>
      </c>
      <c r="V13" s="9">
        <v>27.58</v>
      </c>
      <c r="W13" s="9">
        <v>27.58</v>
      </c>
      <c r="X13" s="9">
        <v>27.58</v>
      </c>
      <c r="Y13" s="9">
        <v>27.58</v>
      </c>
      <c r="Z13" s="9">
        <v>27.58</v>
      </c>
      <c r="AA13" s="9">
        <v>27.58</v>
      </c>
      <c r="AB13" s="9">
        <v>27.58</v>
      </c>
      <c r="AC13" s="9">
        <v>27.58</v>
      </c>
      <c r="AD13" s="9">
        <v>27.58</v>
      </c>
      <c r="AE13" s="9">
        <v>27.58</v>
      </c>
      <c r="AF13" s="9">
        <v>27.58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F14"/>
  <sheetViews>
    <sheetView tabSelected="1" workbookViewId="0">
      <selection activeCell="I17" sqref="I17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  <col min="7" max="7" width="12" bestFit="1" customWidth="1"/>
  </cols>
  <sheetData>
    <row r="1" spans="1:32" x14ac:dyDescent="0.2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s="34" customFormat="1" x14ac:dyDescent="0.25">
      <c r="A2" s="34" t="s">
        <v>52</v>
      </c>
      <c r="B2" s="39">
        <v>77.611999999999995</v>
      </c>
      <c r="C2" s="39">
        <v>77.611999999999995</v>
      </c>
      <c r="D2" s="39">
        <v>77.611999999999995</v>
      </c>
      <c r="E2" s="39">
        <v>77.611999999999995</v>
      </c>
      <c r="F2" s="39">
        <v>77.611999999999995</v>
      </c>
      <c r="G2" s="39">
        <v>77.611999999999995</v>
      </c>
      <c r="H2" s="39">
        <v>77.611999999999995</v>
      </c>
      <c r="I2" s="39">
        <v>77.611999999999995</v>
      </c>
      <c r="J2" s="39">
        <v>77.611999999999995</v>
      </c>
      <c r="K2" s="39">
        <v>77.611999999999995</v>
      </c>
      <c r="L2" s="39">
        <v>77.611999999999995</v>
      </c>
      <c r="M2" s="39">
        <v>77.611999999999995</v>
      </c>
      <c r="N2" s="39">
        <v>77.611999999999995</v>
      </c>
      <c r="O2" s="39">
        <v>77.611999999999995</v>
      </c>
      <c r="P2" s="39">
        <v>77.611999999999995</v>
      </c>
      <c r="Q2" s="39">
        <v>77.611999999999995</v>
      </c>
      <c r="R2" s="39">
        <v>77.611999999999995</v>
      </c>
      <c r="S2" s="39">
        <v>77.611999999999995</v>
      </c>
      <c r="T2" s="39">
        <v>77.611999999999995</v>
      </c>
      <c r="U2" s="39">
        <v>77.611999999999995</v>
      </c>
      <c r="V2" s="39">
        <v>77.611999999999995</v>
      </c>
      <c r="W2" s="39">
        <v>77.611999999999995</v>
      </c>
      <c r="X2" s="39">
        <v>77.611999999999995</v>
      </c>
      <c r="Y2" s="39">
        <v>77.611999999999995</v>
      </c>
      <c r="Z2" s="39">
        <v>77.611999999999995</v>
      </c>
      <c r="AA2" s="39">
        <v>77.611999999999995</v>
      </c>
      <c r="AB2" s="39">
        <v>77.611999999999995</v>
      </c>
      <c r="AC2" s="39">
        <v>77.611999999999995</v>
      </c>
      <c r="AD2" s="39">
        <v>77.611999999999995</v>
      </c>
      <c r="AE2" s="39">
        <v>77.611999999999995</v>
      </c>
      <c r="AF2" s="39">
        <v>77.611999999999995</v>
      </c>
    </row>
    <row r="3" spans="1:32" x14ac:dyDescent="0.25">
      <c r="A3" t="s">
        <v>1</v>
      </c>
      <c r="B3" s="9">
        <v>74.806552008597095</v>
      </c>
      <c r="C3" s="9">
        <v>74.806552008597095</v>
      </c>
      <c r="D3" s="9">
        <v>74.806552008597095</v>
      </c>
      <c r="E3" s="9">
        <v>74.806552008597095</v>
      </c>
      <c r="F3" s="9">
        <v>74.806552008597095</v>
      </c>
      <c r="G3" s="9">
        <v>74.806552008597095</v>
      </c>
      <c r="H3" s="9">
        <v>74.806552008597095</v>
      </c>
      <c r="I3" s="9">
        <v>74.806552008597095</v>
      </c>
      <c r="J3" s="9">
        <v>74.806552008597095</v>
      </c>
      <c r="K3" s="9">
        <v>74.806552008597095</v>
      </c>
      <c r="L3" s="9">
        <v>74.806552008597095</v>
      </c>
      <c r="M3" s="9">
        <v>74.806552008597095</v>
      </c>
      <c r="N3" s="9">
        <v>74.806552008597095</v>
      </c>
      <c r="O3" s="9">
        <v>74.806552008597095</v>
      </c>
      <c r="P3" s="9">
        <v>74.806552008597095</v>
      </c>
      <c r="Q3" s="9">
        <v>74.806552008597095</v>
      </c>
      <c r="R3" s="9">
        <v>74.806552008597095</v>
      </c>
      <c r="S3" s="9">
        <v>74.806552008597095</v>
      </c>
      <c r="T3" s="9">
        <v>74.806552008597095</v>
      </c>
      <c r="U3" s="9">
        <v>74.806552008597095</v>
      </c>
      <c r="V3" s="9">
        <v>74.806552008597095</v>
      </c>
      <c r="W3" s="9">
        <v>74.806552008597095</v>
      </c>
      <c r="X3" s="9">
        <v>74.806552008597095</v>
      </c>
      <c r="Y3" s="9">
        <v>74.806552008597095</v>
      </c>
      <c r="Z3" s="9">
        <v>74.806552008597095</v>
      </c>
      <c r="AA3" s="9">
        <v>74.806552008597095</v>
      </c>
      <c r="AB3" s="9">
        <v>74.806552008597095</v>
      </c>
      <c r="AC3" s="9">
        <v>74.806552008597095</v>
      </c>
      <c r="AD3" s="9">
        <v>74.806552008597095</v>
      </c>
      <c r="AE3" s="9">
        <v>74.806552008597095</v>
      </c>
      <c r="AF3" s="9">
        <v>74.806552008597095</v>
      </c>
    </row>
    <row r="4" spans="1:32" x14ac:dyDescent="0.25">
      <c r="A4" t="s">
        <v>2</v>
      </c>
      <c r="B4" s="9">
        <v>74.78462394366197</v>
      </c>
      <c r="C4" s="9">
        <v>74.78462394366197</v>
      </c>
      <c r="D4" s="9">
        <v>74.78462394366197</v>
      </c>
      <c r="E4" s="9">
        <v>74.78462394366197</v>
      </c>
      <c r="F4" s="9">
        <v>74.78462394366197</v>
      </c>
      <c r="G4" s="9">
        <v>74.78462394366197</v>
      </c>
      <c r="H4" s="9">
        <v>74.78462394366197</v>
      </c>
      <c r="I4" s="9">
        <v>74.78462394366197</v>
      </c>
      <c r="J4" s="9">
        <v>74.78462394366197</v>
      </c>
      <c r="K4" s="9">
        <v>74.78462394366197</v>
      </c>
      <c r="L4" s="9">
        <v>74.78462394366197</v>
      </c>
      <c r="M4" s="9">
        <v>74.78462394366197</v>
      </c>
      <c r="N4" s="9">
        <v>74.78462394366197</v>
      </c>
      <c r="O4" s="9">
        <v>74.78462394366197</v>
      </c>
      <c r="P4" s="9">
        <v>74.78462394366197</v>
      </c>
      <c r="Q4" s="9">
        <v>74.78462394366197</v>
      </c>
      <c r="R4" s="9">
        <v>74.78462394366197</v>
      </c>
      <c r="S4" s="9">
        <v>74.78462394366197</v>
      </c>
      <c r="T4" s="9">
        <v>74.78462394366197</v>
      </c>
      <c r="U4" s="9">
        <v>74.78462394366197</v>
      </c>
      <c r="V4" s="9">
        <v>74.78462394366197</v>
      </c>
      <c r="W4" s="9">
        <v>74.78462394366197</v>
      </c>
      <c r="X4" s="9">
        <v>74.78462394366197</v>
      </c>
      <c r="Y4" s="9">
        <v>74.78462394366197</v>
      </c>
      <c r="Z4" s="9">
        <v>74.78462394366197</v>
      </c>
      <c r="AA4" s="9">
        <v>74.78462394366197</v>
      </c>
      <c r="AB4" s="9">
        <v>74.78462394366197</v>
      </c>
      <c r="AC4" s="9">
        <v>74.78462394366197</v>
      </c>
      <c r="AD4" s="9">
        <v>74.78462394366197</v>
      </c>
      <c r="AE4" s="9">
        <v>74.78462394366197</v>
      </c>
      <c r="AF4" s="9">
        <v>74.78462394366197</v>
      </c>
    </row>
    <row r="5" spans="1:32" x14ac:dyDescent="0.25">
      <c r="A5" t="s">
        <v>3</v>
      </c>
      <c r="B5" s="9">
        <v>56.134</v>
      </c>
      <c r="C5" s="9">
        <v>56.134</v>
      </c>
      <c r="D5" s="9">
        <v>56.134</v>
      </c>
      <c r="E5" s="9">
        <v>56.134</v>
      </c>
      <c r="F5" s="9">
        <v>56.134</v>
      </c>
      <c r="G5" s="9">
        <v>56.134</v>
      </c>
      <c r="H5" s="9">
        <v>56.134</v>
      </c>
      <c r="I5" s="9">
        <v>56.134</v>
      </c>
      <c r="J5" s="9">
        <v>56.134</v>
      </c>
      <c r="K5" s="9">
        <v>56.134</v>
      </c>
      <c r="L5" s="9">
        <v>56.134</v>
      </c>
      <c r="M5" s="9">
        <v>56.134</v>
      </c>
      <c r="N5" s="9">
        <v>56.134</v>
      </c>
      <c r="O5" s="9">
        <v>56.134</v>
      </c>
      <c r="P5" s="9">
        <v>56.134</v>
      </c>
      <c r="Q5" s="9">
        <v>56.134</v>
      </c>
      <c r="R5" s="9">
        <v>56.134</v>
      </c>
      <c r="S5" s="9">
        <v>56.134</v>
      </c>
      <c r="T5" s="9">
        <v>56.134</v>
      </c>
      <c r="U5" s="9">
        <v>56.134</v>
      </c>
      <c r="V5" s="9">
        <v>56.134</v>
      </c>
      <c r="W5" s="9">
        <v>56.134</v>
      </c>
      <c r="X5" s="9">
        <v>56.134</v>
      </c>
      <c r="Y5" s="9">
        <v>56.134</v>
      </c>
      <c r="Z5" s="9">
        <v>56.134</v>
      </c>
      <c r="AA5" s="9">
        <v>56.134</v>
      </c>
      <c r="AB5" s="9">
        <v>56.134</v>
      </c>
      <c r="AC5" s="9">
        <v>56.134</v>
      </c>
      <c r="AD5" s="9">
        <v>56.134</v>
      </c>
      <c r="AE5" s="9">
        <v>56.134</v>
      </c>
      <c r="AF5" s="9">
        <v>56.134</v>
      </c>
    </row>
    <row r="6" spans="1:32" x14ac:dyDescent="0.25">
      <c r="A6" t="s">
        <v>4</v>
      </c>
      <c r="B6" s="9">
        <v>66.129000000000005</v>
      </c>
      <c r="C6" s="9">
        <v>66.129000000000005</v>
      </c>
      <c r="D6" s="9">
        <v>66.129000000000005</v>
      </c>
      <c r="E6" s="9">
        <v>66.129000000000005</v>
      </c>
      <c r="F6" s="9">
        <v>66.129000000000005</v>
      </c>
      <c r="G6" s="9">
        <v>66.129000000000005</v>
      </c>
      <c r="H6" s="9">
        <v>66.129000000000005</v>
      </c>
      <c r="I6" s="9">
        <v>66.129000000000005</v>
      </c>
      <c r="J6" s="9">
        <v>66.129000000000005</v>
      </c>
      <c r="K6" s="9">
        <v>66.129000000000005</v>
      </c>
      <c r="L6" s="9">
        <v>66.129000000000005</v>
      </c>
      <c r="M6" s="9">
        <v>66.129000000000005</v>
      </c>
      <c r="N6" s="9">
        <v>66.129000000000005</v>
      </c>
      <c r="O6" s="9">
        <v>66.129000000000005</v>
      </c>
      <c r="P6" s="9">
        <v>66.129000000000005</v>
      </c>
      <c r="Q6" s="9">
        <v>66.129000000000005</v>
      </c>
      <c r="R6" s="9">
        <v>66.129000000000005</v>
      </c>
      <c r="S6" s="9">
        <v>66.129000000000005</v>
      </c>
      <c r="T6" s="9">
        <v>66.129000000000005</v>
      </c>
      <c r="U6" s="9">
        <v>66.129000000000005</v>
      </c>
      <c r="V6" s="9">
        <v>66.129000000000005</v>
      </c>
      <c r="W6" s="9">
        <v>66.129000000000005</v>
      </c>
      <c r="X6" s="9">
        <v>66.129000000000005</v>
      </c>
      <c r="Y6" s="9">
        <v>66.129000000000005</v>
      </c>
      <c r="Z6" s="9">
        <v>66.129000000000005</v>
      </c>
      <c r="AA6" s="9">
        <v>66.129000000000005</v>
      </c>
      <c r="AB6" s="9">
        <v>66.129000000000005</v>
      </c>
      <c r="AC6" s="9">
        <v>66.129000000000005</v>
      </c>
      <c r="AD6" s="9">
        <v>66.129000000000005</v>
      </c>
      <c r="AE6" s="9">
        <v>66.129000000000005</v>
      </c>
      <c r="AF6" s="9">
        <v>66.129000000000005</v>
      </c>
    </row>
    <row r="7" spans="1:32" s="34" customFormat="1" x14ac:dyDescent="0.25">
      <c r="A7" s="34" t="s">
        <v>83</v>
      </c>
      <c r="B7" s="39">
        <v>0.94</v>
      </c>
      <c r="C7" s="39">
        <v>0.94</v>
      </c>
      <c r="D7" s="39">
        <v>0.94</v>
      </c>
      <c r="E7" s="39">
        <v>0.94</v>
      </c>
      <c r="F7" s="39">
        <v>0.94</v>
      </c>
      <c r="G7" s="39">
        <v>0.94</v>
      </c>
      <c r="H7" s="39">
        <v>0.94</v>
      </c>
      <c r="I7" s="39">
        <v>0.94</v>
      </c>
      <c r="J7" s="39">
        <v>0.94</v>
      </c>
      <c r="K7" s="39">
        <v>0.94</v>
      </c>
      <c r="L7" s="39">
        <v>0.94</v>
      </c>
      <c r="M7" s="39">
        <v>0.94</v>
      </c>
      <c r="N7" s="39">
        <v>0.94</v>
      </c>
      <c r="O7" s="39">
        <v>0.94</v>
      </c>
      <c r="P7" s="39">
        <v>0.94</v>
      </c>
      <c r="Q7" s="39">
        <v>0.94</v>
      </c>
      <c r="R7" s="39">
        <v>0.94</v>
      </c>
      <c r="S7" s="39">
        <v>0.94</v>
      </c>
      <c r="T7" s="39">
        <v>0.94</v>
      </c>
      <c r="U7" s="39">
        <v>0.94</v>
      </c>
      <c r="V7" s="39">
        <v>0.94</v>
      </c>
      <c r="W7" s="39">
        <v>0.94</v>
      </c>
      <c r="X7" s="39">
        <v>0.94</v>
      </c>
      <c r="Y7" s="39">
        <v>0.94</v>
      </c>
      <c r="Z7" s="39">
        <v>0.94</v>
      </c>
      <c r="AA7" s="39">
        <v>0.94</v>
      </c>
      <c r="AB7" s="39">
        <v>0.94</v>
      </c>
      <c r="AC7" s="39">
        <v>0.94</v>
      </c>
      <c r="AD7" s="39">
        <v>0.94</v>
      </c>
      <c r="AE7" s="39">
        <v>0.94</v>
      </c>
      <c r="AF7" s="39">
        <v>0.94</v>
      </c>
    </row>
    <row r="8" spans="1:32" s="34" customFormat="1" x14ac:dyDescent="0.25">
      <c r="A8" s="34" t="s">
        <v>7</v>
      </c>
      <c r="B8" s="39">
        <v>0.94</v>
      </c>
      <c r="C8" s="39">
        <v>0.94</v>
      </c>
      <c r="D8" s="39">
        <v>0.94</v>
      </c>
      <c r="E8" s="39">
        <v>0.94</v>
      </c>
      <c r="F8" s="39">
        <v>0.94</v>
      </c>
      <c r="G8" s="39">
        <v>0.94</v>
      </c>
      <c r="H8" s="39">
        <v>0.94</v>
      </c>
      <c r="I8" s="39">
        <v>0.94</v>
      </c>
      <c r="J8" s="39">
        <v>0.94</v>
      </c>
      <c r="K8" s="39">
        <v>0.94</v>
      </c>
      <c r="L8" s="39">
        <v>0.94</v>
      </c>
      <c r="M8" s="39">
        <v>0.94</v>
      </c>
      <c r="N8" s="39">
        <v>0.94</v>
      </c>
      <c r="O8" s="39">
        <v>0.94</v>
      </c>
      <c r="P8" s="39">
        <v>0.94</v>
      </c>
      <c r="Q8" s="39">
        <v>0.94</v>
      </c>
      <c r="R8" s="39">
        <v>0.94</v>
      </c>
      <c r="S8" s="39">
        <v>0.94</v>
      </c>
      <c r="T8" s="39">
        <v>0.94</v>
      </c>
      <c r="U8" s="39">
        <v>0.94</v>
      </c>
      <c r="V8" s="39">
        <v>0.94</v>
      </c>
      <c r="W8" s="39">
        <v>0.94</v>
      </c>
      <c r="X8" s="39">
        <v>0.94</v>
      </c>
      <c r="Y8" s="39">
        <v>0.94</v>
      </c>
      <c r="Z8" s="39">
        <v>0.94</v>
      </c>
      <c r="AA8" s="39">
        <v>0.94</v>
      </c>
      <c r="AB8" s="39">
        <v>0.94</v>
      </c>
      <c r="AC8" s="39">
        <v>0.94</v>
      </c>
      <c r="AD8" s="39">
        <v>0.94</v>
      </c>
      <c r="AE8" s="39">
        <v>0.94</v>
      </c>
      <c r="AF8" s="39">
        <v>0.94</v>
      </c>
    </row>
    <row r="9" spans="1:32" s="34" customFormat="1" x14ac:dyDescent="0.25">
      <c r="A9" s="34" t="s">
        <v>8</v>
      </c>
      <c r="B9" s="39">
        <v>0.94</v>
      </c>
      <c r="C9" s="39">
        <v>0.94</v>
      </c>
      <c r="D9" s="39">
        <v>0.94</v>
      </c>
      <c r="E9" s="39">
        <v>0.94</v>
      </c>
      <c r="F9" s="39">
        <v>0.94</v>
      </c>
      <c r="G9" s="39">
        <v>0.94</v>
      </c>
      <c r="H9" s="39">
        <v>0.94</v>
      </c>
      <c r="I9" s="39">
        <v>0.94</v>
      </c>
      <c r="J9" s="39">
        <v>0.94</v>
      </c>
      <c r="K9" s="39">
        <v>0.94</v>
      </c>
      <c r="L9" s="39">
        <v>0.94</v>
      </c>
      <c r="M9" s="39">
        <v>0.94</v>
      </c>
      <c r="N9" s="39">
        <v>0.94</v>
      </c>
      <c r="O9" s="39">
        <v>0.94</v>
      </c>
      <c r="P9" s="39">
        <v>0.94</v>
      </c>
      <c r="Q9" s="39">
        <v>0.94</v>
      </c>
      <c r="R9" s="39">
        <v>0.94</v>
      </c>
      <c r="S9" s="39">
        <v>0.94</v>
      </c>
      <c r="T9" s="39">
        <v>0.94</v>
      </c>
      <c r="U9" s="39">
        <v>0.94</v>
      </c>
      <c r="V9" s="39">
        <v>0.94</v>
      </c>
      <c r="W9" s="39">
        <v>0.94</v>
      </c>
      <c r="X9" s="39">
        <v>0.94</v>
      </c>
      <c r="Y9" s="39">
        <v>0.94</v>
      </c>
      <c r="Z9" s="39">
        <v>0.94</v>
      </c>
      <c r="AA9" s="39">
        <v>0.94</v>
      </c>
      <c r="AB9" s="39">
        <v>0.94</v>
      </c>
      <c r="AC9" s="39">
        <v>0.94</v>
      </c>
      <c r="AD9" s="39">
        <v>0.94</v>
      </c>
      <c r="AE9" s="39">
        <v>0.94</v>
      </c>
      <c r="AF9" s="39">
        <v>0.94</v>
      </c>
    </row>
    <row r="10" spans="1:32" s="34" customFormat="1" x14ac:dyDescent="0.25">
      <c r="A10" s="34" t="s">
        <v>10</v>
      </c>
      <c r="B10" s="39">
        <v>5.3239999999999998</v>
      </c>
      <c r="C10" s="39">
        <v>5.3239999999999998</v>
      </c>
      <c r="D10" s="39">
        <v>5.3239999999999998</v>
      </c>
      <c r="E10" s="39">
        <v>5.3239999999999998</v>
      </c>
      <c r="F10" s="39">
        <v>5.3239999999999998</v>
      </c>
      <c r="G10" s="39">
        <v>5.3239999999999998</v>
      </c>
      <c r="H10" s="39">
        <v>5.3239999999999998</v>
      </c>
      <c r="I10" s="39">
        <v>5.3239999999999998</v>
      </c>
      <c r="J10" s="39">
        <v>5.3239999999999998</v>
      </c>
      <c r="K10" s="39">
        <v>5.3239999999999998</v>
      </c>
      <c r="L10" s="39">
        <v>5.3239999999999998</v>
      </c>
      <c r="M10" s="39">
        <v>5.3239999999999998</v>
      </c>
      <c r="N10" s="39">
        <v>5.3239999999999998</v>
      </c>
      <c r="O10" s="39">
        <v>5.3239999999999998</v>
      </c>
      <c r="P10" s="39">
        <v>5.3239999999999998</v>
      </c>
      <c r="Q10" s="39">
        <v>5.3239999999999998</v>
      </c>
      <c r="R10" s="39">
        <v>5.3239999999999998</v>
      </c>
      <c r="S10" s="39">
        <v>5.3239999999999998</v>
      </c>
      <c r="T10" s="39">
        <v>5.3239999999999998</v>
      </c>
      <c r="U10" s="39">
        <v>5.3239999999999998</v>
      </c>
      <c r="V10" s="39">
        <v>5.3239999999999998</v>
      </c>
      <c r="W10" s="39">
        <v>5.3239999999999998</v>
      </c>
      <c r="X10" s="39">
        <v>5.3239999999999998</v>
      </c>
      <c r="Y10" s="39">
        <v>5.3239999999999998</v>
      </c>
      <c r="Z10" s="39">
        <v>5.3239999999999998</v>
      </c>
      <c r="AA10" s="39">
        <v>5.3239999999999998</v>
      </c>
      <c r="AB10" s="39">
        <v>5.3239999999999998</v>
      </c>
      <c r="AC10" s="39">
        <v>5.3239999999999998</v>
      </c>
      <c r="AD10" s="39">
        <v>5.3239999999999998</v>
      </c>
      <c r="AE10" s="39">
        <v>5.3239999999999998</v>
      </c>
      <c r="AF10" s="39">
        <v>5.3239999999999998</v>
      </c>
    </row>
    <row r="11" spans="1:32" s="34" customFormat="1" x14ac:dyDescent="0.25">
      <c r="A11" s="34" t="s">
        <v>11</v>
      </c>
      <c r="B11" s="39">
        <v>5.3239999999999998</v>
      </c>
      <c r="C11" s="39">
        <v>5.3239999999999998</v>
      </c>
      <c r="D11" s="39">
        <v>5.3239999999999998</v>
      </c>
      <c r="E11" s="39">
        <v>5.3239999999999998</v>
      </c>
      <c r="F11" s="39">
        <v>5.3239999999999998</v>
      </c>
      <c r="G11" s="39">
        <v>5.3239999999999998</v>
      </c>
      <c r="H11" s="39">
        <v>5.3239999999999998</v>
      </c>
      <c r="I11" s="39">
        <v>5.3239999999999998</v>
      </c>
      <c r="J11" s="39">
        <v>5.3239999999999998</v>
      </c>
      <c r="K11" s="39">
        <v>5.3239999999999998</v>
      </c>
      <c r="L11" s="39">
        <v>5.3239999999999998</v>
      </c>
      <c r="M11" s="39">
        <v>5.3239999999999998</v>
      </c>
      <c r="N11" s="39">
        <v>5.3239999999999998</v>
      </c>
      <c r="O11" s="39">
        <v>5.3239999999999998</v>
      </c>
      <c r="P11" s="39">
        <v>5.3239999999999998</v>
      </c>
      <c r="Q11" s="39">
        <v>5.3239999999999998</v>
      </c>
      <c r="R11" s="39">
        <v>5.3239999999999998</v>
      </c>
      <c r="S11" s="39">
        <v>5.3239999999999998</v>
      </c>
      <c r="T11" s="39">
        <v>5.3239999999999998</v>
      </c>
      <c r="U11" s="39">
        <v>5.3239999999999998</v>
      </c>
      <c r="V11" s="39">
        <v>5.3239999999999998</v>
      </c>
      <c r="W11" s="39">
        <v>5.3239999999999998</v>
      </c>
      <c r="X11" s="39">
        <v>5.3239999999999998</v>
      </c>
      <c r="Y11" s="39">
        <v>5.3239999999999998</v>
      </c>
      <c r="Z11" s="39">
        <v>5.3239999999999998</v>
      </c>
      <c r="AA11" s="39">
        <v>5.3239999999999998</v>
      </c>
      <c r="AB11" s="39">
        <v>5.3239999999999998</v>
      </c>
      <c r="AC11" s="39">
        <v>5.3239999999999998</v>
      </c>
      <c r="AD11" s="39">
        <v>5.3239999999999998</v>
      </c>
      <c r="AE11" s="39">
        <v>5.3239999999999998</v>
      </c>
      <c r="AF11" s="39">
        <v>5.3239999999999998</v>
      </c>
    </row>
    <row r="12" spans="1:32" x14ac:dyDescent="0.25">
      <c r="A12" t="s">
        <v>84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</row>
    <row r="13" spans="1:32" x14ac:dyDescent="0.25">
      <c r="A13" t="s">
        <v>12</v>
      </c>
      <c r="B13" s="9">
        <v>23.804556452746759</v>
      </c>
      <c r="C13" s="9">
        <v>23.804556452746759</v>
      </c>
      <c r="D13" s="9">
        <v>23.804556452746759</v>
      </c>
      <c r="E13" s="9">
        <v>23.804556452746759</v>
      </c>
      <c r="F13" s="9">
        <v>23.804556452746759</v>
      </c>
      <c r="G13" s="9">
        <v>23.804556452746759</v>
      </c>
      <c r="H13" s="9">
        <v>23.804556452746759</v>
      </c>
      <c r="I13" s="9">
        <v>23.804556452746759</v>
      </c>
      <c r="J13" s="9">
        <v>23.804556452746759</v>
      </c>
      <c r="K13" s="9">
        <v>23.804556452746759</v>
      </c>
      <c r="L13" s="9">
        <v>23.804556452746759</v>
      </c>
      <c r="M13" s="9">
        <v>23.689600807472083</v>
      </c>
      <c r="N13" s="9">
        <v>23.574645162197406</v>
      </c>
      <c r="O13" s="9">
        <v>23.459689516922733</v>
      </c>
      <c r="P13" s="9">
        <v>23.344733871648057</v>
      </c>
      <c r="Q13" s="9">
        <v>23.22977822637338</v>
      </c>
      <c r="R13" s="9">
        <v>23.114822581098704</v>
      </c>
      <c r="S13" s="9">
        <v>22.999866935824027</v>
      </c>
      <c r="T13" s="9">
        <v>22.884911290549354</v>
      </c>
      <c r="U13" s="9">
        <v>22.769955645274678</v>
      </c>
      <c r="V13" s="9">
        <v>22.655000000000001</v>
      </c>
      <c r="W13" s="9">
        <v>22.655000000000001</v>
      </c>
      <c r="X13" s="9">
        <v>22.655000000000001</v>
      </c>
      <c r="Y13" s="9">
        <v>22.655000000000001</v>
      </c>
      <c r="Z13" s="9">
        <v>22.655000000000001</v>
      </c>
      <c r="AA13" s="9">
        <v>22.655000000000001</v>
      </c>
      <c r="AB13" s="9">
        <v>22.655000000000001</v>
      </c>
      <c r="AC13" s="9">
        <v>22.655000000000001</v>
      </c>
      <c r="AD13" s="9">
        <v>22.655000000000001</v>
      </c>
      <c r="AE13" s="9">
        <v>22.655000000000001</v>
      </c>
      <c r="AF13" s="9">
        <v>22.655000000000001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F14"/>
  <sheetViews>
    <sheetView topLeftCell="T1" workbookViewId="0"/>
  </sheetViews>
  <sheetFormatPr defaultColWidth="8.7109375" defaultRowHeight="15" x14ac:dyDescent="0.25"/>
  <cols>
    <col min="1" max="1" width="19.5703125" customWidth="1"/>
    <col min="2" max="2" width="29.7109375" bestFit="1" customWidth="1"/>
    <col min="3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v>10.17211572390219</v>
      </c>
      <c r="C2" s="14">
        <v>10.053710144047244</v>
      </c>
      <c r="D2" s="14">
        <v>9.9353045641922968</v>
      </c>
      <c r="E2" s="14">
        <v>9.8168989843373513</v>
      </c>
      <c r="F2" s="14">
        <v>9.698493404482404</v>
      </c>
      <c r="G2" s="14">
        <v>9.5800878246274586</v>
      </c>
      <c r="H2" s="14">
        <v>9.4616822447725131</v>
      </c>
      <c r="I2" s="14">
        <v>9.3432766649175658</v>
      </c>
      <c r="J2" s="14">
        <v>9.2248710850626203</v>
      </c>
      <c r="K2" s="14">
        <v>9.1064655052076731</v>
      </c>
      <c r="L2" s="14">
        <v>8.9880599253527276</v>
      </c>
      <c r="M2" s="14">
        <v>8.94500335086002</v>
      </c>
      <c r="N2" s="14">
        <v>8.9019467763673124</v>
      </c>
      <c r="O2" s="14">
        <v>8.8588902018746047</v>
      </c>
      <c r="P2" s="14">
        <v>8.8158336273818971</v>
      </c>
      <c r="Q2" s="14">
        <v>8.7727770528891895</v>
      </c>
      <c r="R2" s="14">
        <v>8.7297204783964801</v>
      </c>
      <c r="S2" s="14">
        <v>8.6866639039037725</v>
      </c>
      <c r="T2" s="14">
        <v>8.6436073294110649</v>
      </c>
      <c r="U2" s="14">
        <v>8.6005507549183573</v>
      </c>
      <c r="V2" s="14">
        <v>8.5574941804256497</v>
      </c>
      <c r="W2" s="14">
        <v>8.5144376059329403</v>
      </c>
      <c r="X2" s="14">
        <v>8.4713810314402309</v>
      </c>
      <c r="Y2" s="14">
        <v>8.4283244569475215</v>
      </c>
      <c r="Z2" s="14">
        <v>8.3852678824548121</v>
      </c>
      <c r="AA2" s="14">
        <v>8.3422113079621028</v>
      </c>
      <c r="AB2" s="14">
        <v>8.2991547334693916</v>
      </c>
      <c r="AC2" s="14">
        <v>8.2560981589766822</v>
      </c>
      <c r="AD2" s="14">
        <v>8.2130415844839728</v>
      </c>
      <c r="AE2" s="14">
        <v>8.1699850099912634</v>
      </c>
      <c r="AF2" s="14">
        <v>8.126928435498554</v>
      </c>
    </row>
    <row r="3" spans="1:32" s="2" customFormat="1" x14ac:dyDescent="0.25">
      <c r="A3" t="s">
        <v>1</v>
      </c>
      <c r="B3" s="14">
        <v>10.907374454843326</v>
      </c>
      <c r="C3" s="14">
        <v>10.780410307749912</v>
      </c>
      <c r="D3" s="14">
        <v>10.653446160656499</v>
      </c>
      <c r="E3" s="14">
        <v>10.526482013563083</v>
      </c>
      <c r="F3" s="14">
        <v>10.399517866469669</v>
      </c>
      <c r="G3" s="14">
        <v>10.272553719376255</v>
      </c>
      <c r="H3" s="14">
        <v>10.145589572282841</v>
      </c>
      <c r="I3" s="14">
        <v>10.018625425189427</v>
      </c>
      <c r="J3" s="14">
        <v>9.8916612780960111</v>
      </c>
      <c r="K3" s="14">
        <v>9.7646971310025972</v>
      </c>
      <c r="L3" s="14">
        <v>9.6377329839091832</v>
      </c>
      <c r="M3" s="14">
        <v>9.5915642031479411</v>
      </c>
      <c r="N3" s="14">
        <v>9.5453954223867008</v>
      </c>
      <c r="O3" s="14">
        <v>9.4992266416254587</v>
      </c>
      <c r="P3" s="14">
        <v>9.4530578608642166</v>
      </c>
      <c r="Q3" s="14">
        <v>9.4068890801029745</v>
      </c>
      <c r="R3" s="14">
        <v>9.3607202993417342</v>
      </c>
      <c r="S3" s="14">
        <v>9.3145515185804921</v>
      </c>
      <c r="T3" s="14">
        <v>9.26838273781925</v>
      </c>
      <c r="U3" s="14">
        <v>9.2222139570580097</v>
      </c>
      <c r="V3" s="14">
        <v>9.1760451762967676</v>
      </c>
      <c r="W3" s="14">
        <v>9.1298763955355238</v>
      </c>
      <c r="X3" s="14">
        <v>9.0837076147742799</v>
      </c>
      <c r="Y3" s="14">
        <v>9.0375388340130378</v>
      </c>
      <c r="Z3" s="14">
        <v>8.9913700532517939</v>
      </c>
      <c r="AA3" s="14">
        <v>8.9452012724905501</v>
      </c>
      <c r="AB3" s="14">
        <v>8.8990324917293062</v>
      </c>
      <c r="AC3" s="14">
        <v>8.8528637109680623</v>
      </c>
      <c r="AD3" s="14">
        <v>8.8066949302068203</v>
      </c>
      <c r="AE3" s="14">
        <v>8.7605261494455764</v>
      </c>
      <c r="AF3" s="14">
        <v>8.7143573686843325</v>
      </c>
    </row>
    <row r="4" spans="1:32" s="2" customFormat="1" x14ac:dyDescent="0.25">
      <c r="A4" t="s">
        <v>2</v>
      </c>
      <c r="B4" s="14">
        <v>10.907374454843326</v>
      </c>
      <c r="C4" s="14">
        <v>10.780410307749912</v>
      </c>
      <c r="D4" s="14">
        <v>10.653446160656499</v>
      </c>
      <c r="E4" s="14">
        <v>10.526482013563083</v>
      </c>
      <c r="F4" s="14">
        <v>10.399517866469669</v>
      </c>
      <c r="G4" s="14">
        <v>10.272553719376255</v>
      </c>
      <c r="H4" s="14">
        <v>10.145589572282841</v>
      </c>
      <c r="I4" s="14">
        <v>10.018625425189427</v>
      </c>
      <c r="J4" s="14">
        <v>9.8916612780960111</v>
      </c>
      <c r="K4" s="14">
        <v>9.7646971310025972</v>
      </c>
      <c r="L4" s="14">
        <v>9.6377329839091832</v>
      </c>
      <c r="M4" s="14">
        <v>9.5915642031479411</v>
      </c>
      <c r="N4" s="14">
        <v>9.5453954223867008</v>
      </c>
      <c r="O4" s="14">
        <v>9.4992266416254587</v>
      </c>
      <c r="P4" s="14">
        <v>9.4530578608642166</v>
      </c>
      <c r="Q4" s="14">
        <v>9.4068890801029745</v>
      </c>
      <c r="R4" s="14">
        <v>9.3607202993417342</v>
      </c>
      <c r="S4" s="14">
        <v>9.3145515185804921</v>
      </c>
      <c r="T4" s="14">
        <v>9.26838273781925</v>
      </c>
      <c r="U4" s="14">
        <v>9.2222139570580097</v>
      </c>
      <c r="V4" s="14">
        <v>9.1760451762967676</v>
      </c>
      <c r="W4" s="14">
        <v>9.1298763955355238</v>
      </c>
      <c r="X4" s="14">
        <v>9.0837076147742799</v>
      </c>
      <c r="Y4" s="14">
        <v>9.0375388340130378</v>
      </c>
      <c r="Z4" s="14">
        <v>8.9913700532517939</v>
      </c>
      <c r="AA4" s="14">
        <v>8.9452012724905501</v>
      </c>
      <c r="AB4" s="14">
        <v>8.8990324917293062</v>
      </c>
      <c r="AC4" s="14">
        <v>8.8528637109680623</v>
      </c>
      <c r="AD4" s="14">
        <v>8.8066949302068203</v>
      </c>
      <c r="AE4" s="14">
        <v>8.7605261494455764</v>
      </c>
      <c r="AF4" s="14">
        <v>8.7143573686843325</v>
      </c>
    </row>
    <row r="5" spans="1:32" s="36" customFormat="1" x14ac:dyDescent="0.25">
      <c r="A5" s="34" t="s">
        <v>3</v>
      </c>
      <c r="B5" s="35">
        <v>8.7722993288714175</v>
      </c>
      <c r="C5" s="35">
        <v>8.5328468589878863</v>
      </c>
      <c r="D5" s="35">
        <v>8.2933943891043569</v>
      </c>
      <c r="E5" s="35">
        <v>8.0539419192208257</v>
      </c>
      <c r="F5" s="35">
        <v>7.8144894493372954</v>
      </c>
      <c r="G5" s="35">
        <v>7.5750369794537651</v>
      </c>
      <c r="H5" s="35">
        <v>7.3355845095702339</v>
      </c>
      <c r="I5" s="35">
        <v>7.0961320396867036</v>
      </c>
      <c r="J5" s="35">
        <v>6.8566795698031733</v>
      </c>
      <c r="K5" s="35">
        <v>6.6172270999196421</v>
      </c>
      <c r="L5" s="35">
        <v>6.3777746300361118</v>
      </c>
      <c r="M5" s="35">
        <v>6.4426983319554756</v>
      </c>
      <c r="N5" s="35">
        <v>6.5076220338748394</v>
      </c>
      <c r="O5" s="35">
        <v>6.5725457357942023</v>
      </c>
      <c r="P5" s="35">
        <v>6.6374694377135661</v>
      </c>
      <c r="Q5" s="35">
        <v>6.7023931396329299</v>
      </c>
      <c r="R5" s="35">
        <v>6.7673168415522937</v>
      </c>
      <c r="S5" s="35">
        <v>6.8322405434716575</v>
      </c>
      <c r="T5" s="35">
        <v>6.8971642453910205</v>
      </c>
      <c r="U5" s="35">
        <v>6.9620879473103843</v>
      </c>
      <c r="V5" s="35">
        <v>7.0270116492297481</v>
      </c>
      <c r="W5" s="35">
        <v>7.0232587520424179</v>
      </c>
      <c r="X5" s="35">
        <v>7.0195058548550877</v>
      </c>
      <c r="Y5" s="35">
        <v>7.0157529576677584</v>
      </c>
      <c r="Z5" s="35">
        <v>7.0120000604804282</v>
      </c>
      <c r="AA5" s="35">
        <v>7.008247163293098</v>
      </c>
      <c r="AB5" s="35">
        <v>7.0044942661057679</v>
      </c>
      <c r="AC5" s="35">
        <v>7.0007413689184377</v>
      </c>
      <c r="AD5" s="35">
        <v>6.9969884717311084</v>
      </c>
      <c r="AE5" s="35">
        <v>6.9932355745437782</v>
      </c>
      <c r="AF5" s="35">
        <v>6.989482677356448</v>
      </c>
    </row>
    <row r="6" spans="1:32" s="36" customFormat="1" x14ac:dyDescent="0.25">
      <c r="A6" s="34" t="s">
        <v>4</v>
      </c>
      <c r="B6" s="35">
        <v>8.0913000891969933</v>
      </c>
      <c r="C6" s="35">
        <v>7.9971156437142774</v>
      </c>
      <c r="D6" s="35">
        <v>7.9029311982315606</v>
      </c>
      <c r="E6" s="35">
        <v>7.8087467527488448</v>
      </c>
      <c r="F6" s="35">
        <v>7.714562307266128</v>
      </c>
      <c r="G6" s="35">
        <v>7.6203778617834121</v>
      </c>
      <c r="H6" s="35">
        <v>7.5261934163006963</v>
      </c>
      <c r="I6" s="35">
        <v>7.4320089708179795</v>
      </c>
      <c r="J6" s="35">
        <v>7.3378245253352636</v>
      </c>
      <c r="K6" s="35">
        <v>7.2436400798525469</v>
      </c>
      <c r="L6" s="35">
        <v>7.149455634369831</v>
      </c>
      <c r="M6" s="35">
        <v>7.1826288648462295</v>
      </c>
      <c r="N6" s="35">
        <v>7.2158020953226272</v>
      </c>
      <c r="O6" s="35">
        <v>7.2489753257990257</v>
      </c>
      <c r="P6" s="35">
        <v>7.2821485562754242</v>
      </c>
      <c r="Q6" s="35">
        <v>7.3153217867518219</v>
      </c>
      <c r="R6" s="35">
        <v>7.3484950172282204</v>
      </c>
      <c r="S6" s="35">
        <v>7.3816682477046189</v>
      </c>
      <c r="T6" s="35">
        <v>7.4148414781810175</v>
      </c>
      <c r="U6" s="35">
        <v>7.4480147086574151</v>
      </c>
      <c r="V6" s="35">
        <v>7.4811879391338136</v>
      </c>
      <c r="W6" s="35">
        <v>7.4342384706524038</v>
      </c>
      <c r="X6" s="35">
        <v>7.3872890021709932</v>
      </c>
      <c r="Y6" s="35">
        <v>7.3403395336895834</v>
      </c>
      <c r="Z6" s="35">
        <v>7.2933900652081727</v>
      </c>
      <c r="AA6" s="35">
        <v>7.2464405967267629</v>
      </c>
      <c r="AB6" s="35">
        <v>7.1994911282453531</v>
      </c>
      <c r="AC6" s="35">
        <v>7.1525416597639424</v>
      </c>
      <c r="AD6" s="35">
        <v>7.1055921912825326</v>
      </c>
      <c r="AE6" s="35">
        <v>7.0586427228011219</v>
      </c>
      <c r="AF6" s="35">
        <v>7.0116932543197121</v>
      </c>
    </row>
    <row r="7" spans="1:32" s="2" customFormat="1" x14ac:dyDescent="0.25">
      <c r="A7" t="s">
        <v>83</v>
      </c>
      <c r="B7" s="14">
        <v>39.243885108621882</v>
      </c>
      <c r="C7" s="14">
        <v>38.362995972373064</v>
      </c>
      <c r="D7" s="14">
        <v>37.482106836124238</v>
      </c>
      <c r="E7" s="14">
        <v>36.60121769987542</v>
      </c>
      <c r="F7" s="14">
        <v>35.720328563626602</v>
      </c>
      <c r="G7" s="14">
        <v>34.839439427377776</v>
      </c>
      <c r="H7" s="14">
        <v>33.958550291128958</v>
      </c>
      <c r="I7" s="14">
        <v>33.07766115488014</v>
      </c>
      <c r="J7" s="14">
        <v>32.196772018631314</v>
      </c>
      <c r="K7" s="14">
        <v>31.315882882382496</v>
      </c>
      <c r="L7" s="14">
        <v>30.434993746133674</v>
      </c>
      <c r="M7" s="14">
        <v>30.173590067929748</v>
      </c>
      <c r="N7" s="14">
        <v>29.912186389725825</v>
      </c>
      <c r="O7" s="14">
        <v>29.650782711521899</v>
      </c>
      <c r="P7" s="14">
        <v>29.389379033317976</v>
      </c>
      <c r="Q7" s="14">
        <v>29.127975355114049</v>
      </c>
      <c r="R7" s="14">
        <v>28.866571676910123</v>
      </c>
      <c r="S7" s="14">
        <v>28.6051679987062</v>
      </c>
      <c r="T7" s="14">
        <v>28.343764320502274</v>
      </c>
      <c r="U7" s="14">
        <v>28.082360642298351</v>
      </c>
      <c r="V7" s="14">
        <v>27.820956964094425</v>
      </c>
      <c r="W7" s="14">
        <v>27.415026697745539</v>
      </c>
      <c r="X7" s="14">
        <v>27.00909643139665</v>
      </c>
      <c r="Y7" s="14">
        <v>26.603166165047764</v>
      </c>
      <c r="Z7" s="14">
        <v>26.197235898698874</v>
      </c>
      <c r="AA7" s="14">
        <v>25.791305632349989</v>
      </c>
      <c r="AB7" s="14">
        <v>25.385375366001099</v>
      </c>
      <c r="AC7" s="14">
        <v>24.979445099652214</v>
      </c>
      <c r="AD7" s="14">
        <v>24.573514833303328</v>
      </c>
      <c r="AE7" s="14">
        <v>24.167584566954439</v>
      </c>
      <c r="AF7" s="14">
        <v>23.761654300605553</v>
      </c>
    </row>
    <row r="8" spans="1:32" s="2" customFormat="1" x14ac:dyDescent="0.25">
      <c r="A8" t="s">
        <v>7</v>
      </c>
      <c r="B8" s="14">
        <v>48.228352841754358</v>
      </c>
      <c r="C8" s="14">
        <v>46.938580069397347</v>
      </c>
      <c r="D8" s="14">
        <v>45.648807297040328</v>
      </c>
      <c r="E8" s="14">
        <v>44.359034524683317</v>
      </c>
      <c r="F8" s="14">
        <v>43.069261752326305</v>
      </c>
      <c r="G8" s="14">
        <v>41.779488979969287</v>
      </c>
      <c r="H8" s="14">
        <v>40.489716207612275</v>
      </c>
      <c r="I8" s="14">
        <v>39.199943435255264</v>
      </c>
      <c r="J8" s="14">
        <v>37.910170662898253</v>
      </c>
      <c r="K8" s="14">
        <v>36.620397890541234</v>
      </c>
      <c r="L8" s="14">
        <v>35.330625118184223</v>
      </c>
      <c r="M8" s="14">
        <v>34.856328681505062</v>
      </c>
      <c r="N8" s="14">
        <v>34.382032244825901</v>
      </c>
      <c r="O8" s="14">
        <v>33.907735808146739</v>
      </c>
      <c r="P8" s="14">
        <v>33.433439371467578</v>
      </c>
      <c r="Q8" s="14">
        <v>32.959142934788417</v>
      </c>
      <c r="R8" s="14">
        <v>32.484846498109256</v>
      </c>
      <c r="S8" s="14">
        <v>32.010550061430095</v>
      </c>
      <c r="T8" s="14">
        <v>31.536253624750934</v>
      </c>
      <c r="U8" s="14">
        <v>31.061957188071773</v>
      </c>
      <c r="V8" s="14">
        <v>30.587660751392612</v>
      </c>
      <c r="W8" s="14">
        <v>30.02234500370221</v>
      </c>
      <c r="X8" s="14">
        <v>29.457029256011808</v>
      </c>
      <c r="Y8" s="14">
        <v>28.891713508321406</v>
      </c>
      <c r="Z8" s="14">
        <v>28.326397760631004</v>
      </c>
      <c r="AA8" s="14">
        <v>27.761082012940598</v>
      </c>
      <c r="AB8" s="14">
        <v>27.195766265250199</v>
      </c>
      <c r="AC8" s="14">
        <v>26.630450517559794</v>
      </c>
      <c r="AD8" s="14">
        <v>26.065134769869392</v>
      </c>
      <c r="AE8" s="14">
        <v>25.49981902217899</v>
      </c>
      <c r="AF8" s="14">
        <v>24.934503274488588</v>
      </c>
    </row>
    <row r="9" spans="1:32" s="36" customFormat="1" x14ac:dyDescent="0.25">
      <c r="A9" s="34" t="s">
        <v>8</v>
      </c>
      <c r="B9" s="35">
        <v>56.616449496814674</v>
      </c>
      <c r="C9" s="35">
        <v>55.234643062432518</v>
      </c>
      <c r="D9" s="35">
        <v>53.852836628050362</v>
      </c>
      <c r="E9" s="35">
        <v>52.471030193668206</v>
      </c>
      <c r="F9" s="35">
        <v>51.08922375928605</v>
      </c>
      <c r="G9" s="35">
        <v>49.707417324903901</v>
      </c>
      <c r="H9" s="35">
        <v>48.325610890521745</v>
      </c>
      <c r="I9" s="35">
        <v>46.943804456139588</v>
      </c>
      <c r="J9" s="35">
        <v>45.561998021757432</v>
      </c>
      <c r="K9" s="35">
        <v>44.180191587375276</v>
      </c>
      <c r="L9" s="35">
        <v>42.79838515299312</v>
      </c>
      <c r="M9" s="35">
        <v>42.168752807748142</v>
      </c>
      <c r="N9" s="35">
        <v>41.539120462503163</v>
      </c>
      <c r="O9" s="35">
        <v>40.909488117258185</v>
      </c>
      <c r="P9" s="35">
        <v>40.279855772013207</v>
      </c>
      <c r="Q9" s="35">
        <v>39.650223426768221</v>
      </c>
      <c r="R9" s="35">
        <v>39.020591081523243</v>
      </c>
      <c r="S9" s="35">
        <v>38.390958736278264</v>
      </c>
      <c r="T9" s="35">
        <v>37.761326391033286</v>
      </c>
      <c r="U9" s="35">
        <v>37.131694045788308</v>
      </c>
      <c r="V9" s="35">
        <v>36.502061700543329</v>
      </c>
      <c r="W9" s="35">
        <v>35.787815648764052</v>
      </c>
      <c r="X9" s="35">
        <v>35.073569596984775</v>
      </c>
      <c r="Y9" s="35">
        <v>34.359323545205498</v>
      </c>
      <c r="Z9" s="35">
        <v>33.645077493426221</v>
      </c>
      <c r="AA9" s="35">
        <v>32.930831441646944</v>
      </c>
      <c r="AB9" s="35">
        <v>32.216585389867667</v>
      </c>
      <c r="AC9" s="35">
        <v>31.502339338088387</v>
      </c>
      <c r="AD9" s="35">
        <v>30.78809328630911</v>
      </c>
      <c r="AE9" s="35">
        <v>30.073847234529833</v>
      </c>
      <c r="AF9" s="35">
        <v>29.359601182750556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23.242630176094895</v>
      </c>
      <c r="N10" s="14">
        <v>23.199049493117311</v>
      </c>
      <c r="O10" s="14">
        <v>23.15546881013973</v>
      </c>
      <c r="P10" s="14">
        <v>23.111888127162146</v>
      </c>
      <c r="Q10" s="14">
        <v>23.068307444184565</v>
      </c>
      <c r="R10" s="14">
        <v>23.024726761206985</v>
      </c>
      <c r="S10" s="14">
        <v>22.981146078229401</v>
      </c>
      <c r="T10" s="14">
        <v>22.93756539525182</v>
      </c>
      <c r="U10" s="14">
        <v>22.893984712274236</v>
      </c>
      <c r="V10" s="14">
        <v>22.850404029296655</v>
      </c>
      <c r="W10" s="14">
        <v>22.68653976716276</v>
      </c>
      <c r="X10" s="14">
        <v>22.522675505028865</v>
      </c>
      <c r="Y10" s="14">
        <v>22.358811242894966</v>
      </c>
      <c r="Z10" s="14">
        <v>22.19494698076107</v>
      </c>
      <c r="AA10" s="14">
        <v>22.031082718627175</v>
      </c>
      <c r="AB10" s="14">
        <v>21.86721845649328</v>
      </c>
      <c r="AC10" s="14">
        <v>21.703354194359385</v>
      </c>
      <c r="AD10" s="14">
        <v>21.539489932225486</v>
      </c>
      <c r="AE10" s="14">
        <v>21.375625670091591</v>
      </c>
      <c r="AF10" s="14">
        <v>21.211761407957695</v>
      </c>
    </row>
    <row r="11" spans="1:32" s="36" customFormat="1" x14ac:dyDescent="0.25">
      <c r="A11" s="34" t="s">
        <v>11</v>
      </c>
      <c r="B11" s="35">
        <v>41.457461978771157</v>
      </c>
      <c r="C11" s="35">
        <v>40.330759913830128</v>
      </c>
      <c r="D11" s="35">
        <v>39.204057848889107</v>
      </c>
      <c r="E11" s="35">
        <v>38.077355783948079</v>
      </c>
      <c r="F11" s="35">
        <v>36.95065371900705</v>
      </c>
      <c r="G11" s="35">
        <v>35.823951654066022</v>
      </c>
      <c r="H11" s="35">
        <v>34.697249589124993</v>
      </c>
      <c r="I11" s="35">
        <v>33.570547524183972</v>
      </c>
      <c r="J11" s="35">
        <v>32.443845459242944</v>
      </c>
      <c r="K11" s="35">
        <v>31.317143394301915</v>
      </c>
      <c r="L11" s="35">
        <v>30.19044132936089</v>
      </c>
      <c r="M11" s="35">
        <v>29.734718544349953</v>
      </c>
      <c r="N11" s="35">
        <v>29.278995759339011</v>
      </c>
      <c r="O11" s="35">
        <v>28.82327297432807</v>
      </c>
      <c r="P11" s="35">
        <v>28.367550189317132</v>
      </c>
      <c r="Q11" s="35">
        <v>27.911827404306194</v>
      </c>
      <c r="R11" s="35">
        <v>27.456104619295253</v>
      </c>
      <c r="S11" s="35">
        <v>27.000381834284312</v>
      </c>
      <c r="T11" s="35">
        <v>26.544659049273374</v>
      </c>
      <c r="U11" s="35">
        <v>26.088936264262436</v>
      </c>
      <c r="V11" s="35">
        <v>25.633213479251495</v>
      </c>
      <c r="W11" s="35">
        <v>25.158169910759181</v>
      </c>
      <c r="X11" s="35">
        <v>24.683126342266871</v>
      </c>
      <c r="Y11" s="35">
        <v>24.208082773774557</v>
      </c>
      <c r="Z11" s="35">
        <v>23.733039205282243</v>
      </c>
      <c r="AA11" s="35">
        <v>23.257995636789929</v>
      </c>
      <c r="AB11" s="35">
        <v>22.782952068297618</v>
      </c>
      <c r="AC11" s="35">
        <v>22.307908499805304</v>
      </c>
      <c r="AD11" s="35">
        <v>21.83286493131299</v>
      </c>
      <c r="AE11" s="35">
        <v>21.35782136282068</v>
      </c>
      <c r="AF11" s="35">
        <v>20.882777794328366</v>
      </c>
    </row>
    <row r="12" spans="1:32" s="2" customFormat="1" x14ac:dyDescent="0.2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25">
      <c r="A13" t="s">
        <v>12</v>
      </c>
      <c r="B13" s="14">
        <v>20.148081735858533</v>
      </c>
      <c r="C13" s="14">
        <v>20.925291027204857</v>
      </c>
      <c r="D13" s="14">
        <v>21.702500318551181</v>
      </c>
      <c r="E13" s="14">
        <v>22.479709609897505</v>
      </c>
      <c r="F13" s="14">
        <v>23.256918901243825</v>
      </c>
      <c r="G13" s="14">
        <v>24.034128192590149</v>
      </c>
      <c r="H13" s="14">
        <v>24.811337483936473</v>
      </c>
      <c r="I13" s="14">
        <v>25.588546775282797</v>
      </c>
      <c r="J13" s="14">
        <v>26.365756066629118</v>
      </c>
      <c r="K13" s="14">
        <v>27.142965357975442</v>
      </c>
      <c r="L13" s="14">
        <v>27.920174649321766</v>
      </c>
      <c r="M13" s="14">
        <v>28.537577254340732</v>
      </c>
      <c r="N13" s="14">
        <v>29.154979859359695</v>
      </c>
      <c r="O13" s="14">
        <v>29.772382464378662</v>
      </c>
      <c r="P13" s="14">
        <v>30.389785069397625</v>
      </c>
      <c r="Q13" s="14">
        <v>31.007187674416592</v>
      </c>
      <c r="R13" s="14">
        <v>31.624590279435559</v>
      </c>
      <c r="S13" s="14">
        <v>32.241992884454525</v>
      </c>
      <c r="T13" s="14">
        <v>32.859395489473485</v>
      </c>
      <c r="U13" s="14">
        <v>33.476798094492452</v>
      </c>
      <c r="V13" s="14">
        <v>34.094200699511418</v>
      </c>
      <c r="W13" s="14">
        <v>35.306925822061181</v>
      </c>
      <c r="X13" s="14">
        <v>36.519650944610952</v>
      </c>
      <c r="Y13" s="14">
        <v>37.732376067160715</v>
      </c>
      <c r="Z13" s="14">
        <v>38.945101189710485</v>
      </c>
      <c r="AA13" s="14">
        <v>40.157826312260248</v>
      </c>
      <c r="AB13" s="14">
        <v>41.370551434810011</v>
      </c>
      <c r="AC13" s="14">
        <v>42.583276557359781</v>
      </c>
      <c r="AD13" s="14">
        <v>43.796001679909544</v>
      </c>
      <c r="AE13" s="14">
        <v>45.008726802459314</v>
      </c>
      <c r="AF13" s="14">
        <v>46.221451925009077</v>
      </c>
    </row>
    <row r="14" spans="1:32" x14ac:dyDescent="0.2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</sheetData>
  <pageMargins left="0.7" right="0.7" top="0.75" bottom="0.75" header="0.3" footer="0.3"/>
  <pageSetup paperSize="9" orientation="portrait" horizontalDpi="429496729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E7BD-13F2-4E6A-B1C8-838C5A5FC52E}">
  <dimension ref="A1:AF26"/>
  <sheetViews>
    <sheetView zoomScale="90" zoomScaleNormal="90" workbookViewId="0">
      <selection activeCell="G16" sqref="G16"/>
    </sheetView>
  </sheetViews>
  <sheetFormatPr defaultColWidth="8.7109375" defaultRowHeight="15" x14ac:dyDescent="0.25"/>
  <cols>
    <col min="1" max="1" width="19.5703125" customWidth="1"/>
    <col min="2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f>'Fuel_cost_Off-grid (2)'!B2*2</f>
        <v>20.344231447804379</v>
      </c>
      <c r="C2" s="14">
        <f>'Fuel_cost_Off-grid (2)'!C2*2</f>
        <v>20.107420288094488</v>
      </c>
      <c r="D2" s="14">
        <f>'Fuel_cost_Off-grid (2)'!D2*2</f>
        <v>19.870609128384594</v>
      </c>
      <c r="E2" s="14">
        <f>'Fuel_cost_Off-grid (2)'!E2*2</f>
        <v>19.633797968674703</v>
      </c>
      <c r="F2" s="14">
        <f>'Fuel_cost_Off-grid (2)'!F2*2</f>
        <v>19.396986808964808</v>
      </c>
      <c r="G2" s="14">
        <f>'Fuel_cost_Off-grid (2)'!G2*2</f>
        <v>19.160175649254917</v>
      </c>
      <c r="H2" s="14">
        <f>'Fuel_cost_Off-grid (2)'!H2*2</f>
        <v>18.923364489545026</v>
      </c>
      <c r="I2" s="14">
        <f>'Fuel_cost_Off-grid (2)'!I2*2</f>
        <v>18.686553329835132</v>
      </c>
      <c r="J2" s="14">
        <f>'Fuel_cost_Off-grid (2)'!J2*2</f>
        <v>18.449742170125241</v>
      </c>
      <c r="K2" s="14">
        <f>'Fuel_cost_Off-grid (2)'!K2*2</f>
        <v>18.212931010415346</v>
      </c>
      <c r="L2" s="14">
        <f>'Fuel_cost_Off-grid (2)'!L2*2</f>
        <v>17.976119850705455</v>
      </c>
      <c r="M2" s="14">
        <f>'Fuel_cost_Off-grid (2)'!M2*2</f>
        <v>17.89000670172004</v>
      </c>
      <c r="N2" s="14">
        <f>'Fuel_cost_Off-grid (2)'!N2*2</f>
        <v>17.803893552734625</v>
      </c>
      <c r="O2" s="14">
        <f>'Fuel_cost_Off-grid (2)'!O2*2</f>
        <v>17.717780403749209</v>
      </c>
      <c r="P2" s="14">
        <f>'Fuel_cost_Off-grid (2)'!P2*2</f>
        <v>17.631667254763794</v>
      </c>
      <c r="Q2" s="14">
        <f>'Fuel_cost_Off-grid (2)'!Q2*2</f>
        <v>17.545554105778379</v>
      </c>
      <c r="R2" s="14">
        <f>'Fuel_cost_Off-grid (2)'!R2*2</f>
        <v>17.45944095679296</v>
      </c>
      <c r="S2" s="14">
        <f>'Fuel_cost_Off-grid (2)'!S2*2</f>
        <v>17.373327807807545</v>
      </c>
      <c r="T2" s="14">
        <f>'Fuel_cost_Off-grid (2)'!T2*2</f>
        <v>17.28721465882213</v>
      </c>
      <c r="U2" s="14">
        <f>'Fuel_cost_Off-grid (2)'!U2*2</f>
        <v>17.201101509836715</v>
      </c>
      <c r="V2" s="14">
        <f>'Fuel_cost_Off-grid (2)'!V2*2</f>
        <v>17.114988360851299</v>
      </c>
      <c r="W2" s="14">
        <f>'Fuel_cost_Off-grid (2)'!W2*2</f>
        <v>17.028875211865881</v>
      </c>
      <c r="X2" s="14">
        <f>'Fuel_cost_Off-grid (2)'!X2*2</f>
        <v>16.942762062880462</v>
      </c>
      <c r="Y2" s="14">
        <f>'Fuel_cost_Off-grid (2)'!Y2*2</f>
        <v>16.856648913895043</v>
      </c>
      <c r="Z2" s="14">
        <f>'Fuel_cost_Off-grid (2)'!Z2*2</f>
        <v>16.770535764909624</v>
      </c>
      <c r="AA2" s="14">
        <f>'Fuel_cost_Off-grid (2)'!AA2*2</f>
        <v>16.684422615924206</v>
      </c>
      <c r="AB2" s="14">
        <f>'Fuel_cost_Off-grid (2)'!AB2*2</f>
        <v>16.598309466938783</v>
      </c>
      <c r="AC2" s="14">
        <f>'Fuel_cost_Off-grid (2)'!AC2*2</f>
        <v>16.512196317953364</v>
      </c>
      <c r="AD2" s="14">
        <f>'Fuel_cost_Off-grid (2)'!AD2*2</f>
        <v>16.426083168967946</v>
      </c>
      <c r="AE2" s="14">
        <f>'Fuel_cost_Off-grid (2)'!AE2*2</f>
        <v>16.339970019982527</v>
      </c>
      <c r="AF2" s="14">
        <f>'Fuel_cost_Off-grid (2)'!AF2*2</f>
        <v>16.253856870997108</v>
      </c>
    </row>
    <row r="3" spans="1:32" s="2" customFormat="1" x14ac:dyDescent="0.25">
      <c r="A3" t="s">
        <v>1</v>
      </c>
      <c r="B3" s="14">
        <f>'Fuel_cost_Off-grid (2)'!B3*2</f>
        <v>21.814748909686653</v>
      </c>
      <c r="C3" s="14">
        <f>'Fuel_cost_Off-grid (2)'!C3*2</f>
        <v>21.560820615499825</v>
      </c>
      <c r="D3" s="14">
        <f>'Fuel_cost_Off-grid (2)'!D3*2</f>
        <v>21.306892321312997</v>
      </c>
      <c r="E3" s="14">
        <f>'Fuel_cost_Off-grid (2)'!E3*2</f>
        <v>21.052964027126166</v>
      </c>
      <c r="F3" s="14">
        <f>'Fuel_cost_Off-grid (2)'!F3*2</f>
        <v>20.799035732939338</v>
      </c>
      <c r="G3" s="14">
        <f>'Fuel_cost_Off-grid (2)'!G3*2</f>
        <v>20.54510743875251</v>
      </c>
      <c r="H3" s="14">
        <f>'Fuel_cost_Off-grid (2)'!H3*2</f>
        <v>20.291179144565682</v>
      </c>
      <c r="I3" s="14">
        <f>'Fuel_cost_Off-grid (2)'!I3*2</f>
        <v>20.037250850378854</v>
      </c>
      <c r="J3" s="14">
        <f>'Fuel_cost_Off-grid (2)'!J3*2</f>
        <v>19.783322556192022</v>
      </c>
      <c r="K3" s="14">
        <f>'Fuel_cost_Off-grid (2)'!K3*2</f>
        <v>19.529394262005194</v>
      </c>
      <c r="L3" s="14">
        <f>'Fuel_cost_Off-grid (2)'!L3*2</f>
        <v>19.275465967818366</v>
      </c>
      <c r="M3" s="14">
        <f>'Fuel_cost_Off-grid (2)'!M3*2</f>
        <v>19.183128406295882</v>
      </c>
      <c r="N3" s="14">
        <f>'Fuel_cost_Off-grid (2)'!N3*2</f>
        <v>19.090790844773402</v>
      </c>
      <c r="O3" s="14">
        <f>'Fuel_cost_Off-grid (2)'!O3*2</f>
        <v>18.998453283250917</v>
      </c>
      <c r="P3" s="14">
        <f>'Fuel_cost_Off-grid (2)'!P3*2</f>
        <v>18.906115721728433</v>
      </c>
      <c r="Q3" s="14">
        <f>'Fuel_cost_Off-grid (2)'!Q3*2</f>
        <v>18.813778160205949</v>
      </c>
      <c r="R3" s="14">
        <f>'Fuel_cost_Off-grid (2)'!R3*2</f>
        <v>18.721440598683468</v>
      </c>
      <c r="S3" s="14">
        <f>'Fuel_cost_Off-grid (2)'!S3*2</f>
        <v>18.629103037160984</v>
      </c>
      <c r="T3" s="14">
        <f>'Fuel_cost_Off-grid (2)'!T3*2</f>
        <v>18.5367654756385</v>
      </c>
      <c r="U3" s="14">
        <f>'Fuel_cost_Off-grid (2)'!U3*2</f>
        <v>18.444427914116019</v>
      </c>
      <c r="V3" s="14">
        <f>'Fuel_cost_Off-grid (2)'!V3*2</f>
        <v>18.352090352593535</v>
      </c>
      <c r="W3" s="14">
        <f>'Fuel_cost_Off-grid (2)'!W3*2</f>
        <v>18.259752791071048</v>
      </c>
      <c r="X3" s="14">
        <f>'Fuel_cost_Off-grid (2)'!X3*2</f>
        <v>18.16741522954856</v>
      </c>
      <c r="Y3" s="14">
        <f>'Fuel_cost_Off-grid (2)'!Y3*2</f>
        <v>18.075077668026076</v>
      </c>
      <c r="Z3" s="14">
        <f>'Fuel_cost_Off-grid (2)'!Z3*2</f>
        <v>17.982740106503588</v>
      </c>
      <c r="AA3" s="14">
        <f>'Fuel_cost_Off-grid (2)'!AA3*2</f>
        <v>17.8904025449811</v>
      </c>
      <c r="AB3" s="14">
        <f>'Fuel_cost_Off-grid (2)'!AB3*2</f>
        <v>17.798064983458612</v>
      </c>
      <c r="AC3" s="14">
        <f>'Fuel_cost_Off-grid (2)'!AC3*2</f>
        <v>17.705727421936125</v>
      </c>
      <c r="AD3" s="14">
        <f>'Fuel_cost_Off-grid (2)'!AD3*2</f>
        <v>17.613389860413641</v>
      </c>
      <c r="AE3" s="14">
        <f>'Fuel_cost_Off-grid (2)'!AE3*2</f>
        <v>17.521052298891153</v>
      </c>
      <c r="AF3" s="14">
        <f>'Fuel_cost_Off-grid (2)'!AF3*2</f>
        <v>17.428714737368665</v>
      </c>
    </row>
    <row r="4" spans="1:32" s="2" customFormat="1" x14ac:dyDescent="0.25">
      <c r="A4" t="s">
        <v>2</v>
      </c>
      <c r="B4" s="14">
        <f>'Fuel_cost_Off-grid (2)'!B4*2</f>
        <v>21.814748909686653</v>
      </c>
      <c r="C4" s="14">
        <f>'Fuel_cost_Off-grid (2)'!C4*2</f>
        <v>21.560820615499825</v>
      </c>
      <c r="D4" s="14">
        <f>'Fuel_cost_Off-grid (2)'!D4*2</f>
        <v>21.306892321312997</v>
      </c>
      <c r="E4" s="14">
        <f>'Fuel_cost_Off-grid (2)'!E4*2</f>
        <v>21.052964027126166</v>
      </c>
      <c r="F4" s="14">
        <f>'Fuel_cost_Off-grid (2)'!F4*2</f>
        <v>20.799035732939338</v>
      </c>
      <c r="G4" s="14">
        <f>'Fuel_cost_Off-grid (2)'!G4*2</f>
        <v>20.54510743875251</v>
      </c>
      <c r="H4" s="14">
        <f>'Fuel_cost_Off-grid (2)'!H4*2</f>
        <v>20.291179144565682</v>
      </c>
      <c r="I4" s="14">
        <f>'Fuel_cost_Off-grid (2)'!I4*2</f>
        <v>20.037250850378854</v>
      </c>
      <c r="J4" s="14">
        <f>'Fuel_cost_Off-grid (2)'!J4*2</f>
        <v>19.783322556192022</v>
      </c>
      <c r="K4" s="14">
        <f>'Fuel_cost_Off-grid (2)'!K4*2</f>
        <v>19.529394262005194</v>
      </c>
      <c r="L4" s="14">
        <f>'Fuel_cost_Off-grid (2)'!L4*2</f>
        <v>19.275465967818366</v>
      </c>
      <c r="M4" s="14">
        <f>'Fuel_cost_Off-grid (2)'!M4*2</f>
        <v>19.183128406295882</v>
      </c>
      <c r="N4" s="14">
        <f>'Fuel_cost_Off-grid (2)'!N4*2</f>
        <v>19.090790844773402</v>
      </c>
      <c r="O4" s="14">
        <f>'Fuel_cost_Off-grid (2)'!O4*2</f>
        <v>18.998453283250917</v>
      </c>
      <c r="P4" s="14">
        <f>'Fuel_cost_Off-grid (2)'!P4*2</f>
        <v>18.906115721728433</v>
      </c>
      <c r="Q4" s="14">
        <f>'Fuel_cost_Off-grid (2)'!Q4*2</f>
        <v>18.813778160205949</v>
      </c>
      <c r="R4" s="14">
        <f>'Fuel_cost_Off-grid (2)'!R4*2</f>
        <v>18.721440598683468</v>
      </c>
      <c r="S4" s="14">
        <f>'Fuel_cost_Off-grid (2)'!S4*2</f>
        <v>18.629103037160984</v>
      </c>
      <c r="T4" s="14">
        <f>'Fuel_cost_Off-grid (2)'!T4*2</f>
        <v>18.5367654756385</v>
      </c>
      <c r="U4" s="14">
        <f>'Fuel_cost_Off-grid (2)'!U4*2</f>
        <v>18.444427914116019</v>
      </c>
      <c r="V4" s="14">
        <f>'Fuel_cost_Off-grid (2)'!V4*2</f>
        <v>18.352090352593535</v>
      </c>
      <c r="W4" s="14">
        <f>'Fuel_cost_Off-grid (2)'!W4*2</f>
        <v>18.259752791071048</v>
      </c>
      <c r="X4" s="14">
        <f>'Fuel_cost_Off-grid (2)'!X4*2</f>
        <v>18.16741522954856</v>
      </c>
      <c r="Y4" s="14">
        <f>'Fuel_cost_Off-grid (2)'!Y4*2</f>
        <v>18.075077668026076</v>
      </c>
      <c r="Z4" s="14">
        <f>'Fuel_cost_Off-grid (2)'!Z4*2</f>
        <v>17.982740106503588</v>
      </c>
      <c r="AA4" s="14">
        <f>'Fuel_cost_Off-grid (2)'!AA4*2</f>
        <v>17.8904025449811</v>
      </c>
      <c r="AB4" s="14">
        <f>'Fuel_cost_Off-grid (2)'!AB4*2</f>
        <v>17.798064983458612</v>
      </c>
      <c r="AC4" s="14">
        <f>'Fuel_cost_Off-grid (2)'!AC4*2</f>
        <v>17.705727421936125</v>
      </c>
      <c r="AD4" s="14">
        <f>'Fuel_cost_Off-grid (2)'!AD4*2</f>
        <v>17.613389860413641</v>
      </c>
      <c r="AE4" s="14">
        <f>'Fuel_cost_Off-grid (2)'!AE4*2</f>
        <v>17.521052298891153</v>
      </c>
      <c r="AF4" s="14">
        <f>'Fuel_cost_Off-grid (2)'!AF4*2</f>
        <v>17.428714737368665</v>
      </c>
    </row>
    <row r="5" spans="1:32" s="2" customFormat="1" x14ac:dyDescent="0.25">
      <c r="A5" t="s">
        <v>3</v>
      </c>
      <c r="B5" s="14">
        <f>'Fuel_cost_Off-grid (2)'!B5*2</f>
        <v>17.544598657742835</v>
      </c>
      <c r="C5" s="14">
        <f>'Fuel_cost_Off-grid (2)'!C5*2</f>
        <v>17.065693717975773</v>
      </c>
      <c r="D5" s="14">
        <f>'Fuel_cost_Off-grid (2)'!D5*2</f>
        <v>16.586788778208714</v>
      </c>
      <c r="E5" s="14">
        <f>'Fuel_cost_Off-grid (2)'!E5*2</f>
        <v>16.107883838441651</v>
      </c>
      <c r="F5" s="14">
        <f>'Fuel_cost_Off-grid (2)'!F5*2</f>
        <v>15.628978898674591</v>
      </c>
      <c r="G5" s="14">
        <f>'Fuel_cost_Off-grid (2)'!G5*2</f>
        <v>15.15007395890753</v>
      </c>
      <c r="H5" s="14">
        <f>'Fuel_cost_Off-grid (2)'!H5*2</f>
        <v>14.671169019140468</v>
      </c>
      <c r="I5" s="14">
        <f>'Fuel_cost_Off-grid (2)'!I5*2</f>
        <v>14.192264079373407</v>
      </c>
      <c r="J5" s="14">
        <f>'Fuel_cost_Off-grid (2)'!J5*2</f>
        <v>13.713359139606347</v>
      </c>
      <c r="K5" s="14">
        <f>'Fuel_cost_Off-grid (2)'!K5*2</f>
        <v>13.234454199839284</v>
      </c>
      <c r="L5" s="14">
        <f>'Fuel_cost_Off-grid (2)'!L5*2</f>
        <v>12.755549260072224</v>
      </c>
      <c r="M5" s="14">
        <f>'Fuel_cost_Off-grid (2)'!M5*2</f>
        <v>12.885396663910951</v>
      </c>
      <c r="N5" s="14">
        <f>'Fuel_cost_Off-grid (2)'!N5*2</f>
        <v>13.015244067749679</v>
      </c>
      <c r="O5" s="14">
        <f>'Fuel_cost_Off-grid (2)'!O5*2</f>
        <v>13.145091471588405</v>
      </c>
      <c r="P5" s="14">
        <f>'Fuel_cost_Off-grid (2)'!P5*2</f>
        <v>13.274938875427132</v>
      </c>
      <c r="Q5" s="14">
        <f>'Fuel_cost_Off-grid (2)'!Q5*2</f>
        <v>13.40478627926586</v>
      </c>
      <c r="R5" s="14">
        <f>'Fuel_cost_Off-grid (2)'!R5*2</f>
        <v>13.534633683104587</v>
      </c>
      <c r="S5" s="14">
        <f>'Fuel_cost_Off-grid (2)'!S5*2</f>
        <v>13.664481086943315</v>
      </c>
      <c r="T5" s="14">
        <f>'Fuel_cost_Off-grid (2)'!T5*2</f>
        <v>13.794328490782041</v>
      </c>
      <c r="U5" s="14">
        <f>'Fuel_cost_Off-grid (2)'!U5*2</f>
        <v>13.924175894620769</v>
      </c>
      <c r="V5" s="14">
        <f>'Fuel_cost_Off-grid (2)'!V5*2</f>
        <v>14.054023298459496</v>
      </c>
      <c r="W5" s="14">
        <f>'Fuel_cost_Off-grid (2)'!W5*2</f>
        <v>14.046517504084836</v>
      </c>
      <c r="X5" s="14">
        <f>'Fuel_cost_Off-grid (2)'!X5*2</f>
        <v>14.039011709710175</v>
      </c>
      <c r="Y5" s="14">
        <f>'Fuel_cost_Off-grid (2)'!Y5*2</f>
        <v>14.031505915335517</v>
      </c>
      <c r="Z5" s="14">
        <f>'Fuel_cost_Off-grid (2)'!Z5*2</f>
        <v>14.024000120960856</v>
      </c>
      <c r="AA5" s="14">
        <f>'Fuel_cost_Off-grid (2)'!AA5*2</f>
        <v>14.016494326586196</v>
      </c>
      <c r="AB5" s="14">
        <f>'Fuel_cost_Off-grid (2)'!AB5*2</f>
        <v>14.008988532211536</v>
      </c>
      <c r="AC5" s="14">
        <f>'Fuel_cost_Off-grid (2)'!AC5*2</f>
        <v>14.001482737836875</v>
      </c>
      <c r="AD5" s="14">
        <f>'Fuel_cost_Off-grid (2)'!AD5*2</f>
        <v>13.993976943462217</v>
      </c>
      <c r="AE5" s="14">
        <f>'Fuel_cost_Off-grid (2)'!AE5*2</f>
        <v>13.986471149087556</v>
      </c>
      <c r="AF5" s="14">
        <f>'Fuel_cost_Off-grid (2)'!AF5*2</f>
        <v>13.978965354712896</v>
      </c>
    </row>
    <row r="6" spans="1:32" s="2" customFormat="1" x14ac:dyDescent="0.25">
      <c r="A6" t="s">
        <v>4</v>
      </c>
      <c r="B6" s="14">
        <f>'Fuel_cost_Off-grid (2)'!B6*2</f>
        <v>16.182600178393987</v>
      </c>
      <c r="C6" s="14">
        <f>'Fuel_cost_Off-grid (2)'!C6*2</f>
        <v>15.994231287428555</v>
      </c>
      <c r="D6" s="14">
        <f>'Fuel_cost_Off-grid (2)'!D6*2</f>
        <v>15.805862396463121</v>
      </c>
      <c r="E6" s="14">
        <f>'Fuel_cost_Off-grid (2)'!E6*2</f>
        <v>15.61749350549769</v>
      </c>
      <c r="F6" s="14">
        <f>'Fuel_cost_Off-grid (2)'!F6*2</f>
        <v>15.429124614532256</v>
      </c>
      <c r="G6" s="14">
        <f>'Fuel_cost_Off-grid (2)'!G6*2</f>
        <v>15.240755723566824</v>
      </c>
      <c r="H6" s="14">
        <f>'Fuel_cost_Off-grid (2)'!H6*2</f>
        <v>15.052386832601393</v>
      </c>
      <c r="I6" s="14">
        <f>'Fuel_cost_Off-grid (2)'!I6*2</f>
        <v>14.864017941635959</v>
      </c>
      <c r="J6" s="14">
        <f>'Fuel_cost_Off-grid (2)'!J6*2</f>
        <v>14.675649050670527</v>
      </c>
      <c r="K6" s="14">
        <f>'Fuel_cost_Off-grid (2)'!K6*2</f>
        <v>14.487280159705094</v>
      </c>
      <c r="L6" s="14">
        <f>'Fuel_cost_Off-grid (2)'!L6*2</f>
        <v>14.298911268739662</v>
      </c>
      <c r="M6" s="14">
        <f>'Fuel_cost_Off-grid (2)'!M6*2</f>
        <v>14.384141622842419</v>
      </c>
      <c r="N6" s="14">
        <f>'Fuel_cost_Off-grid (2)'!N6*2</f>
        <v>14.469371976945176</v>
      </c>
      <c r="O6" s="14">
        <f>'Fuel_cost_Off-grid (2)'!O6*2</f>
        <v>14.554602331047933</v>
      </c>
      <c r="P6" s="14">
        <f>'Fuel_cost_Off-grid (2)'!P6*2</f>
        <v>14.63983268515069</v>
      </c>
      <c r="Q6" s="14">
        <f>'Fuel_cost_Off-grid (2)'!Q6*2</f>
        <v>14.725063039253445</v>
      </c>
      <c r="R6" s="14">
        <f>'Fuel_cost_Off-grid (2)'!R6*2</f>
        <v>14.810293393356202</v>
      </c>
      <c r="S6" s="14">
        <f>'Fuel_cost_Off-grid (2)'!S6*2</f>
        <v>14.895523747458959</v>
      </c>
      <c r="T6" s="14">
        <f>'Fuel_cost_Off-grid (2)'!T6*2</f>
        <v>14.980754101561716</v>
      </c>
      <c r="U6" s="14">
        <f>'Fuel_cost_Off-grid (2)'!U6*2</f>
        <v>15.065984455664474</v>
      </c>
      <c r="V6" s="14">
        <f>'Fuel_cost_Off-grid (2)'!V6*2</f>
        <v>15.151214809767231</v>
      </c>
      <c r="W6" s="14">
        <f>'Fuel_cost_Off-grid (2)'!W6*2</f>
        <v>15.059827617638183</v>
      </c>
      <c r="X6" s="14">
        <f>'Fuel_cost_Off-grid (2)'!X6*2</f>
        <v>14.968440425509135</v>
      </c>
      <c r="Y6" s="14">
        <f>'Fuel_cost_Off-grid (2)'!Y6*2</f>
        <v>14.877053233380089</v>
      </c>
      <c r="Z6" s="14">
        <f>'Fuel_cost_Off-grid (2)'!Z6*2</f>
        <v>14.785666041251041</v>
      </c>
      <c r="AA6" s="14">
        <f>'Fuel_cost_Off-grid (2)'!AA6*2</f>
        <v>14.694278849121993</v>
      </c>
      <c r="AB6" s="14">
        <f>'Fuel_cost_Off-grid (2)'!AB6*2</f>
        <v>14.602891656992945</v>
      </c>
      <c r="AC6" s="14">
        <f>'Fuel_cost_Off-grid (2)'!AC6*2</f>
        <v>14.511504464863897</v>
      </c>
      <c r="AD6" s="14">
        <f>'Fuel_cost_Off-grid (2)'!AD6*2</f>
        <v>14.420117272734851</v>
      </c>
      <c r="AE6" s="14">
        <f>'Fuel_cost_Off-grid (2)'!AE6*2</f>
        <v>14.328730080605803</v>
      </c>
      <c r="AF6" s="14">
        <f>'Fuel_cost_Off-grid (2)'!AF6*2</f>
        <v>14.237342888476755</v>
      </c>
    </row>
    <row r="7" spans="1:32" s="2" customFormat="1" x14ac:dyDescent="0.25">
      <c r="A7" t="s">
        <v>83</v>
      </c>
      <c r="B7" s="14">
        <v>39.243885108621882</v>
      </c>
      <c r="C7" s="14">
        <v>38.362995972373064</v>
      </c>
      <c r="D7" s="14">
        <v>37.482106836124238</v>
      </c>
      <c r="E7" s="14">
        <v>36.60121769987542</v>
      </c>
      <c r="F7" s="14">
        <v>35.720328563626602</v>
      </c>
      <c r="G7" s="14">
        <v>34.839439427377776</v>
      </c>
      <c r="H7" s="14">
        <v>33.958550291128958</v>
      </c>
      <c r="I7" s="14">
        <v>33.07766115488014</v>
      </c>
      <c r="J7" s="14">
        <v>32.196772018631314</v>
      </c>
      <c r="K7" s="14">
        <v>31.315882882382496</v>
      </c>
      <c r="L7" s="14">
        <v>30.434993746133674</v>
      </c>
      <c r="M7" s="14">
        <v>30.173590067929748</v>
      </c>
      <c r="N7" s="14">
        <v>29.912186389725825</v>
      </c>
      <c r="O7" s="14">
        <v>29.650782711521899</v>
      </c>
      <c r="P7" s="14">
        <v>29.389379033317976</v>
      </c>
      <c r="Q7" s="14">
        <v>29.127975355114049</v>
      </c>
      <c r="R7" s="14">
        <v>28.866571676910123</v>
      </c>
      <c r="S7" s="14">
        <v>28.6051679987062</v>
      </c>
      <c r="T7" s="14">
        <v>28.343764320502274</v>
      </c>
      <c r="U7" s="14">
        <v>28.082360642298351</v>
      </c>
      <c r="V7" s="14">
        <v>27.820956964094425</v>
      </c>
      <c r="W7" s="14">
        <v>27.415026697745539</v>
      </c>
      <c r="X7" s="14">
        <v>27.00909643139665</v>
      </c>
      <c r="Y7" s="14">
        <v>26.603166165047764</v>
      </c>
      <c r="Z7" s="14">
        <v>26.197235898698874</v>
      </c>
      <c r="AA7" s="14">
        <v>25.791305632349989</v>
      </c>
      <c r="AB7" s="14">
        <v>25.385375366001099</v>
      </c>
      <c r="AC7" s="14">
        <v>24.979445099652214</v>
      </c>
      <c r="AD7" s="14">
        <v>24.573514833303328</v>
      </c>
      <c r="AE7" s="14">
        <v>24.167584566954439</v>
      </c>
      <c r="AF7" s="14">
        <v>23.761654300605553</v>
      </c>
    </row>
    <row r="8" spans="1:32" s="2" customFormat="1" x14ac:dyDescent="0.25">
      <c r="A8" t="s">
        <v>7</v>
      </c>
      <c r="B8" s="14">
        <v>53.62618090452262</v>
      </c>
      <c r="C8" s="14">
        <v>52.94628140703518</v>
      </c>
      <c r="D8" s="14">
        <v>52.266381909547746</v>
      </c>
      <c r="E8" s="14">
        <v>51.586482412060306</v>
      </c>
      <c r="F8" s="14">
        <v>50.906582914572873</v>
      </c>
      <c r="G8" s="14">
        <v>50.226683417085432</v>
      </c>
      <c r="H8" s="14">
        <v>49.546783919597999</v>
      </c>
      <c r="I8" s="14">
        <v>48.866884422110559</v>
      </c>
      <c r="J8" s="14">
        <v>48.186984924623125</v>
      </c>
      <c r="K8" s="14">
        <v>47.507085427135685</v>
      </c>
      <c r="L8" s="14">
        <v>45.557989949748752</v>
      </c>
      <c r="M8" s="14">
        <v>44.613271356783926</v>
      </c>
      <c r="N8" s="14">
        <v>43.6685527638191</v>
      </c>
      <c r="O8" s="14">
        <v>42.723834170854275</v>
      </c>
      <c r="P8" s="14">
        <v>41.779115577889449</v>
      </c>
      <c r="Q8" s="14">
        <v>40.834396984924624</v>
      </c>
      <c r="R8" s="14">
        <v>39.889678391959798</v>
      </c>
      <c r="S8" s="14">
        <v>38.944959798994972</v>
      </c>
      <c r="T8" s="14">
        <v>38.000241206030147</v>
      </c>
      <c r="U8" s="14">
        <v>37.055522613065321</v>
      </c>
      <c r="V8" s="14">
        <v>35.441256281407036</v>
      </c>
      <c r="W8" s="14">
        <v>34.852412060301511</v>
      </c>
      <c r="X8" s="14">
        <v>34.263567839195979</v>
      </c>
      <c r="Y8" s="14">
        <v>33.674723618090447</v>
      </c>
      <c r="Z8" s="14">
        <v>33.085879396984922</v>
      </c>
      <c r="AA8" s="14">
        <v>32.497035175879397</v>
      </c>
      <c r="AB8" s="14">
        <v>31.908190954773868</v>
      </c>
      <c r="AC8" s="14">
        <v>31.319346733668343</v>
      </c>
      <c r="AD8" s="14">
        <v>30.730502512562815</v>
      </c>
      <c r="AE8" s="14">
        <v>30.14165829145729</v>
      </c>
      <c r="AF8" s="14">
        <v>28.765427135678394</v>
      </c>
    </row>
    <row r="9" spans="1:32" s="2" customFormat="1" x14ac:dyDescent="0.25">
      <c r="A9" t="s">
        <v>8</v>
      </c>
      <c r="B9" s="14">
        <v>63.627839195979909</v>
      </c>
      <c r="C9" s="14">
        <v>62.850653266331669</v>
      </c>
      <c r="D9" s="14">
        <v>62.073467336683429</v>
      </c>
      <c r="E9" s="14">
        <v>61.296281407035188</v>
      </c>
      <c r="F9" s="14">
        <v>60.519095477386955</v>
      </c>
      <c r="G9" s="14">
        <v>59.741909547738715</v>
      </c>
      <c r="H9" s="14">
        <v>58.964723618090474</v>
      </c>
      <c r="I9" s="14">
        <v>58.187537688442241</v>
      </c>
      <c r="J9" s="14">
        <v>57.410351758794</v>
      </c>
      <c r="K9" s="14">
        <v>56.633165829145767</v>
      </c>
      <c r="L9" s="14">
        <v>54.564271356783927</v>
      </c>
      <c r="M9" s="14">
        <v>53.405552763819095</v>
      </c>
      <c r="N9" s="14">
        <v>52.246834170854264</v>
      </c>
      <c r="O9" s="14">
        <v>51.08811557788944</v>
      </c>
      <c r="P9" s="14">
        <v>49.929396984924608</v>
      </c>
      <c r="Q9" s="14">
        <v>48.770678391959784</v>
      </c>
      <c r="R9" s="14">
        <v>47.611959798994953</v>
      </c>
      <c r="S9" s="14">
        <v>46.453241206030128</v>
      </c>
      <c r="T9" s="14">
        <v>45.294522613065297</v>
      </c>
      <c r="U9" s="14">
        <v>44.135804020100466</v>
      </c>
      <c r="V9" s="14">
        <v>42.179195979899497</v>
      </c>
      <c r="W9" s="14">
        <v>41.45949748743719</v>
      </c>
      <c r="X9" s="14">
        <v>40.739798994974876</v>
      </c>
      <c r="Y9" s="14">
        <v>40.020100502512555</v>
      </c>
      <c r="Z9" s="14">
        <v>39.300402010050242</v>
      </c>
      <c r="AA9" s="14">
        <v>38.580703517587928</v>
      </c>
      <c r="AB9" s="14">
        <v>37.861005025125614</v>
      </c>
      <c r="AC9" s="14">
        <v>37.1413065326633</v>
      </c>
      <c r="AD9" s="14">
        <v>36.421608040200979</v>
      </c>
      <c r="AE9" s="14">
        <v>35.701909547738666</v>
      </c>
      <c r="AF9" s="14">
        <v>34.091407035175884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25">
      <c r="A11" t="s">
        <v>11</v>
      </c>
      <c r="B11" s="14">
        <v>47.278817204301077</v>
      </c>
      <c r="C11" s="14">
        <v>46.278172043010755</v>
      </c>
      <c r="D11" s="14">
        <v>45.277526881720441</v>
      </c>
      <c r="E11" s="14">
        <v>44.276881720430119</v>
      </c>
      <c r="F11" s="14">
        <v>43.276236559139804</v>
      </c>
      <c r="G11" s="14">
        <v>42.275591397849482</v>
      </c>
      <c r="H11" s="14">
        <v>41.27494623655916</v>
      </c>
      <c r="I11" s="14">
        <v>40.274301075268845</v>
      </c>
      <c r="J11" s="14">
        <v>39.273655913978523</v>
      </c>
      <c r="K11" s="14">
        <v>38.273010752688208</v>
      </c>
      <c r="L11" s="14">
        <v>36.264301075268818</v>
      </c>
      <c r="M11" s="14">
        <v>35.345596774193552</v>
      </c>
      <c r="N11" s="14">
        <v>34.426892473118279</v>
      </c>
      <c r="O11" s="14">
        <v>33.508188172043013</v>
      </c>
      <c r="P11" s="14">
        <v>32.58948387096774</v>
      </c>
      <c r="Q11" s="14">
        <v>31.670779569892471</v>
      </c>
      <c r="R11" s="14">
        <v>30.752075268817201</v>
      </c>
      <c r="S11" s="14">
        <v>29.833370967741931</v>
      </c>
      <c r="T11" s="14">
        <v>28.914666666666662</v>
      </c>
      <c r="U11" s="14">
        <v>27.995962365591392</v>
      </c>
      <c r="V11" s="14">
        <v>26.576935483870969</v>
      </c>
      <c r="W11" s="14">
        <v>26.035</v>
      </c>
      <c r="X11" s="14">
        <v>25.493064516129031</v>
      </c>
      <c r="Y11" s="14">
        <v>24.951129032258066</v>
      </c>
      <c r="Z11" s="14">
        <v>24.409193548387098</v>
      </c>
      <c r="AA11" s="14">
        <v>23.867258064516129</v>
      </c>
      <c r="AB11" s="14">
        <v>23.325322580645164</v>
      </c>
      <c r="AC11" s="14">
        <v>22.783387096774195</v>
      </c>
      <c r="AD11" s="14">
        <v>22.24145161290323</v>
      </c>
      <c r="AE11" s="14">
        <v>21.399516129032264</v>
      </c>
      <c r="AF11" s="14">
        <v>20.760483870967743</v>
      </c>
    </row>
    <row r="12" spans="1:32" s="2" customFormat="1" x14ac:dyDescent="0.2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25">
      <c r="A13" t="s">
        <v>12</v>
      </c>
      <c r="B13" s="14">
        <v>40</v>
      </c>
      <c r="C13" s="14">
        <v>41</v>
      </c>
      <c r="D13" s="14">
        <v>42</v>
      </c>
      <c r="E13" s="14">
        <v>43</v>
      </c>
      <c r="F13" s="14">
        <v>44</v>
      </c>
      <c r="G13" s="14">
        <v>45</v>
      </c>
      <c r="H13" s="14">
        <v>46</v>
      </c>
      <c r="I13" s="14">
        <v>47</v>
      </c>
      <c r="J13" s="14">
        <v>48</v>
      </c>
      <c r="K13" s="14">
        <v>49</v>
      </c>
      <c r="L13" s="14">
        <v>50</v>
      </c>
      <c r="M13" s="14">
        <v>51</v>
      </c>
      <c r="N13" s="14">
        <v>52</v>
      </c>
      <c r="O13" s="14">
        <v>53</v>
      </c>
      <c r="P13" s="14">
        <v>54</v>
      </c>
      <c r="Q13" s="14">
        <v>55</v>
      </c>
      <c r="R13" s="14">
        <v>56</v>
      </c>
      <c r="S13" s="14">
        <v>57</v>
      </c>
      <c r="T13" s="14">
        <v>58</v>
      </c>
      <c r="U13" s="14">
        <v>59</v>
      </c>
      <c r="V13" s="14">
        <v>60</v>
      </c>
      <c r="W13" s="14">
        <v>61</v>
      </c>
      <c r="X13" s="14">
        <v>62</v>
      </c>
      <c r="Y13" s="14">
        <v>63</v>
      </c>
      <c r="Z13" s="14">
        <v>64</v>
      </c>
      <c r="AA13" s="14">
        <v>65</v>
      </c>
      <c r="AB13" s="14">
        <v>66</v>
      </c>
      <c r="AC13" s="14">
        <v>67</v>
      </c>
      <c r="AD13" s="14">
        <v>68</v>
      </c>
      <c r="AE13" s="14">
        <v>69</v>
      </c>
      <c r="AF13" s="14">
        <v>70</v>
      </c>
    </row>
    <row r="14" spans="1:32" s="2" customFormat="1" x14ac:dyDescent="0.2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  <row r="23" spans="7:9" x14ac:dyDescent="0.25">
      <c r="H23" t="s">
        <v>145</v>
      </c>
      <c r="I23" t="s">
        <v>146</v>
      </c>
    </row>
    <row r="24" spans="7:9" x14ac:dyDescent="0.25">
      <c r="G24" t="s">
        <v>147</v>
      </c>
      <c r="H24">
        <v>48</v>
      </c>
      <c r="I24">
        <f>650/1000/H24*1000</f>
        <v>13.541666666666668</v>
      </c>
    </row>
    <row r="25" spans="7:9" x14ac:dyDescent="0.25">
      <c r="G25" t="s">
        <v>143</v>
      </c>
      <c r="H25">
        <v>43</v>
      </c>
      <c r="I25">
        <f>810/1000/H25*1000</f>
        <v>18.837209302325583</v>
      </c>
    </row>
    <row r="26" spans="7:9" x14ac:dyDescent="0.25">
      <c r="G26" t="s">
        <v>144</v>
      </c>
      <c r="H26">
        <v>45</v>
      </c>
      <c r="I26">
        <f>2.54/3.8/0.8/H26*1000</f>
        <v>18.567251461988306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E33E-641E-4711-ABB6-0D04B674A24A}">
  <dimension ref="A1:AF14"/>
  <sheetViews>
    <sheetView zoomScale="90" zoomScaleNormal="90" workbookViewId="0">
      <selection activeCell="B10" sqref="B10:AF10"/>
    </sheetView>
  </sheetViews>
  <sheetFormatPr defaultColWidth="8.7109375" defaultRowHeight="15" x14ac:dyDescent="0.25"/>
  <cols>
    <col min="1" max="1" width="19.5703125" customWidth="1"/>
    <col min="2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v>10.17211572390219</v>
      </c>
      <c r="C2" s="14">
        <v>10.053710144047244</v>
      </c>
      <c r="D2" s="14">
        <v>9.9353045641922968</v>
      </c>
      <c r="E2" s="14">
        <v>9.8168989843373513</v>
      </c>
      <c r="F2" s="14">
        <v>9.698493404482404</v>
      </c>
      <c r="G2" s="14">
        <v>9.5800878246274586</v>
      </c>
      <c r="H2" s="14">
        <v>9.4616822447725131</v>
      </c>
      <c r="I2" s="14">
        <v>9.3432766649175658</v>
      </c>
      <c r="J2" s="14">
        <v>9.2248710850626203</v>
      </c>
      <c r="K2" s="14">
        <v>9.1064655052076731</v>
      </c>
      <c r="L2" s="14">
        <v>8.9880599253527276</v>
      </c>
      <c r="M2" s="14">
        <v>8.94500335086002</v>
      </c>
      <c r="N2" s="14">
        <v>8.9019467763673124</v>
      </c>
      <c r="O2" s="14">
        <v>8.8588902018746047</v>
      </c>
      <c r="P2" s="14">
        <v>8.8158336273818971</v>
      </c>
      <c r="Q2" s="14">
        <v>8.7727770528891895</v>
      </c>
      <c r="R2" s="14">
        <v>8.7297204783964801</v>
      </c>
      <c r="S2" s="14">
        <v>8.6866639039037725</v>
      </c>
      <c r="T2" s="14">
        <v>8.6436073294110649</v>
      </c>
      <c r="U2" s="14">
        <v>8.6005507549183573</v>
      </c>
      <c r="V2" s="14">
        <v>8.5574941804256497</v>
      </c>
      <c r="W2" s="14">
        <v>8.5144376059329403</v>
      </c>
      <c r="X2" s="14">
        <v>8.4713810314402309</v>
      </c>
      <c r="Y2" s="14">
        <v>8.4283244569475215</v>
      </c>
      <c r="Z2" s="14">
        <v>8.3852678824548121</v>
      </c>
      <c r="AA2" s="14">
        <v>8.3422113079621028</v>
      </c>
      <c r="AB2" s="14">
        <v>8.2991547334693916</v>
      </c>
      <c r="AC2" s="14">
        <v>8.2560981589766822</v>
      </c>
      <c r="AD2" s="14">
        <v>8.2130415844839728</v>
      </c>
      <c r="AE2" s="14">
        <v>8.1699850099912634</v>
      </c>
      <c r="AF2" s="14">
        <v>8.126928435498554</v>
      </c>
    </row>
    <row r="3" spans="1:32" s="2" customFormat="1" x14ac:dyDescent="0.25">
      <c r="A3" t="s">
        <v>1</v>
      </c>
      <c r="B3" s="14">
        <v>10.907374454843326</v>
      </c>
      <c r="C3" s="14">
        <v>10.780410307749912</v>
      </c>
      <c r="D3" s="14">
        <v>10.653446160656499</v>
      </c>
      <c r="E3" s="14">
        <v>10.526482013563083</v>
      </c>
      <c r="F3" s="14">
        <v>10.399517866469669</v>
      </c>
      <c r="G3" s="14">
        <v>10.272553719376255</v>
      </c>
      <c r="H3" s="14">
        <v>10.145589572282841</v>
      </c>
      <c r="I3" s="14">
        <v>10.018625425189427</v>
      </c>
      <c r="J3" s="14">
        <v>9.8916612780960111</v>
      </c>
      <c r="K3" s="14">
        <v>9.7646971310025972</v>
      </c>
      <c r="L3" s="14">
        <v>9.6377329839091832</v>
      </c>
      <c r="M3" s="14">
        <v>9.5915642031479411</v>
      </c>
      <c r="N3" s="14">
        <v>9.5453954223867008</v>
      </c>
      <c r="O3" s="14">
        <v>9.4992266416254587</v>
      </c>
      <c r="P3" s="14">
        <v>9.4530578608642166</v>
      </c>
      <c r="Q3" s="14">
        <v>9.4068890801029745</v>
      </c>
      <c r="R3" s="14">
        <v>9.3607202993417342</v>
      </c>
      <c r="S3" s="14">
        <v>9.3145515185804921</v>
      </c>
      <c r="T3" s="14">
        <v>9.26838273781925</v>
      </c>
      <c r="U3" s="14">
        <v>9.2222139570580097</v>
      </c>
      <c r="V3" s="14">
        <v>9.1760451762967676</v>
      </c>
      <c r="W3" s="14">
        <v>9.1298763955355238</v>
      </c>
      <c r="X3" s="14">
        <v>9.0837076147742799</v>
      </c>
      <c r="Y3" s="14">
        <v>9.0375388340130378</v>
      </c>
      <c r="Z3" s="14">
        <v>8.9913700532517939</v>
      </c>
      <c r="AA3" s="14">
        <v>8.9452012724905501</v>
      </c>
      <c r="AB3" s="14">
        <v>8.8990324917293062</v>
      </c>
      <c r="AC3" s="14">
        <v>8.8528637109680623</v>
      </c>
      <c r="AD3" s="14">
        <v>8.8066949302068203</v>
      </c>
      <c r="AE3" s="14">
        <v>8.7605261494455764</v>
      </c>
      <c r="AF3" s="14">
        <v>8.7143573686843325</v>
      </c>
    </row>
    <row r="4" spans="1:32" s="2" customFormat="1" x14ac:dyDescent="0.25">
      <c r="A4" t="s">
        <v>2</v>
      </c>
      <c r="B4" s="14">
        <v>10.907374454843326</v>
      </c>
      <c r="C4" s="14">
        <v>10.780410307749912</v>
      </c>
      <c r="D4" s="14">
        <v>10.653446160656499</v>
      </c>
      <c r="E4" s="14">
        <v>10.526482013563083</v>
      </c>
      <c r="F4" s="14">
        <v>10.399517866469669</v>
      </c>
      <c r="G4" s="14">
        <v>10.272553719376255</v>
      </c>
      <c r="H4" s="14">
        <v>10.145589572282841</v>
      </c>
      <c r="I4" s="14">
        <v>10.018625425189427</v>
      </c>
      <c r="J4" s="14">
        <v>9.8916612780960111</v>
      </c>
      <c r="K4" s="14">
        <v>9.7646971310025972</v>
      </c>
      <c r="L4" s="14">
        <v>9.6377329839091832</v>
      </c>
      <c r="M4" s="14">
        <v>9.5915642031479411</v>
      </c>
      <c r="N4" s="14">
        <v>9.5453954223867008</v>
      </c>
      <c r="O4" s="14">
        <v>9.4992266416254587</v>
      </c>
      <c r="P4" s="14">
        <v>9.4530578608642166</v>
      </c>
      <c r="Q4" s="14">
        <v>9.4068890801029745</v>
      </c>
      <c r="R4" s="14">
        <v>9.3607202993417342</v>
      </c>
      <c r="S4" s="14">
        <v>9.3145515185804921</v>
      </c>
      <c r="T4" s="14">
        <v>9.26838273781925</v>
      </c>
      <c r="U4" s="14">
        <v>9.2222139570580097</v>
      </c>
      <c r="V4" s="14">
        <v>9.1760451762967676</v>
      </c>
      <c r="W4" s="14">
        <v>9.1298763955355238</v>
      </c>
      <c r="X4" s="14">
        <v>9.0837076147742799</v>
      </c>
      <c r="Y4" s="14">
        <v>9.0375388340130378</v>
      </c>
      <c r="Z4" s="14">
        <v>8.9913700532517939</v>
      </c>
      <c r="AA4" s="14">
        <v>8.9452012724905501</v>
      </c>
      <c r="AB4" s="14">
        <v>8.8990324917293062</v>
      </c>
      <c r="AC4" s="14">
        <v>8.8528637109680623</v>
      </c>
      <c r="AD4" s="14">
        <v>8.8066949302068203</v>
      </c>
      <c r="AE4" s="14">
        <v>8.7605261494455764</v>
      </c>
      <c r="AF4" s="14">
        <v>8.7143573686843325</v>
      </c>
    </row>
    <row r="5" spans="1:32" s="2" customFormat="1" x14ac:dyDescent="0.25">
      <c r="A5" t="s">
        <v>3</v>
      </c>
      <c r="B5" s="14">
        <v>8.7722993288714175</v>
      </c>
      <c r="C5" s="14">
        <v>8.5328468589878863</v>
      </c>
      <c r="D5" s="14">
        <v>8.2933943891043569</v>
      </c>
      <c r="E5" s="14">
        <v>8.0539419192208257</v>
      </c>
      <c r="F5" s="14">
        <v>7.8144894493372954</v>
      </c>
      <c r="G5" s="14">
        <v>7.5750369794537651</v>
      </c>
      <c r="H5" s="14">
        <v>7.3355845095702339</v>
      </c>
      <c r="I5" s="14">
        <v>7.0961320396867036</v>
      </c>
      <c r="J5" s="14">
        <v>6.8566795698031733</v>
      </c>
      <c r="K5" s="14">
        <v>6.6172270999196421</v>
      </c>
      <c r="L5" s="14">
        <v>6.3777746300361118</v>
      </c>
      <c r="M5" s="14">
        <v>6.4426983319554756</v>
      </c>
      <c r="N5" s="14">
        <v>6.5076220338748394</v>
      </c>
      <c r="O5" s="14">
        <v>6.5725457357942023</v>
      </c>
      <c r="P5" s="14">
        <v>6.6374694377135661</v>
      </c>
      <c r="Q5" s="14">
        <v>6.7023931396329299</v>
      </c>
      <c r="R5" s="14">
        <v>6.7673168415522937</v>
      </c>
      <c r="S5" s="14">
        <v>6.8322405434716575</v>
      </c>
      <c r="T5" s="14">
        <v>6.8971642453910205</v>
      </c>
      <c r="U5" s="14">
        <v>6.9620879473103843</v>
      </c>
      <c r="V5" s="14">
        <v>7.0270116492297481</v>
      </c>
      <c r="W5" s="14">
        <v>7.0232587520424179</v>
      </c>
      <c r="X5" s="14">
        <v>7.0195058548550877</v>
      </c>
      <c r="Y5" s="14">
        <v>7.0157529576677584</v>
      </c>
      <c r="Z5" s="14">
        <v>7.0120000604804282</v>
      </c>
      <c r="AA5" s="14">
        <v>7.008247163293098</v>
      </c>
      <c r="AB5" s="14">
        <v>7.0044942661057679</v>
      </c>
      <c r="AC5" s="14">
        <v>7.0007413689184377</v>
      </c>
      <c r="AD5" s="14">
        <v>6.9969884717311084</v>
      </c>
      <c r="AE5" s="14">
        <v>6.9932355745437782</v>
      </c>
      <c r="AF5" s="14">
        <v>6.989482677356448</v>
      </c>
    </row>
    <row r="6" spans="1:32" s="2" customFormat="1" x14ac:dyDescent="0.25">
      <c r="A6" t="s">
        <v>4</v>
      </c>
      <c r="B6" s="14">
        <v>8.0913000891969933</v>
      </c>
      <c r="C6" s="14">
        <v>7.9971156437142774</v>
      </c>
      <c r="D6" s="14">
        <v>7.9029311982315606</v>
      </c>
      <c r="E6" s="14">
        <v>7.8087467527488448</v>
      </c>
      <c r="F6" s="14">
        <v>7.714562307266128</v>
      </c>
      <c r="G6" s="14">
        <v>7.6203778617834121</v>
      </c>
      <c r="H6" s="14">
        <v>7.5261934163006963</v>
      </c>
      <c r="I6" s="14">
        <v>7.4320089708179795</v>
      </c>
      <c r="J6" s="14">
        <v>7.3378245253352636</v>
      </c>
      <c r="K6" s="14">
        <v>7.2436400798525469</v>
      </c>
      <c r="L6" s="14">
        <v>7.149455634369831</v>
      </c>
      <c r="M6" s="14">
        <v>7.1920708114212095</v>
      </c>
      <c r="N6" s="14">
        <v>7.234685988472588</v>
      </c>
      <c r="O6" s="14">
        <v>7.2773011655239666</v>
      </c>
      <c r="P6" s="14">
        <v>7.3199163425753451</v>
      </c>
      <c r="Q6" s="14">
        <v>7.3625315196267227</v>
      </c>
      <c r="R6" s="14">
        <v>7.4051466966781012</v>
      </c>
      <c r="S6" s="14">
        <v>7.4477618737294797</v>
      </c>
      <c r="T6" s="14">
        <v>7.4903770507808582</v>
      </c>
      <c r="U6" s="14">
        <v>7.5329922278322368</v>
      </c>
      <c r="V6" s="14">
        <v>7.5756074048836153</v>
      </c>
      <c r="W6" s="14">
        <v>7.5299138088190913</v>
      </c>
      <c r="X6" s="14">
        <v>7.4842202127545674</v>
      </c>
      <c r="Y6" s="14">
        <v>7.4385266166900443</v>
      </c>
      <c r="Z6" s="14">
        <v>7.3928330206255204</v>
      </c>
      <c r="AA6" s="14">
        <v>7.3471394245609964</v>
      </c>
      <c r="AB6" s="14">
        <v>7.3014458284964725</v>
      </c>
      <c r="AC6" s="14">
        <v>7.2557522324319486</v>
      </c>
      <c r="AD6" s="14">
        <v>7.2100586363674255</v>
      </c>
      <c r="AE6" s="14">
        <v>7.1643650403029016</v>
      </c>
      <c r="AF6" s="14">
        <v>7.1186714442383776</v>
      </c>
    </row>
    <row r="7" spans="1:32" s="2" customFormat="1" x14ac:dyDescent="0.25">
      <c r="A7" t="s">
        <v>83</v>
      </c>
      <c r="B7" s="14">
        <f>Sheet1!B6</f>
        <v>41.312561825539809</v>
      </c>
      <c r="C7" s="14">
        <f>Sheet1!C6</f>
        <v>40.610248274505629</v>
      </c>
      <c r="D7" s="14">
        <f>Sheet1!D6</f>
        <v>39.919874053839031</v>
      </c>
      <c r="E7" s="14">
        <f>Sheet1!E6</f>
        <v>39.241236194923765</v>
      </c>
      <c r="F7" s="14">
        <f>Sheet1!F6</f>
        <v>38.57413517961006</v>
      </c>
      <c r="G7" s="14">
        <f>Sheet1!G6</f>
        <v>37.918374881556687</v>
      </c>
      <c r="H7" s="14">
        <f>Sheet1!H6</f>
        <v>37.273762508570222</v>
      </c>
      <c r="I7" s="14">
        <f>Sheet1!I6</f>
        <v>36.640108545924527</v>
      </c>
      <c r="J7" s="14">
        <f>Sheet1!J6</f>
        <v>36.01722670064381</v>
      </c>
      <c r="K7" s="14">
        <f>Sheet1!K6</f>
        <v>35.404933846732867</v>
      </c>
      <c r="L7" s="14">
        <f>Sheet1!L6</f>
        <v>34.80304997133841</v>
      </c>
      <c r="M7" s="14">
        <f>Sheet1!M6</f>
        <v>34.21139812182566</v>
      </c>
      <c r="N7" s="14">
        <f>Sheet1!N6</f>
        <v>33.629804353754622</v>
      </c>
      <c r="O7" s="14">
        <f>Sheet1!O6</f>
        <v>33.05809767974079</v>
      </c>
      <c r="P7" s="14">
        <f>Sheet1!P6</f>
        <v>32.496110019185195</v>
      </c>
      <c r="Q7" s="14">
        <f>Sheet1!Q6</f>
        <v>31.943676148859048</v>
      </c>
      <c r="R7" s="14">
        <f>Sheet1!R6</f>
        <v>31.400633654328445</v>
      </c>
      <c r="S7" s="14">
        <f>Sheet1!S6</f>
        <v>30.866822882204861</v>
      </c>
      <c r="T7" s="14">
        <f>Sheet1!T6</f>
        <v>30.342086893207377</v>
      </c>
      <c r="U7" s="14">
        <f>Sheet1!U6</f>
        <v>29.826271416022852</v>
      </c>
      <c r="V7" s="14">
        <f>Sheet1!V6</f>
        <v>29.319224801950462</v>
      </c>
      <c r="W7" s="14">
        <f>Sheet1!W6</f>
        <v>28.820797980317302</v>
      </c>
      <c r="X7" s="14">
        <f>Sheet1!X6</f>
        <v>28.330844414651907</v>
      </c>
      <c r="Y7" s="14">
        <f>Sheet1!Y6</f>
        <v>27.849220059602825</v>
      </c>
      <c r="Z7" s="14">
        <f>Sheet1!Z6</f>
        <v>27.375783318589576</v>
      </c>
      <c r="AA7" s="14">
        <f>Sheet1!AA6</f>
        <v>26.910395002173551</v>
      </c>
      <c r="AB7" s="14">
        <f>Sheet1!AB6</f>
        <v>26.452918287136601</v>
      </c>
      <c r="AC7" s="14">
        <f>Sheet1!AC6</f>
        <v>26.00321867625528</v>
      </c>
      <c r="AD7" s="14">
        <f>Sheet1!AD6</f>
        <v>25.561163958758939</v>
      </c>
      <c r="AE7" s="14">
        <f>Sheet1!AE6</f>
        <v>25.126624171460037</v>
      </c>
      <c r="AF7" s="14">
        <f>Sheet1!AF6</f>
        <v>24.699471560545216</v>
      </c>
    </row>
    <row r="8" spans="1:32" s="2" customFormat="1" x14ac:dyDescent="0.25">
      <c r="A8" t="s">
        <v>7</v>
      </c>
      <c r="B8" s="14">
        <f>Sheet1!B7</f>
        <v>67.850954773869361</v>
      </c>
      <c r="C8" s="14">
        <f>Sheet1!C7</f>
        <v>66.801809045226136</v>
      </c>
      <c r="D8" s="14">
        <f>Sheet1!D7</f>
        <v>65.752663316582925</v>
      </c>
      <c r="E8" s="14">
        <f>Sheet1!E7</f>
        <v>64.7035175879397</v>
      </c>
      <c r="F8" s="14">
        <f>Sheet1!F7</f>
        <v>63.654371859296482</v>
      </c>
      <c r="G8" s="14">
        <f>Sheet1!G7</f>
        <v>62.605226130653264</v>
      </c>
      <c r="H8" s="14">
        <f>Sheet1!H7</f>
        <v>61.556080402010039</v>
      </c>
      <c r="I8" s="14">
        <f>Sheet1!I7</f>
        <v>60.506934673366821</v>
      </c>
      <c r="J8" s="14">
        <f>Sheet1!J7</f>
        <v>59.457788944723603</v>
      </c>
      <c r="K8" s="14">
        <f>Sheet1!K7</f>
        <v>58.408643216080378</v>
      </c>
      <c r="L8" s="14">
        <f>Sheet1!L7</f>
        <v>55.796783919597992</v>
      </c>
      <c r="M8" s="14">
        <f>Sheet1!M7</f>
        <v>54.192321608040203</v>
      </c>
      <c r="N8" s="14">
        <f>Sheet1!N7</f>
        <v>52.587859296482414</v>
      </c>
      <c r="O8" s="14">
        <f>Sheet1!O7</f>
        <v>50.983396984924632</v>
      </c>
      <c r="P8" s="14">
        <f>Sheet1!P7</f>
        <v>49.378934673366849</v>
      </c>
      <c r="Q8" s="14">
        <f>Sheet1!Q7</f>
        <v>47.77447236180906</v>
      </c>
      <c r="R8" s="14">
        <f>Sheet1!R7</f>
        <v>46.170010050251278</v>
      </c>
      <c r="S8" s="14">
        <f>Sheet1!S7</f>
        <v>44.565547738693489</v>
      </c>
      <c r="T8" s="14">
        <f>Sheet1!T7</f>
        <v>42.961085427135707</v>
      </c>
      <c r="U8" s="14">
        <f>Sheet1!U7</f>
        <v>41.356623115577925</v>
      </c>
      <c r="V8" s="14">
        <f>Sheet1!V7</f>
        <v>39.010251256281414</v>
      </c>
      <c r="W8" s="14">
        <f>Sheet1!W7</f>
        <v>38.254145728643216</v>
      </c>
      <c r="X8" s="14">
        <f>Sheet1!X7</f>
        <v>37.498040201005026</v>
      </c>
      <c r="Y8" s="14">
        <f>Sheet1!Y7</f>
        <v>36.741934673366835</v>
      </c>
      <c r="Z8" s="14">
        <f>Sheet1!Z7</f>
        <v>35.985829145728637</v>
      </c>
      <c r="AA8" s="14">
        <f>Sheet1!AA7</f>
        <v>35.229723618090446</v>
      </c>
      <c r="AB8" s="14">
        <f>Sheet1!AB7</f>
        <v>34.473618090452248</v>
      </c>
      <c r="AC8" s="14">
        <f>Sheet1!AC7</f>
        <v>33.717512562814058</v>
      </c>
      <c r="AD8" s="14">
        <f>Sheet1!AD7</f>
        <v>32.961407035175867</v>
      </c>
      <c r="AE8" s="14">
        <f>Sheet1!AE7</f>
        <v>32.205301507537676</v>
      </c>
      <c r="AF8" s="14">
        <f>Sheet1!AF7</f>
        <v>30.851306532663319</v>
      </c>
    </row>
    <row r="9" spans="1:32" s="2" customFormat="1" x14ac:dyDescent="0.25">
      <c r="A9" t="s">
        <v>8</v>
      </c>
      <c r="B9" s="14">
        <f>Sheet1!B8</f>
        <v>80.851959798994983</v>
      </c>
      <c r="C9" s="14">
        <f>Sheet1!C8</f>
        <v>79.643065326633177</v>
      </c>
      <c r="D9" s="14">
        <f>Sheet1!D8</f>
        <v>78.434170854271372</v>
      </c>
      <c r="E9" s="14">
        <f>Sheet1!E8</f>
        <v>77.225276381909552</v>
      </c>
      <c r="F9" s="14">
        <f>Sheet1!F8</f>
        <v>76.016381909547746</v>
      </c>
      <c r="G9" s="14">
        <f>Sheet1!G8</f>
        <v>74.807487437185941</v>
      </c>
      <c r="H9" s="14">
        <f>Sheet1!H8</f>
        <v>73.598592964824121</v>
      </c>
      <c r="I9" s="14">
        <f>Sheet1!I8</f>
        <v>72.389698492462315</v>
      </c>
      <c r="J9" s="14">
        <f>Sheet1!J8</f>
        <v>71.18080402010051</v>
      </c>
      <c r="K9" s="14">
        <f>Sheet1!K8</f>
        <v>69.97190954773869</v>
      </c>
      <c r="L9" s="14">
        <f>Sheet1!L8</f>
        <v>66.889296482412078</v>
      </c>
      <c r="M9" s="14">
        <f>Sheet1!M8</f>
        <v>64.936412060301521</v>
      </c>
      <c r="N9" s="14">
        <f>Sheet1!N8</f>
        <v>62.983527638190971</v>
      </c>
      <c r="O9" s="14">
        <f>Sheet1!O8</f>
        <v>61.030643216080421</v>
      </c>
      <c r="P9" s="14">
        <f>Sheet1!P8</f>
        <v>59.077758793969863</v>
      </c>
      <c r="Q9" s="14">
        <f>Sheet1!Q8</f>
        <v>57.124874371859313</v>
      </c>
      <c r="R9" s="14">
        <f>Sheet1!R8</f>
        <v>55.171989949748756</v>
      </c>
      <c r="S9" s="14">
        <f>Sheet1!S8</f>
        <v>53.219105527638206</v>
      </c>
      <c r="T9" s="14">
        <f>Sheet1!T8</f>
        <v>51.266221105527649</v>
      </c>
      <c r="U9" s="14">
        <f>Sheet1!U8</f>
        <v>49.313336683417099</v>
      </c>
      <c r="V9" s="14">
        <f>Sheet1!V8</f>
        <v>46.476331658291471</v>
      </c>
      <c r="W9" s="14">
        <f>Sheet1!W8</f>
        <v>45.556130653266344</v>
      </c>
      <c r="X9" s="14">
        <f>Sheet1!X8</f>
        <v>44.635929648241216</v>
      </c>
      <c r="Y9" s="14">
        <f>Sheet1!Y8</f>
        <v>43.715728643216089</v>
      </c>
      <c r="Z9" s="14">
        <f>Sheet1!Z8</f>
        <v>42.795527638190968</v>
      </c>
      <c r="AA9" s="14">
        <f>Sheet1!AA8</f>
        <v>41.875326633165841</v>
      </c>
      <c r="AB9" s="14">
        <f>Sheet1!AB8</f>
        <v>40.955125628140713</v>
      </c>
      <c r="AC9" s="14">
        <f>Sheet1!AC8</f>
        <v>40.034924623115586</v>
      </c>
      <c r="AD9" s="14">
        <f>Sheet1!AD8</f>
        <v>39.114723618090466</v>
      </c>
      <c r="AE9" s="14">
        <f>Sheet1!AE8</f>
        <v>38.194522613065338</v>
      </c>
      <c r="AF9" s="14">
        <f>Sheet1!AF8</f>
        <v>36.565477386934674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25">
      <c r="A11" t="s">
        <v>11</v>
      </c>
      <c r="B11" s="14">
        <v>66.542258064516133</v>
      </c>
      <c r="C11" s="14">
        <v>65.017043010752701</v>
      </c>
      <c r="D11" s="14">
        <v>63.491827956989248</v>
      </c>
      <c r="E11" s="14">
        <v>61.966612903225816</v>
      </c>
      <c r="F11" s="14">
        <v>60.441397849462376</v>
      </c>
      <c r="G11" s="14">
        <v>58.916182795698937</v>
      </c>
      <c r="H11" s="14">
        <v>57.390967741935505</v>
      </c>
      <c r="I11" s="14">
        <v>55.865752688172066</v>
      </c>
      <c r="J11" s="14">
        <v>54.340537634408626</v>
      </c>
      <c r="K11" s="14">
        <v>52.815322580645187</v>
      </c>
      <c r="L11" s="14">
        <v>49.891559139784945</v>
      </c>
      <c r="M11" s="14">
        <v>48.130086021505377</v>
      </c>
      <c r="N11" s="14">
        <v>46.368612903225802</v>
      </c>
      <c r="O11" s="14">
        <v>44.607139784946227</v>
      </c>
      <c r="P11" s="14">
        <v>42.845666666666659</v>
      </c>
      <c r="Q11" s="14">
        <v>41.084193548387084</v>
      </c>
      <c r="R11" s="14">
        <v>39.322720430107516</v>
      </c>
      <c r="S11" s="14">
        <v>37.561247311827941</v>
      </c>
      <c r="T11" s="14">
        <v>35.799774193548366</v>
      </c>
      <c r="U11" s="14">
        <v>34.038301075268798</v>
      </c>
      <c r="V11" s="14">
        <v>31.673709677419353</v>
      </c>
      <c r="W11" s="14">
        <v>30.990080645161289</v>
      </c>
      <c r="X11" s="14">
        <v>30.306451612903224</v>
      </c>
      <c r="Y11" s="14">
        <v>29.622822580645156</v>
      </c>
      <c r="Z11" s="14">
        <v>28.939193548387092</v>
      </c>
      <c r="AA11" s="14">
        <v>28.255564516129027</v>
      </c>
      <c r="AB11" s="14">
        <v>27.571935483870959</v>
      </c>
      <c r="AC11" s="14">
        <v>26.888306451612895</v>
      </c>
      <c r="AD11" s="14">
        <v>26.204677419354827</v>
      </c>
      <c r="AE11" s="14">
        <v>25.521048387096762</v>
      </c>
      <c r="AF11" s="14">
        <v>24.36451612903226</v>
      </c>
    </row>
    <row r="12" spans="1:32" s="2" customFormat="1" x14ac:dyDescent="0.2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25">
      <c r="A13" t="s">
        <v>12</v>
      </c>
      <c r="B13" s="14">
        <v>40</v>
      </c>
      <c r="C13" s="14">
        <v>41</v>
      </c>
      <c r="D13" s="14">
        <v>42</v>
      </c>
      <c r="E13" s="14">
        <v>43</v>
      </c>
      <c r="F13" s="14">
        <v>44</v>
      </c>
      <c r="G13" s="14">
        <v>45</v>
      </c>
      <c r="H13" s="14">
        <v>46</v>
      </c>
      <c r="I13" s="14">
        <v>47</v>
      </c>
      <c r="J13" s="14">
        <v>48</v>
      </c>
      <c r="K13" s="14">
        <v>49</v>
      </c>
      <c r="L13" s="14">
        <v>50</v>
      </c>
      <c r="M13" s="14">
        <v>51</v>
      </c>
      <c r="N13" s="14">
        <v>52</v>
      </c>
      <c r="O13" s="14">
        <v>53</v>
      </c>
      <c r="P13" s="14">
        <v>54</v>
      </c>
      <c r="Q13" s="14">
        <v>55</v>
      </c>
      <c r="R13" s="14">
        <v>56</v>
      </c>
      <c r="S13" s="14">
        <v>57</v>
      </c>
      <c r="T13" s="14">
        <v>58</v>
      </c>
      <c r="U13" s="14">
        <v>59</v>
      </c>
      <c r="V13" s="14">
        <v>60</v>
      </c>
      <c r="W13" s="14">
        <v>61</v>
      </c>
      <c r="X13" s="14">
        <v>62</v>
      </c>
      <c r="Y13" s="14">
        <v>63</v>
      </c>
      <c r="Z13" s="14">
        <v>64</v>
      </c>
      <c r="AA13" s="14">
        <v>65</v>
      </c>
      <c r="AB13" s="14">
        <v>66</v>
      </c>
      <c r="AC13" s="14">
        <v>67</v>
      </c>
      <c r="AD13" s="14">
        <v>68</v>
      </c>
      <c r="AE13" s="14">
        <v>69</v>
      </c>
      <c r="AF13" s="14">
        <v>70</v>
      </c>
    </row>
    <row r="14" spans="1:32" s="2" customFormat="1" x14ac:dyDescent="0.2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AF14"/>
  <sheetViews>
    <sheetView zoomScale="90" zoomScaleNormal="90" workbookViewId="0">
      <selection activeCell="D6" sqref="D6"/>
    </sheetView>
  </sheetViews>
  <sheetFormatPr defaultColWidth="8.7109375" defaultRowHeight="15" x14ac:dyDescent="0.25"/>
  <cols>
    <col min="1" max="1" width="19.5703125" customWidth="1"/>
    <col min="2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f>'Fuel_cost_Off-grid (2)'!B2</f>
        <v>10.17211572390219</v>
      </c>
      <c r="C2" s="14">
        <f>'Fuel_cost_Off-grid (2)'!C2</f>
        <v>10.053710144047244</v>
      </c>
      <c r="D2" s="14">
        <f>'Fuel_cost_Off-grid (2)'!D2</f>
        <v>9.9353045641922968</v>
      </c>
      <c r="E2" s="14">
        <f>'Fuel_cost_Off-grid (2)'!E2</f>
        <v>9.8168989843373513</v>
      </c>
      <c r="F2" s="14">
        <f>'Fuel_cost_Off-grid (2)'!F2</f>
        <v>9.698493404482404</v>
      </c>
      <c r="G2" s="14">
        <f>'Fuel_cost_Off-grid (2)'!G2</f>
        <v>9.5800878246274586</v>
      </c>
      <c r="H2" s="14">
        <f>'Fuel_cost_Off-grid (2)'!H2</f>
        <v>9.4616822447725131</v>
      </c>
      <c r="I2" s="14">
        <f>'Fuel_cost_Off-grid (2)'!I2</f>
        <v>9.3432766649175658</v>
      </c>
      <c r="J2" s="14">
        <f>'Fuel_cost_Off-grid (2)'!J2</f>
        <v>9.2248710850626203</v>
      </c>
      <c r="K2" s="14">
        <f>'Fuel_cost_Off-grid (2)'!K2</f>
        <v>9.1064655052076731</v>
      </c>
      <c r="L2" s="14">
        <f>'Fuel_cost_Off-grid (2)'!L2</f>
        <v>8.9880599253527276</v>
      </c>
      <c r="M2" s="14">
        <f>'Fuel_cost_Off-grid (2)'!M2</f>
        <v>8.94500335086002</v>
      </c>
      <c r="N2" s="14">
        <f>'Fuel_cost_Off-grid (2)'!N2</f>
        <v>8.9019467763673124</v>
      </c>
      <c r="O2" s="14">
        <f>'Fuel_cost_Off-grid (2)'!O2</f>
        <v>8.8588902018746047</v>
      </c>
      <c r="P2" s="14">
        <f>'Fuel_cost_Off-grid (2)'!P2</f>
        <v>8.8158336273818971</v>
      </c>
      <c r="Q2" s="14">
        <f>'Fuel_cost_Off-grid (2)'!Q2</f>
        <v>8.7727770528891895</v>
      </c>
      <c r="R2" s="14">
        <f>'Fuel_cost_Off-grid (2)'!R2</f>
        <v>8.7297204783964801</v>
      </c>
      <c r="S2" s="14">
        <f>'Fuel_cost_Off-grid (2)'!S2</f>
        <v>8.6866639039037725</v>
      </c>
      <c r="T2" s="14">
        <f>'Fuel_cost_Off-grid (2)'!T2</f>
        <v>8.6436073294110649</v>
      </c>
      <c r="U2" s="14">
        <f>'Fuel_cost_Off-grid (2)'!U2</f>
        <v>8.6005507549183573</v>
      </c>
      <c r="V2" s="14">
        <f>'Fuel_cost_Off-grid (2)'!V2</f>
        <v>8.5574941804256497</v>
      </c>
      <c r="W2" s="14">
        <f>'Fuel_cost_Off-grid (2)'!W2</f>
        <v>8.5144376059329403</v>
      </c>
      <c r="X2" s="14">
        <f>'Fuel_cost_Off-grid (2)'!X2</f>
        <v>8.4713810314402309</v>
      </c>
      <c r="Y2" s="14">
        <f>'Fuel_cost_Off-grid (2)'!Y2</f>
        <v>8.4283244569475215</v>
      </c>
      <c r="Z2" s="14">
        <f>'Fuel_cost_Off-grid (2)'!Z2</f>
        <v>8.3852678824548121</v>
      </c>
      <c r="AA2" s="14">
        <f>'Fuel_cost_Off-grid (2)'!AA2</f>
        <v>8.3422113079621028</v>
      </c>
      <c r="AB2" s="14">
        <f>'Fuel_cost_Off-grid (2)'!AB2</f>
        <v>8.2991547334693916</v>
      </c>
      <c r="AC2" s="14">
        <f>'Fuel_cost_Off-grid (2)'!AC2</f>
        <v>8.2560981589766822</v>
      </c>
      <c r="AD2" s="14">
        <f>'Fuel_cost_Off-grid (2)'!AD2</f>
        <v>8.2130415844839728</v>
      </c>
      <c r="AE2" s="14">
        <f>'Fuel_cost_Off-grid (2)'!AE2</f>
        <v>8.1699850099912634</v>
      </c>
      <c r="AF2" s="14">
        <f>'Fuel_cost_Off-grid (2)'!AF2</f>
        <v>8.126928435498554</v>
      </c>
    </row>
    <row r="3" spans="1:32" s="2" customFormat="1" x14ac:dyDescent="0.25">
      <c r="A3" t="s">
        <v>1</v>
      </c>
      <c r="B3" s="14">
        <f>'Fuel_cost_Off-grid (2)'!B3</f>
        <v>10.907374454843326</v>
      </c>
      <c r="C3" s="14">
        <f>'Fuel_cost_Off-grid (2)'!C3</f>
        <v>10.780410307749912</v>
      </c>
      <c r="D3" s="14">
        <f>'Fuel_cost_Off-grid (2)'!D3</f>
        <v>10.653446160656499</v>
      </c>
      <c r="E3" s="14">
        <f>'Fuel_cost_Off-grid (2)'!E3</f>
        <v>10.526482013563083</v>
      </c>
      <c r="F3" s="14">
        <f>'Fuel_cost_Off-grid (2)'!F3</f>
        <v>10.399517866469669</v>
      </c>
      <c r="G3" s="14">
        <f>'Fuel_cost_Off-grid (2)'!G3</f>
        <v>10.272553719376255</v>
      </c>
      <c r="H3" s="14">
        <f>'Fuel_cost_Off-grid (2)'!H3</f>
        <v>10.145589572282841</v>
      </c>
      <c r="I3" s="14">
        <f>'Fuel_cost_Off-grid (2)'!I3</f>
        <v>10.018625425189427</v>
      </c>
      <c r="J3" s="14">
        <f>'Fuel_cost_Off-grid (2)'!J3</f>
        <v>9.8916612780960111</v>
      </c>
      <c r="K3" s="14">
        <f>'Fuel_cost_Off-grid (2)'!K3</f>
        <v>9.7646971310025972</v>
      </c>
      <c r="L3" s="14">
        <f>'Fuel_cost_Off-grid (2)'!L3</f>
        <v>9.6377329839091832</v>
      </c>
      <c r="M3" s="14">
        <f>'Fuel_cost_Off-grid (2)'!M3</f>
        <v>9.5915642031479411</v>
      </c>
      <c r="N3" s="14">
        <f>'Fuel_cost_Off-grid (2)'!N3</f>
        <v>9.5453954223867008</v>
      </c>
      <c r="O3" s="14">
        <f>'Fuel_cost_Off-grid (2)'!O3</f>
        <v>9.4992266416254587</v>
      </c>
      <c r="P3" s="14">
        <f>'Fuel_cost_Off-grid (2)'!P3</f>
        <v>9.4530578608642166</v>
      </c>
      <c r="Q3" s="14">
        <f>'Fuel_cost_Off-grid (2)'!Q3</f>
        <v>9.4068890801029745</v>
      </c>
      <c r="R3" s="14">
        <f>'Fuel_cost_Off-grid (2)'!R3</f>
        <v>9.3607202993417342</v>
      </c>
      <c r="S3" s="14">
        <f>'Fuel_cost_Off-grid (2)'!S3</f>
        <v>9.3145515185804921</v>
      </c>
      <c r="T3" s="14">
        <f>'Fuel_cost_Off-grid (2)'!T3</f>
        <v>9.26838273781925</v>
      </c>
      <c r="U3" s="14">
        <f>'Fuel_cost_Off-grid (2)'!U3</f>
        <v>9.2222139570580097</v>
      </c>
      <c r="V3" s="14">
        <f>'Fuel_cost_Off-grid (2)'!V3</f>
        <v>9.1760451762967676</v>
      </c>
      <c r="W3" s="14">
        <f>'Fuel_cost_Off-grid (2)'!W3</f>
        <v>9.1298763955355238</v>
      </c>
      <c r="X3" s="14">
        <f>'Fuel_cost_Off-grid (2)'!X3</f>
        <v>9.0837076147742799</v>
      </c>
      <c r="Y3" s="14">
        <f>'Fuel_cost_Off-grid (2)'!Y3</f>
        <v>9.0375388340130378</v>
      </c>
      <c r="Z3" s="14">
        <f>'Fuel_cost_Off-grid (2)'!Z3</f>
        <v>8.9913700532517939</v>
      </c>
      <c r="AA3" s="14">
        <f>'Fuel_cost_Off-grid (2)'!AA3</f>
        <v>8.9452012724905501</v>
      </c>
      <c r="AB3" s="14">
        <f>'Fuel_cost_Off-grid (2)'!AB3</f>
        <v>8.8990324917293062</v>
      </c>
      <c r="AC3" s="14">
        <f>'Fuel_cost_Off-grid (2)'!AC3</f>
        <v>8.8528637109680623</v>
      </c>
      <c r="AD3" s="14">
        <f>'Fuel_cost_Off-grid (2)'!AD3</f>
        <v>8.8066949302068203</v>
      </c>
      <c r="AE3" s="14">
        <f>'Fuel_cost_Off-grid (2)'!AE3</f>
        <v>8.7605261494455764</v>
      </c>
      <c r="AF3" s="14">
        <f>'Fuel_cost_Off-grid (2)'!AF3</f>
        <v>8.7143573686843325</v>
      </c>
    </row>
    <row r="4" spans="1:32" s="2" customFormat="1" x14ac:dyDescent="0.25">
      <c r="A4" t="s">
        <v>2</v>
      </c>
      <c r="B4" s="14">
        <f>'Fuel_cost_Off-grid (2)'!B4</f>
        <v>10.907374454843326</v>
      </c>
      <c r="C4" s="14">
        <f>'Fuel_cost_Off-grid (2)'!C4</f>
        <v>10.780410307749912</v>
      </c>
      <c r="D4" s="14">
        <f>'Fuel_cost_Off-grid (2)'!D4</f>
        <v>10.653446160656499</v>
      </c>
      <c r="E4" s="14">
        <f>'Fuel_cost_Off-grid (2)'!E4</f>
        <v>10.526482013563083</v>
      </c>
      <c r="F4" s="14">
        <f>'Fuel_cost_Off-grid (2)'!F4</f>
        <v>10.399517866469669</v>
      </c>
      <c r="G4" s="14">
        <f>'Fuel_cost_Off-grid (2)'!G4</f>
        <v>10.272553719376255</v>
      </c>
      <c r="H4" s="14">
        <f>'Fuel_cost_Off-grid (2)'!H4</f>
        <v>10.145589572282841</v>
      </c>
      <c r="I4" s="14">
        <f>'Fuel_cost_Off-grid (2)'!I4</f>
        <v>10.018625425189427</v>
      </c>
      <c r="J4" s="14">
        <f>'Fuel_cost_Off-grid (2)'!J4</f>
        <v>9.8916612780960111</v>
      </c>
      <c r="K4" s="14">
        <f>'Fuel_cost_Off-grid (2)'!K4</f>
        <v>9.7646971310025972</v>
      </c>
      <c r="L4" s="14">
        <f>'Fuel_cost_Off-grid (2)'!L4</f>
        <v>9.6377329839091832</v>
      </c>
      <c r="M4" s="14">
        <f>'Fuel_cost_Off-grid (2)'!M4</f>
        <v>9.5915642031479411</v>
      </c>
      <c r="N4" s="14">
        <f>'Fuel_cost_Off-grid (2)'!N4</f>
        <v>9.5453954223867008</v>
      </c>
      <c r="O4" s="14">
        <f>'Fuel_cost_Off-grid (2)'!O4</f>
        <v>9.4992266416254587</v>
      </c>
      <c r="P4" s="14">
        <f>'Fuel_cost_Off-grid (2)'!P4</f>
        <v>9.4530578608642166</v>
      </c>
      <c r="Q4" s="14">
        <f>'Fuel_cost_Off-grid (2)'!Q4</f>
        <v>9.4068890801029745</v>
      </c>
      <c r="R4" s="14">
        <f>'Fuel_cost_Off-grid (2)'!R4</f>
        <v>9.3607202993417342</v>
      </c>
      <c r="S4" s="14">
        <f>'Fuel_cost_Off-grid (2)'!S4</f>
        <v>9.3145515185804921</v>
      </c>
      <c r="T4" s="14">
        <f>'Fuel_cost_Off-grid (2)'!T4</f>
        <v>9.26838273781925</v>
      </c>
      <c r="U4" s="14">
        <f>'Fuel_cost_Off-grid (2)'!U4</f>
        <v>9.2222139570580097</v>
      </c>
      <c r="V4" s="14">
        <f>'Fuel_cost_Off-grid (2)'!V4</f>
        <v>9.1760451762967676</v>
      </c>
      <c r="W4" s="14">
        <f>'Fuel_cost_Off-grid (2)'!W4</f>
        <v>9.1298763955355238</v>
      </c>
      <c r="X4" s="14">
        <f>'Fuel_cost_Off-grid (2)'!X4</f>
        <v>9.0837076147742799</v>
      </c>
      <c r="Y4" s="14">
        <f>'Fuel_cost_Off-grid (2)'!Y4</f>
        <v>9.0375388340130378</v>
      </c>
      <c r="Z4" s="14">
        <f>'Fuel_cost_Off-grid (2)'!Z4</f>
        <v>8.9913700532517939</v>
      </c>
      <c r="AA4" s="14">
        <f>'Fuel_cost_Off-grid (2)'!AA4</f>
        <v>8.9452012724905501</v>
      </c>
      <c r="AB4" s="14">
        <f>'Fuel_cost_Off-grid (2)'!AB4</f>
        <v>8.8990324917293062</v>
      </c>
      <c r="AC4" s="14">
        <f>'Fuel_cost_Off-grid (2)'!AC4</f>
        <v>8.8528637109680623</v>
      </c>
      <c r="AD4" s="14">
        <f>'Fuel_cost_Off-grid (2)'!AD4</f>
        <v>8.8066949302068203</v>
      </c>
      <c r="AE4" s="14">
        <f>'Fuel_cost_Off-grid (2)'!AE4</f>
        <v>8.7605261494455764</v>
      </c>
      <c r="AF4" s="14">
        <f>'Fuel_cost_Off-grid (2)'!AF4</f>
        <v>8.7143573686843325</v>
      </c>
    </row>
    <row r="5" spans="1:32" s="2" customFormat="1" x14ac:dyDescent="0.25">
      <c r="A5" t="s">
        <v>3</v>
      </c>
      <c r="B5" s="14">
        <f>'Fuel_cost_Off-grid (2)'!B5</f>
        <v>8.7722993288714175</v>
      </c>
      <c r="C5" s="14">
        <f>'Fuel_cost_Off-grid (2)'!C5</f>
        <v>8.5328468589878863</v>
      </c>
      <c r="D5" s="14">
        <f>'Fuel_cost_Off-grid (2)'!D5</f>
        <v>8.2933943891043569</v>
      </c>
      <c r="E5" s="14">
        <f>'Fuel_cost_Off-grid (2)'!E5</f>
        <v>8.0539419192208257</v>
      </c>
      <c r="F5" s="14">
        <f>'Fuel_cost_Off-grid (2)'!F5</f>
        <v>7.8144894493372954</v>
      </c>
      <c r="G5" s="14">
        <f>'Fuel_cost_Off-grid (2)'!G5</f>
        <v>7.5750369794537651</v>
      </c>
      <c r="H5" s="14">
        <f>'Fuel_cost_Off-grid (2)'!H5</f>
        <v>7.3355845095702339</v>
      </c>
      <c r="I5" s="14">
        <f>'Fuel_cost_Off-grid (2)'!I5</f>
        <v>7.0961320396867036</v>
      </c>
      <c r="J5" s="14">
        <f>'Fuel_cost_Off-grid (2)'!J5</f>
        <v>6.8566795698031733</v>
      </c>
      <c r="K5" s="14">
        <f>'Fuel_cost_Off-grid (2)'!K5</f>
        <v>6.6172270999196421</v>
      </c>
      <c r="L5" s="14">
        <f>'Fuel_cost_Off-grid (2)'!L5</f>
        <v>6.3777746300361118</v>
      </c>
      <c r="M5" s="14">
        <f>'Fuel_cost_Off-grid (2)'!M5</f>
        <v>6.4426983319554756</v>
      </c>
      <c r="N5" s="14">
        <f>'Fuel_cost_Off-grid (2)'!N5</f>
        <v>6.5076220338748394</v>
      </c>
      <c r="O5" s="14">
        <f>'Fuel_cost_Off-grid (2)'!O5</f>
        <v>6.5725457357942023</v>
      </c>
      <c r="P5" s="14">
        <f>'Fuel_cost_Off-grid (2)'!P5</f>
        <v>6.6374694377135661</v>
      </c>
      <c r="Q5" s="14">
        <f>'Fuel_cost_Off-grid (2)'!Q5</f>
        <v>6.7023931396329299</v>
      </c>
      <c r="R5" s="14">
        <f>'Fuel_cost_Off-grid (2)'!R5</f>
        <v>6.7673168415522937</v>
      </c>
      <c r="S5" s="14">
        <f>'Fuel_cost_Off-grid (2)'!S5</f>
        <v>6.8322405434716575</v>
      </c>
      <c r="T5" s="14">
        <f>'Fuel_cost_Off-grid (2)'!T5</f>
        <v>6.8971642453910205</v>
      </c>
      <c r="U5" s="14">
        <f>'Fuel_cost_Off-grid (2)'!U5</f>
        <v>6.9620879473103843</v>
      </c>
      <c r="V5" s="14">
        <f>'Fuel_cost_Off-grid (2)'!V5</f>
        <v>7.0270116492297481</v>
      </c>
      <c r="W5" s="14">
        <f>'Fuel_cost_Off-grid (2)'!W5</f>
        <v>7.0232587520424179</v>
      </c>
      <c r="X5" s="14">
        <f>'Fuel_cost_Off-grid (2)'!X5</f>
        <v>7.0195058548550877</v>
      </c>
      <c r="Y5" s="14">
        <f>'Fuel_cost_Off-grid (2)'!Y5</f>
        <v>7.0157529576677584</v>
      </c>
      <c r="Z5" s="14">
        <f>'Fuel_cost_Off-grid (2)'!Z5</f>
        <v>7.0120000604804282</v>
      </c>
      <c r="AA5" s="14">
        <f>'Fuel_cost_Off-grid (2)'!AA5</f>
        <v>7.008247163293098</v>
      </c>
      <c r="AB5" s="14">
        <f>'Fuel_cost_Off-grid (2)'!AB5</f>
        <v>7.0044942661057679</v>
      </c>
      <c r="AC5" s="14">
        <f>'Fuel_cost_Off-grid (2)'!AC5</f>
        <v>7.0007413689184377</v>
      </c>
      <c r="AD5" s="14">
        <f>'Fuel_cost_Off-grid (2)'!AD5</f>
        <v>6.9969884717311084</v>
      </c>
      <c r="AE5" s="14">
        <f>'Fuel_cost_Off-grid (2)'!AE5</f>
        <v>6.9932355745437782</v>
      </c>
      <c r="AF5" s="14">
        <f>'Fuel_cost_Off-grid (2)'!AF5</f>
        <v>6.989482677356448</v>
      </c>
    </row>
    <row r="6" spans="1:32" s="2" customFormat="1" x14ac:dyDescent="0.25">
      <c r="A6" t="s">
        <v>4</v>
      </c>
      <c r="B6" s="14">
        <f>'Fuel_cost_Off-grid (2)'!B6</f>
        <v>8.0913000891969933</v>
      </c>
      <c r="C6" s="14">
        <f>'Fuel_cost_Off-grid (2)'!C6</f>
        <v>7.9971156437142774</v>
      </c>
      <c r="D6" s="14">
        <f>'Fuel_cost_Off-grid (2)'!D6</f>
        <v>7.9029311982315606</v>
      </c>
      <c r="E6" s="14">
        <f>'Fuel_cost_Off-grid (2)'!E6</f>
        <v>7.8087467527488448</v>
      </c>
      <c r="F6" s="14">
        <f>'Fuel_cost_Off-grid (2)'!F6</f>
        <v>7.714562307266128</v>
      </c>
      <c r="G6" s="14">
        <f>'Fuel_cost_Off-grid (2)'!G6</f>
        <v>7.6203778617834121</v>
      </c>
      <c r="H6" s="14">
        <f>'Fuel_cost_Off-grid (2)'!H6</f>
        <v>7.5261934163006963</v>
      </c>
      <c r="I6" s="14">
        <f>'Fuel_cost_Off-grid (2)'!I6</f>
        <v>7.4320089708179795</v>
      </c>
      <c r="J6" s="14">
        <f>'Fuel_cost_Off-grid (2)'!J6</f>
        <v>7.3378245253352636</v>
      </c>
      <c r="K6" s="14">
        <f>'Fuel_cost_Off-grid (2)'!K6</f>
        <v>7.2436400798525469</v>
      </c>
      <c r="L6" s="14">
        <f>'Fuel_cost_Off-grid (2)'!L6</f>
        <v>7.149455634369831</v>
      </c>
      <c r="M6" s="14">
        <f>'Fuel_cost_Off-grid (2)'!M6</f>
        <v>7.1920708114212095</v>
      </c>
      <c r="N6" s="14">
        <f>'Fuel_cost_Off-grid (2)'!N6</f>
        <v>7.234685988472588</v>
      </c>
      <c r="O6" s="14">
        <f>'Fuel_cost_Off-grid (2)'!O6</f>
        <v>7.2773011655239666</v>
      </c>
      <c r="P6" s="14">
        <f>'Fuel_cost_Off-grid (2)'!P6</f>
        <v>7.3199163425753451</v>
      </c>
      <c r="Q6" s="14">
        <f>'Fuel_cost_Off-grid (2)'!Q6</f>
        <v>7.3625315196267227</v>
      </c>
      <c r="R6" s="14">
        <f>'Fuel_cost_Off-grid (2)'!R6</f>
        <v>7.4051466966781012</v>
      </c>
      <c r="S6" s="14">
        <f>'Fuel_cost_Off-grid (2)'!S6</f>
        <v>7.4477618737294797</v>
      </c>
      <c r="T6" s="14">
        <f>'Fuel_cost_Off-grid (2)'!T6</f>
        <v>7.4903770507808582</v>
      </c>
      <c r="U6" s="14">
        <f>'Fuel_cost_Off-grid (2)'!U6</f>
        <v>7.5329922278322368</v>
      </c>
      <c r="V6" s="14">
        <f>'Fuel_cost_Off-grid (2)'!V6</f>
        <v>7.5756074048836153</v>
      </c>
      <c r="W6" s="14">
        <f>'Fuel_cost_Off-grid (2)'!W6</f>
        <v>7.5299138088190913</v>
      </c>
      <c r="X6" s="14">
        <f>'Fuel_cost_Off-grid (2)'!X6</f>
        <v>7.4842202127545674</v>
      </c>
      <c r="Y6" s="14">
        <f>'Fuel_cost_Off-grid (2)'!Y6</f>
        <v>7.4385266166900443</v>
      </c>
      <c r="Z6" s="14">
        <f>'Fuel_cost_Off-grid (2)'!Z6</f>
        <v>7.3928330206255204</v>
      </c>
      <c r="AA6" s="14">
        <f>'Fuel_cost_Off-grid (2)'!AA6</f>
        <v>7.3471394245609964</v>
      </c>
      <c r="AB6" s="14">
        <f>'Fuel_cost_Off-grid (2)'!AB6</f>
        <v>7.3014458284964725</v>
      </c>
      <c r="AC6" s="14">
        <f>'Fuel_cost_Off-grid (2)'!AC6</f>
        <v>7.2557522324319486</v>
      </c>
      <c r="AD6" s="14">
        <f>'Fuel_cost_Off-grid (2)'!AD6</f>
        <v>7.2100586363674255</v>
      </c>
      <c r="AE6" s="14">
        <f>'Fuel_cost_Off-grid (2)'!AE6</f>
        <v>7.1643650403029016</v>
      </c>
      <c r="AF6" s="14">
        <f>'Fuel_cost_Off-grid (2)'!AF6</f>
        <v>7.1186714442383776</v>
      </c>
    </row>
    <row r="7" spans="1:32" s="2" customFormat="1" x14ac:dyDescent="0.25">
      <c r="A7" t="s">
        <v>83</v>
      </c>
      <c r="B7" s="14">
        <f>'Fuel_cost_Off-grid (2)'!B7</f>
        <v>41.312561825539809</v>
      </c>
      <c r="C7" s="14">
        <f>'Fuel_cost_Off-grid (2)'!C7</f>
        <v>40.610248274505629</v>
      </c>
      <c r="D7" s="14">
        <f>'Fuel_cost_Off-grid (2)'!D7</f>
        <v>39.919874053839031</v>
      </c>
      <c r="E7" s="14">
        <f>'Fuel_cost_Off-grid (2)'!E7</f>
        <v>39.241236194923765</v>
      </c>
      <c r="F7" s="14">
        <f>'Fuel_cost_Off-grid (2)'!F7</f>
        <v>38.57413517961006</v>
      </c>
      <c r="G7" s="14">
        <f>'Fuel_cost_Off-grid (2)'!G7</f>
        <v>37.918374881556687</v>
      </c>
      <c r="H7" s="14">
        <f>'Fuel_cost_Off-grid (2)'!H7</f>
        <v>37.273762508570222</v>
      </c>
      <c r="I7" s="14">
        <f>'Fuel_cost_Off-grid (2)'!I7</f>
        <v>36.640108545924527</v>
      </c>
      <c r="J7" s="14">
        <f>'Fuel_cost_Off-grid (2)'!J7</f>
        <v>36.01722670064381</v>
      </c>
      <c r="K7" s="14">
        <f>'Fuel_cost_Off-grid (2)'!K7</f>
        <v>35.404933846732867</v>
      </c>
      <c r="L7" s="14">
        <f>'Fuel_cost_Off-grid (2)'!L7</f>
        <v>34.80304997133841</v>
      </c>
      <c r="M7" s="14">
        <f>'Fuel_cost_Off-grid (2)'!M7</f>
        <v>34.21139812182566</v>
      </c>
      <c r="N7" s="14">
        <f>'Fuel_cost_Off-grid (2)'!N7</f>
        <v>33.629804353754622</v>
      </c>
      <c r="O7" s="14">
        <f>'Fuel_cost_Off-grid (2)'!O7</f>
        <v>33.05809767974079</v>
      </c>
      <c r="P7" s="14">
        <f>'Fuel_cost_Off-grid (2)'!P7</f>
        <v>32.496110019185195</v>
      </c>
      <c r="Q7" s="14">
        <f>'Fuel_cost_Off-grid (2)'!Q7</f>
        <v>31.943676148859048</v>
      </c>
      <c r="R7" s="14">
        <f>'Fuel_cost_Off-grid (2)'!R7</f>
        <v>31.400633654328445</v>
      </c>
      <c r="S7" s="14">
        <f>'Fuel_cost_Off-grid (2)'!S7</f>
        <v>30.866822882204861</v>
      </c>
      <c r="T7" s="14">
        <f>'Fuel_cost_Off-grid (2)'!T7</f>
        <v>30.342086893207377</v>
      </c>
      <c r="U7" s="14">
        <f>'Fuel_cost_Off-grid (2)'!U7</f>
        <v>29.826271416022852</v>
      </c>
      <c r="V7" s="14">
        <f>'Fuel_cost_Off-grid (2)'!V7</f>
        <v>29.319224801950462</v>
      </c>
      <c r="W7" s="14">
        <f>'Fuel_cost_Off-grid (2)'!W7</f>
        <v>28.820797980317302</v>
      </c>
      <c r="X7" s="14">
        <f>'Fuel_cost_Off-grid (2)'!X7</f>
        <v>28.330844414651907</v>
      </c>
      <c r="Y7" s="14">
        <f>'Fuel_cost_Off-grid (2)'!Y7</f>
        <v>27.849220059602825</v>
      </c>
      <c r="Z7" s="14">
        <f>'Fuel_cost_Off-grid (2)'!Z7</f>
        <v>27.375783318589576</v>
      </c>
      <c r="AA7" s="14">
        <f>'Fuel_cost_Off-grid (2)'!AA7</f>
        <v>26.910395002173551</v>
      </c>
      <c r="AB7" s="14">
        <f>'Fuel_cost_Off-grid (2)'!AB7</f>
        <v>26.452918287136601</v>
      </c>
      <c r="AC7" s="14">
        <f>'Fuel_cost_Off-grid (2)'!AC7</f>
        <v>26.00321867625528</v>
      </c>
      <c r="AD7" s="14">
        <f>'Fuel_cost_Off-grid (2)'!AD7</f>
        <v>25.561163958758939</v>
      </c>
      <c r="AE7" s="14">
        <f>'Fuel_cost_Off-grid (2)'!AE7</f>
        <v>25.126624171460037</v>
      </c>
      <c r="AF7" s="14">
        <f>'Fuel_cost_Off-grid (2)'!AF7</f>
        <v>24.699471560545216</v>
      </c>
    </row>
    <row r="8" spans="1:32" s="2" customFormat="1" x14ac:dyDescent="0.25">
      <c r="A8" t="s">
        <v>7</v>
      </c>
      <c r="B8" s="14">
        <f>'Fuel_cost_Off-grid (2)'!B8</f>
        <v>67.850954773869361</v>
      </c>
      <c r="C8" s="14">
        <f>'Fuel_cost_Off-grid (2)'!C8</f>
        <v>66.801809045226136</v>
      </c>
      <c r="D8" s="14">
        <f>'Fuel_cost_Off-grid (2)'!D8</f>
        <v>65.752663316582925</v>
      </c>
      <c r="E8" s="14">
        <f>'Fuel_cost_Off-grid (2)'!E8</f>
        <v>64.7035175879397</v>
      </c>
      <c r="F8" s="14">
        <f>'Fuel_cost_Off-grid (2)'!F8</f>
        <v>63.654371859296482</v>
      </c>
      <c r="G8" s="14">
        <f>'Fuel_cost_Off-grid (2)'!G8</f>
        <v>62.605226130653264</v>
      </c>
      <c r="H8" s="14">
        <f>'Fuel_cost_Off-grid (2)'!H8</f>
        <v>61.556080402010039</v>
      </c>
      <c r="I8" s="14">
        <f>'Fuel_cost_Off-grid (2)'!I8</f>
        <v>60.506934673366821</v>
      </c>
      <c r="J8" s="14">
        <f>'Fuel_cost_Off-grid (2)'!J8</f>
        <v>59.457788944723603</v>
      </c>
      <c r="K8" s="14">
        <f>'Fuel_cost_Off-grid (2)'!K8</f>
        <v>58.408643216080378</v>
      </c>
      <c r="L8" s="14">
        <f>'Fuel_cost_Off-grid (2)'!L8</f>
        <v>55.796783919597992</v>
      </c>
      <c r="M8" s="14">
        <f>'Fuel_cost_Off-grid (2)'!M8</f>
        <v>54.192321608040203</v>
      </c>
      <c r="N8" s="14">
        <f>'Fuel_cost_Off-grid (2)'!N8</f>
        <v>52.587859296482414</v>
      </c>
      <c r="O8" s="14">
        <f>'Fuel_cost_Off-grid (2)'!O8</f>
        <v>50.983396984924632</v>
      </c>
      <c r="P8" s="14">
        <f>'Fuel_cost_Off-grid (2)'!P8</f>
        <v>49.378934673366849</v>
      </c>
      <c r="Q8" s="14">
        <f>'Fuel_cost_Off-grid (2)'!Q8</f>
        <v>47.77447236180906</v>
      </c>
      <c r="R8" s="14">
        <f>'Fuel_cost_Off-grid (2)'!R8</f>
        <v>46.170010050251278</v>
      </c>
      <c r="S8" s="14">
        <f>'Fuel_cost_Off-grid (2)'!S8</f>
        <v>44.565547738693489</v>
      </c>
      <c r="T8" s="14">
        <f>'Fuel_cost_Off-grid (2)'!T8</f>
        <v>42.961085427135707</v>
      </c>
      <c r="U8" s="14">
        <f>'Fuel_cost_Off-grid (2)'!U8</f>
        <v>41.356623115577925</v>
      </c>
      <c r="V8" s="14">
        <f>'Fuel_cost_Off-grid (2)'!V8</f>
        <v>39.010251256281414</v>
      </c>
      <c r="W8" s="14">
        <f>'Fuel_cost_Off-grid (2)'!W8</f>
        <v>38.254145728643216</v>
      </c>
      <c r="X8" s="14">
        <f>'Fuel_cost_Off-grid (2)'!X8</f>
        <v>37.498040201005026</v>
      </c>
      <c r="Y8" s="14">
        <f>'Fuel_cost_Off-grid (2)'!Y8</f>
        <v>36.741934673366835</v>
      </c>
      <c r="Z8" s="14">
        <f>'Fuel_cost_Off-grid (2)'!Z8</f>
        <v>35.985829145728637</v>
      </c>
      <c r="AA8" s="14">
        <f>'Fuel_cost_Off-grid (2)'!AA8</f>
        <v>35.229723618090446</v>
      </c>
      <c r="AB8" s="14">
        <f>'Fuel_cost_Off-grid (2)'!AB8</f>
        <v>34.473618090452248</v>
      </c>
      <c r="AC8" s="14">
        <f>'Fuel_cost_Off-grid (2)'!AC8</f>
        <v>33.717512562814058</v>
      </c>
      <c r="AD8" s="14">
        <f>'Fuel_cost_Off-grid (2)'!AD8</f>
        <v>32.961407035175867</v>
      </c>
      <c r="AE8" s="14">
        <f>'Fuel_cost_Off-grid (2)'!AE8</f>
        <v>32.205301507537676</v>
      </c>
      <c r="AF8" s="14">
        <f>'Fuel_cost_Off-grid (2)'!AF8</f>
        <v>30.851306532663319</v>
      </c>
    </row>
    <row r="9" spans="1:32" s="2" customFormat="1" x14ac:dyDescent="0.25">
      <c r="A9" t="s">
        <v>8</v>
      </c>
      <c r="B9" s="14">
        <f>'Fuel_cost_Off-grid (2)'!B9</f>
        <v>80.851959798994983</v>
      </c>
      <c r="C9" s="14">
        <f>'Fuel_cost_Off-grid (2)'!C9</f>
        <v>79.643065326633177</v>
      </c>
      <c r="D9" s="14">
        <f>'Fuel_cost_Off-grid (2)'!D9</f>
        <v>78.434170854271372</v>
      </c>
      <c r="E9" s="14">
        <f>'Fuel_cost_Off-grid (2)'!E9</f>
        <v>77.225276381909552</v>
      </c>
      <c r="F9" s="14">
        <f>'Fuel_cost_Off-grid (2)'!F9</f>
        <v>76.016381909547746</v>
      </c>
      <c r="G9" s="14">
        <f>'Fuel_cost_Off-grid (2)'!G9</f>
        <v>74.807487437185941</v>
      </c>
      <c r="H9" s="14">
        <f>'Fuel_cost_Off-grid (2)'!H9</f>
        <v>73.598592964824121</v>
      </c>
      <c r="I9" s="14">
        <f>'Fuel_cost_Off-grid (2)'!I9</f>
        <v>72.389698492462315</v>
      </c>
      <c r="J9" s="14">
        <f>'Fuel_cost_Off-grid (2)'!J9</f>
        <v>71.18080402010051</v>
      </c>
      <c r="K9" s="14">
        <f>'Fuel_cost_Off-grid (2)'!K9</f>
        <v>69.97190954773869</v>
      </c>
      <c r="L9" s="14">
        <f>'Fuel_cost_Off-grid (2)'!L9</f>
        <v>66.889296482412078</v>
      </c>
      <c r="M9" s="14">
        <f>'Fuel_cost_Off-grid (2)'!M9</f>
        <v>64.936412060301521</v>
      </c>
      <c r="N9" s="14">
        <f>'Fuel_cost_Off-grid (2)'!N9</f>
        <v>62.983527638190971</v>
      </c>
      <c r="O9" s="14">
        <f>'Fuel_cost_Off-grid (2)'!O9</f>
        <v>61.030643216080421</v>
      </c>
      <c r="P9" s="14">
        <f>'Fuel_cost_Off-grid (2)'!P9</f>
        <v>59.077758793969863</v>
      </c>
      <c r="Q9" s="14">
        <f>'Fuel_cost_Off-grid (2)'!Q9</f>
        <v>57.124874371859313</v>
      </c>
      <c r="R9" s="14">
        <f>'Fuel_cost_Off-grid (2)'!R9</f>
        <v>55.171989949748756</v>
      </c>
      <c r="S9" s="14">
        <f>'Fuel_cost_Off-grid (2)'!S9</f>
        <v>53.219105527638206</v>
      </c>
      <c r="T9" s="14">
        <f>'Fuel_cost_Off-grid (2)'!T9</f>
        <v>51.266221105527649</v>
      </c>
      <c r="U9" s="14">
        <f>'Fuel_cost_Off-grid (2)'!U9</f>
        <v>49.313336683417099</v>
      </c>
      <c r="V9" s="14">
        <f>'Fuel_cost_Off-grid (2)'!V9</f>
        <v>46.476331658291471</v>
      </c>
      <c r="W9" s="14">
        <f>'Fuel_cost_Off-grid (2)'!W9</f>
        <v>45.556130653266344</v>
      </c>
      <c r="X9" s="14">
        <f>'Fuel_cost_Off-grid (2)'!X9</f>
        <v>44.635929648241216</v>
      </c>
      <c r="Y9" s="14">
        <f>'Fuel_cost_Off-grid (2)'!Y9</f>
        <v>43.715728643216089</v>
      </c>
      <c r="Z9" s="14">
        <f>'Fuel_cost_Off-grid (2)'!Z9</f>
        <v>42.795527638190968</v>
      </c>
      <c r="AA9" s="14">
        <f>'Fuel_cost_Off-grid (2)'!AA9</f>
        <v>41.875326633165841</v>
      </c>
      <c r="AB9" s="14">
        <f>'Fuel_cost_Off-grid (2)'!AB9</f>
        <v>40.955125628140713</v>
      </c>
      <c r="AC9" s="14">
        <f>'Fuel_cost_Off-grid (2)'!AC9</f>
        <v>40.034924623115586</v>
      </c>
      <c r="AD9" s="14">
        <f>'Fuel_cost_Off-grid (2)'!AD9</f>
        <v>39.114723618090466</v>
      </c>
      <c r="AE9" s="14">
        <f>'Fuel_cost_Off-grid (2)'!AE9</f>
        <v>38.194522613065338</v>
      </c>
      <c r="AF9" s="14">
        <f>'Fuel_cost_Off-grid (2)'!AF9</f>
        <v>36.565477386934674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25">
      <c r="A11" t="s">
        <v>11</v>
      </c>
      <c r="B11" s="14">
        <f>'Fuel_cost_Off-grid (2)'!B11</f>
        <v>66.542258064516133</v>
      </c>
      <c r="C11" s="14">
        <f>'Fuel_cost_Off-grid (2)'!C11</f>
        <v>65.017043010752701</v>
      </c>
      <c r="D11" s="14">
        <f>'Fuel_cost_Off-grid (2)'!D11</f>
        <v>63.491827956989248</v>
      </c>
      <c r="E11" s="14">
        <f>'Fuel_cost_Off-grid (2)'!E11</f>
        <v>61.966612903225816</v>
      </c>
      <c r="F11" s="14">
        <f>'Fuel_cost_Off-grid (2)'!F11</f>
        <v>60.441397849462376</v>
      </c>
      <c r="G11" s="14">
        <f>'Fuel_cost_Off-grid (2)'!G11</f>
        <v>58.916182795698937</v>
      </c>
      <c r="H11" s="14">
        <f>'Fuel_cost_Off-grid (2)'!H11</f>
        <v>57.390967741935505</v>
      </c>
      <c r="I11" s="14">
        <f>'Fuel_cost_Off-grid (2)'!I11</f>
        <v>55.865752688172066</v>
      </c>
      <c r="J11" s="14">
        <f>'Fuel_cost_Off-grid (2)'!J11</f>
        <v>54.340537634408626</v>
      </c>
      <c r="K11" s="14">
        <f>'Fuel_cost_Off-grid (2)'!K11</f>
        <v>52.815322580645187</v>
      </c>
      <c r="L11" s="14">
        <f>'Fuel_cost_Off-grid (2)'!L11</f>
        <v>49.891559139784945</v>
      </c>
      <c r="M11" s="14">
        <f>'Fuel_cost_Off-grid (2)'!M11</f>
        <v>48.130086021505377</v>
      </c>
      <c r="N11" s="14">
        <f>'Fuel_cost_Off-grid (2)'!N11</f>
        <v>46.368612903225802</v>
      </c>
      <c r="O11" s="14">
        <f>'Fuel_cost_Off-grid (2)'!O11</f>
        <v>44.607139784946227</v>
      </c>
      <c r="P11" s="14">
        <f>'Fuel_cost_Off-grid (2)'!P11</f>
        <v>42.845666666666659</v>
      </c>
      <c r="Q11" s="14">
        <f>'Fuel_cost_Off-grid (2)'!Q11</f>
        <v>41.084193548387084</v>
      </c>
      <c r="R11" s="14">
        <f>'Fuel_cost_Off-grid (2)'!R11</f>
        <v>39.322720430107516</v>
      </c>
      <c r="S11" s="14">
        <f>'Fuel_cost_Off-grid (2)'!S11</f>
        <v>37.561247311827941</v>
      </c>
      <c r="T11" s="14">
        <f>'Fuel_cost_Off-grid (2)'!T11</f>
        <v>35.799774193548366</v>
      </c>
      <c r="U11" s="14">
        <f>'Fuel_cost_Off-grid (2)'!U11</f>
        <v>34.038301075268798</v>
      </c>
      <c r="V11" s="14">
        <f>'Fuel_cost_Off-grid (2)'!V11</f>
        <v>31.673709677419353</v>
      </c>
      <c r="W11" s="14">
        <f>'Fuel_cost_Off-grid (2)'!W11</f>
        <v>30.990080645161289</v>
      </c>
      <c r="X11" s="14">
        <f>'Fuel_cost_Off-grid (2)'!X11</f>
        <v>30.306451612903224</v>
      </c>
      <c r="Y11" s="14">
        <f>'Fuel_cost_Off-grid (2)'!Y11</f>
        <v>29.622822580645156</v>
      </c>
      <c r="Z11" s="14">
        <f>'Fuel_cost_Off-grid (2)'!Z11</f>
        <v>28.939193548387092</v>
      </c>
      <c r="AA11" s="14">
        <f>'Fuel_cost_Off-grid (2)'!AA11</f>
        <v>28.255564516129027</v>
      </c>
      <c r="AB11" s="14">
        <f>'Fuel_cost_Off-grid (2)'!AB11</f>
        <v>27.571935483870959</v>
      </c>
      <c r="AC11" s="14">
        <f>'Fuel_cost_Off-grid (2)'!AC11</f>
        <v>26.888306451612895</v>
      </c>
      <c r="AD11" s="14">
        <f>'Fuel_cost_Off-grid (2)'!AD11</f>
        <v>26.204677419354827</v>
      </c>
      <c r="AE11" s="14">
        <f>'Fuel_cost_Off-grid (2)'!AE11</f>
        <v>25.521048387096762</v>
      </c>
      <c r="AF11" s="14">
        <f>'Fuel_cost_Off-grid (2)'!AF11</f>
        <v>24.36451612903226</v>
      </c>
    </row>
    <row r="12" spans="1:32" s="2" customFormat="1" x14ac:dyDescent="0.25">
      <c r="A12" t="s">
        <v>84</v>
      </c>
      <c r="B12" s="14">
        <f>'Fuel_cost_Off-grid (2)'!B12</f>
        <v>24</v>
      </c>
      <c r="C12" s="14">
        <f>'Fuel_cost_Off-grid (2)'!C12</f>
        <v>24.885891705889328</v>
      </c>
      <c r="D12" s="14">
        <f>'Fuel_cost_Off-grid (2)'!D12</f>
        <v>25.77178341177866</v>
      </c>
      <c r="E12" s="14">
        <f>'Fuel_cost_Off-grid (2)'!E12</f>
        <v>26.657675117667988</v>
      </c>
      <c r="F12" s="14">
        <f>'Fuel_cost_Off-grid (2)'!F12</f>
        <v>27.54356682355732</v>
      </c>
      <c r="G12" s="14">
        <f>'Fuel_cost_Off-grid (2)'!G12</f>
        <v>28.429458529446649</v>
      </c>
      <c r="H12" s="14">
        <f>'Fuel_cost_Off-grid (2)'!H12</f>
        <v>29.315350235335977</v>
      </c>
      <c r="I12" s="14">
        <f>'Fuel_cost_Off-grid (2)'!I12</f>
        <v>30.201241941225309</v>
      </c>
      <c r="J12" s="14">
        <f>'Fuel_cost_Off-grid (2)'!J12</f>
        <v>31.087133647114637</v>
      </c>
      <c r="K12" s="14">
        <f>'Fuel_cost_Off-grid (2)'!K12</f>
        <v>31.973025353003969</v>
      </c>
      <c r="L12" s="14">
        <f>'Fuel_cost_Off-grid (2)'!L12</f>
        <v>32.858917058893297</v>
      </c>
      <c r="M12" s="14">
        <f>'Fuel_cost_Off-grid (2)'!M12</f>
        <v>33.605363287584517</v>
      </c>
      <c r="N12" s="14">
        <f>'Fuel_cost_Off-grid (2)'!N12</f>
        <v>34.351809516275736</v>
      </c>
      <c r="O12" s="14">
        <f>'Fuel_cost_Off-grid (2)'!O12</f>
        <v>35.098255744966956</v>
      </c>
      <c r="P12" s="14">
        <f>'Fuel_cost_Off-grid (2)'!P12</f>
        <v>35.844701973658175</v>
      </c>
      <c r="Q12" s="14">
        <f>'Fuel_cost_Off-grid (2)'!Q12</f>
        <v>36.591148202349402</v>
      </c>
      <c r="R12" s="14">
        <f>'Fuel_cost_Off-grid (2)'!R12</f>
        <v>37.337594431040614</v>
      </c>
      <c r="S12" s="14">
        <f>'Fuel_cost_Off-grid (2)'!S12</f>
        <v>38.084040659731841</v>
      </c>
      <c r="T12" s="14">
        <f>'Fuel_cost_Off-grid (2)'!T12</f>
        <v>38.83048688842306</v>
      </c>
      <c r="U12" s="14">
        <f>'Fuel_cost_Off-grid (2)'!U12</f>
        <v>39.57693311711428</v>
      </c>
      <c r="V12" s="14">
        <f>'Fuel_cost_Off-grid (2)'!V12</f>
        <v>40.323379345805499</v>
      </c>
      <c r="W12" s="14">
        <f>'Fuel_cost_Off-grid (2)'!W12</f>
        <v>41.782739390104041</v>
      </c>
      <c r="X12" s="14">
        <f>'Fuel_cost_Off-grid (2)'!X12</f>
        <v>43.242099434402576</v>
      </c>
      <c r="Y12" s="14">
        <f>'Fuel_cost_Off-grid (2)'!Y12</f>
        <v>44.701459478701118</v>
      </c>
      <c r="Z12" s="14">
        <f>'Fuel_cost_Off-grid (2)'!Z12</f>
        <v>46.16081952299966</v>
      </c>
      <c r="AA12" s="14">
        <f>'Fuel_cost_Off-grid (2)'!AA12</f>
        <v>47.620179567298194</v>
      </c>
      <c r="AB12" s="14">
        <f>'Fuel_cost_Off-grid (2)'!AB12</f>
        <v>49.079539611596736</v>
      </c>
      <c r="AC12" s="14">
        <f>'Fuel_cost_Off-grid (2)'!AC12</f>
        <v>50.538899655895278</v>
      </c>
      <c r="AD12" s="14">
        <f>'Fuel_cost_Off-grid (2)'!AD12</f>
        <v>51.998259700193813</v>
      </c>
      <c r="AE12" s="14">
        <f>'Fuel_cost_Off-grid (2)'!AE12</f>
        <v>53.457619744492355</v>
      </c>
      <c r="AF12" s="14">
        <f>'Fuel_cost_Off-grid (2)'!AF12</f>
        <v>54.916979788790897</v>
      </c>
    </row>
    <row r="13" spans="1:32" s="2" customFormat="1" x14ac:dyDescent="0.25">
      <c r="A13" t="s">
        <v>12</v>
      </c>
      <c r="B13" s="14">
        <f>'Fuel_cost_Off-grid (2)'!B13</f>
        <v>40</v>
      </c>
      <c r="C13" s="14">
        <f>'Fuel_cost_Off-grid (2)'!C13</f>
        <v>41</v>
      </c>
      <c r="D13" s="14">
        <f>'Fuel_cost_Off-grid (2)'!D13</f>
        <v>42</v>
      </c>
      <c r="E13" s="14">
        <f>'Fuel_cost_Off-grid (2)'!E13</f>
        <v>43</v>
      </c>
      <c r="F13" s="14">
        <f>'Fuel_cost_Off-grid (2)'!F13</f>
        <v>44</v>
      </c>
      <c r="G13" s="14">
        <f>'Fuel_cost_Off-grid (2)'!G13</f>
        <v>45</v>
      </c>
      <c r="H13" s="14">
        <f>'Fuel_cost_Off-grid (2)'!H13</f>
        <v>46</v>
      </c>
      <c r="I13" s="14">
        <f>'Fuel_cost_Off-grid (2)'!I13</f>
        <v>47</v>
      </c>
      <c r="J13" s="14">
        <f>'Fuel_cost_Off-grid (2)'!J13</f>
        <v>48</v>
      </c>
      <c r="K13" s="14">
        <f>'Fuel_cost_Off-grid (2)'!K13</f>
        <v>49</v>
      </c>
      <c r="L13" s="14">
        <f>'Fuel_cost_Off-grid (2)'!L13</f>
        <v>50</v>
      </c>
      <c r="M13" s="14">
        <f>'Fuel_cost_Off-grid (2)'!M13</f>
        <v>51</v>
      </c>
      <c r="N13" s="14">
        <f>'Fuel_cost_Off-grid (2)'!N13</f>
        <v>52</v>
      </c>
      <c r="O13" s="14">
        <f>'Fuel_cost_Off-grid (2)'!O13</f>
        <v>53</v>
      </c>
      <c r="P13" s="14">
        <f>'Fuel_cost_Off-grid (2)'!P13</f>
        <v>54</v>
      </c>
      <c r="Q13" s="14">
        <f>'Fuel_cost_Off-grid (2)'!Q13</f>
        <v>55</v>
      </c>
      <c r="R13" s="14">
        <f>'Fuel_cost_Off-grid (2)'!R13</f>
        <v>56</v>
      </c>
      <c r="S13" s="14">
        <f>'Fuel_cost_Off-grid (2)'!S13</f>
        <v>57</v>
      </c>
      <c r="T13" s="14">
        <f>'Fuel_cost_Off-grid (2)'!T13</f>
        <v>58</v>
      </c>
      <c r="U13" s="14">
        <f>'Fuel_cost_Off-grid (2)'!U13</f>
        <v>59</v>
      </c>
      <c r="V13" s="14">
        <f>'Fuel_cost_Off-grid (2)'!V13</f>
        <v>60</v>
      </c>
      <c r="W13" s="14">
        <f>'Fuel_cost_Off-grid (2)'!W13</f>
        <v>61</v>
      </c>
      <c r="X13" s="14">
        <f>'Fuel_cost_Off-grid (2)'!X13</f>
        <v>62</v>
      </c>
      <c r="Y13" s="14">
        <f>'Fuel_cost_Off-grid (2)'!Y13</f>
        <v>63</v>
      </c>
      <c r="Z13" s="14">
        <f>'Fuel_cost_Off-grid (2)'!Z13</f>
        <v>64</v>
      </c>
      <c r="AA13" s="14">
        <f>'Fuel_cost_Off-grid (2)'!AA13</f>
        <v>65</v>
      </c>
      <c r="AB13" s="14">
        <f>'Fuel_cost_Off-grid (2)'!AB13</f>
        <v>66</v>
      </c>
      <c r="AC13" s="14">
        <f>'Fuel_cost_Off-grid (2)'!AC13</f>
        <v>67</v>
      </c>
      <c r="AD13" s="14">
        <f>'Fuel_cost_Off-grid (2)'!AD13</f>
        <v>68</v>
      </c>
      <c r="AE13" s="14">
        <f>'Fuel_cost_Off-grid (2)'!AE13</f>
        <v>69</v>
      </c>
      <c r="AF13" s="14">
        <f>'Fuel_cost_Off-grid (2)'!AF13</f>
        <v>70</v>
      </c>
    </row>
    <row r="14" spans="1:32" s="2" customFormat="1" x14ac:dyDescent="0.25">
      <c r="A14" t="s">
        <v>39</v>
      </c>
      <c r="B14" s="14">
        <f>'Fuel_cost_Off-grid (2)'!B14</f>
        <v>1000</v>
      </c>
      <c r="C14" s="14">
        <f>'Fuel_cost_Off-grid (2)'!C14</f>
        <v>1000</v>
      </c>
      <c r="D14" s="14">
        <f>'Fuel_cost_Off-grid (2)'!D14</f>
        <v>1000</v>
      </c>
      <c r="E14" s="14">
        <f>'Fuel_cost_Off-grid (2)'!E14</f>
        <v>1000</v>
      </c>
      <c r="F14" s="14">
        <f>'Fuel_cost_Off-grid (2)'!F14</f>
        <v>1000</v>
      </c>
      <c r="G14" s="14">
        <f>'Fuel_cost_Off-grid (2)'!G14</f>
        <v>1000</v>
      </c>
      <c r="H14" s="14">
        <f>'Fuel_cost_Off-grid (2)'!H14</f>
        <v>1000</v>
      </c>
      <c r="I14" s="14">
        <f>'Fuel_cost_Off-grid (2)'!I14</f>
        <v>1000</v>
      </c>
      <c r="J14" s="14">
        <f>'Fuel_cost_Off-grid (2)'!J14</f>
        <v>1000</v>
      </c>
      <c r="K14" s="14">
        <f>'Fuel_cost_Off-grid (2)'!K14</f>
        <v>1000</v>
      </c>
      <c r="L14" s="14">
        <f>'Fuel_cost_Off-grid (2)'!L14</f>
        <v>1000</v>
      </c>
      <c r="M14" s="14">
        <f>'Fuel_cost_Off-grid (2)'!M14</f>
        <v>1000</v>
      </c>
      <c r="N14" s="14">
        <f>'Fuel_cost_Off-grid (2)'!N14</f>
        <v>1000</v>
      </c>
      <c r="O14" s="14">
        <f>'Fuel_cost_Off-grid (2)'!O14</f>
        <v>1000</v>
      </c>
      <c r="P14" s="14">
        <f>'Fuel_cost_Off-grid (2)'!P14</f>
        <v>1000</v>
      </c>
      <c r="Q14" s="14">
        <f>'Fuel_cost_Off-grid (2)'!Q14</f>
        <v>1000</v>
      </c>
      <c r="R14" s="14">
        <f>'Fuel_cost_Off-grid (2)'!R14</f>
        <v>1000</v>
      </c>
      <c r="S14" s="14">
        <f>'Fuel_cost_Off-grid (2)'!S14</f>
        <v>1000</v>
      </c>
      <c r="T14" s="14">
        <f>'Fuel_cost_Off-grid (2)'!T14</f>
        <v>1000</v>
      </c>
      <c r="U14" s="14">
        <f>'Fuel_cost_Off-grid (2)'!U14</f>
        <v>1000</v>
      </c>
      <c r="V14" s="14">
        <f>'Fuel_cost_Off-grid (2)'!V14</f>
        <v>1000</v>
      </c>
      <c r="W14" s="14">
        <f>'Fuel_cost_Off-grid (2)'!W14</f>
        <v>1000</v>
      </c>
      <c r="X14" s="14">
        <f>'Fuel_cost_Off-grid (2)'!X14</f>
        <v>1000</v>
      </c>
      <c r="Y14" s="14">
        <f>'Fuel_cost_Off-grid (2)'!Y14</f>
        <v>1000</v>
      </c>
      <c r="Z14" s="14">
        <f>'Fuel_cost_Off-grid (2)'!Z14</f>
        <v>1000</v>
      </c>
      <c r="AA14" s="14">
        <f>'Fuel_cost_Off-grid (2)'!AA14</f>
        <v>1000</v>
      </c>
      <c r="AB14" s="14">
        <f>'Fuel_cost_Off-grid (2)'!AB14</f>
        <v>1000</v>
      </c>
      <c r="AC14" s="14">
        <f>'Fuel_cost_Off-grid (2)'!AC14</f>
        <v>1000</v>
      </c>
      <c r="AD14" s="14">
        <f>'Fuel_cost_Off-grid (2)'!AD14</f>
        <v>1000</v>
      </c>
      <c r="AE14" s="14">
        <f>'Fuel_cost_Off-grid (2)'!AE14</f>
        <v>1000</v>
      </c>
      <c r="AF14" s="14">
        <f>'Fuel_cost_Off-grid (2)'!AF14</f>
        <v>1000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F14"/>
  <sheetViews>
    <sheetView workbookViewId="0">
      <selection activeCell="A7" sqref="A7:XFD7"/>
    </sheetView>
  </sheetViews>
  <sheetFormatPr defaultColWidth="8.7109375" defaultRowHeight="15" x14ac:dyDescent="0.25"/>
  <cols>
    <col min="1" max="1" width="14.28515625" customWidth="1"/>
    <col min="2" max="32" width="4.7109375" customWidth="1"/>
  </cols>
  <sheetData>
    <row r="1" spans="1:32" x14ac:dyDescent="0.25">
      <c r="A1" t="s">
        <v>91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</row>
    <row r="3" spans="1:32" x14ac:dyDescent="0.25">
      <c r="A3" t="s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</row>
    <row r="4" spans="1:32" x14ac:dyDescent="0.25">
      <c r="A4" t="s">
        <v>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</row>
    <row r="5" spans="1:32" x14ac:dyDescent="0.25">
      <c r="A5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</row>
    <row r="6" spans="1:32" x14ac:dyDescent="0.25">
      <c r="A6" t="s">
        <v>4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</row>
    <row r="7" spans="1:32" x14ac:dyDescent="0.25">
      <c r="A7" t="s">
        <v>83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</row>
    <row r="8" spans="1:32" x14ac:dyDescent="0.25">
      <c r="A8" t="s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</row>
    <row r="9" spans="1:32" x14ac:dyDescent="0.25">
      <c r="A9" t="s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</row>
    <row r="10" spans="1:32" x14ac:dyDescent="0.25">
      <c r="A10" t="s">
        <v>10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</row>
    <row r="11" spans="1:32" x14ac:dyDescent="0.25">
      <c r="A11" t="s">
        <v>11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</row>
    <row r="12" spans="1:32" x14ac:dyDescent="0.25">
      <c r="A12" t="s">
        <v>84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</row>
    <row r="13" spans="1:32" x14ac:dyDescent="0.25">
      <c r="A13" t="s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</row>
    <row r="14" spans="1:32" x14ac:dyDescent="0.25">
      <c r="A14" t="s">
        <v>39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Q32"/>
  <sheetViews>
    <sheetView workbookViewId="0">
      <selection activeCell="P2" sqref="P2:P32"/>
    </sheetView>
  </sheetViews>
  <sheetFormatPr defaultColWidth="8.7109375" defaultRowHeight="15" x14ac:dyDescent="0.25"/>
  <cols>
    <col min="1" max="1" width="13.28515625" bestFit="1" customWidth="1"/>
    <col min="2" max="2" width="12.28515625" customWidth="1"/>
    <col min="3" max="4" width="10.5703125" customWidth="1"/>
    <col min="5" max="5" width="10.5703125" bestFit="1" customWidth="1"/>
    <col min="6" max="6" width="8.42578125" style="23" bestFit="1" customWidth="1"/>
    <col min="7" max="9" width="10.5703125" bestFit="1" customWidth="1"/>
    <col min="10" max="10" width="8.7109375" style="7" bestFit="1" customWidth="1"/>
    <col min="11" max="13" width="10.5703125" bestFit="1" customWidth="1"/>
    <col min="14" max="14" width="11" bestFit="1" customWidth="1"/>
    <col min="15" max="16" width="10.7109375" style="7" bestFit="1" customWidth="1"/>
    <col min="17" max="17" width="8.7109375" style="41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">
        <v>0</v>
      </c>
      <c r="I2" s="25">
        <v>0</v>
      </c>
      <c r="J2" s="25">
        <v>0</v>
      </c>
      <c r="K2" s="25">
        <v>0</v>
      </c>
      <c r="L2" s="23">
        <v>35000</v>
      </c>
      <c r="M2" s="31">
        <v>0</v>
      </c>
      <c r="N2" s="25">
        <v>0</v>
      </c>
      <c r="O2" s="25">
        <v>0</v>
      </c>
      <c r="P2" s="28">
        <v>11203.01980273297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">
        <v>0</v>
      </c>
      <c r="I3" s="25">
        <v>0</v>
      </c>
      <c r="J3" s="25">
        <v>0</v>
      </c>
      <c r="K3" s="25">
        <v>0</v>
      </c>
      <c r="L3" s="23">
        <v>35000</v>
      </c>
      <c r="M3" s="31">
        <v>0</v>
      </c>
      <c r="N3" s="25">
        <v>0</v>
      </c>
      <c r="O3" s="25">
        <v>0</v>
      </c>
      <c r="P3" s="28">
        <v>11116.035487438925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">
        <v>0</v>
      </c>
      <c r="I4" s="25">
        <v>0</v>
      </c>
      <c r="J4" s="25">
        <v>0</v>
      </c>
      <c r="K4" s="25">
        <v>0</v>
      </c>
      <c r="L4" s="23">
        <v>35000</v>
      </c>
      <c r="M4" s="31">
        <v>0</v>
      </c>
      <c r="N4" s="25">
        <v>0</v>
      </c>
      <c r="O4" s="25">
        <v>0</v>
      </c>
      <c r="P4" s="28">
        <v>11030.942135520838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">
        <v>0</v>
      </c>
      <c r="I5" s="25">
        <v>0</v>
      </c>
      <c r="J5" s="25">
        <v>0</v>
      </c>
      <c r="K5" s="25">
        <v>0</v>
      </c>
      <c r="L5" s="23">
        <v>35000</v>
      </c>
      <c r="M5" s="31">
        <v>0</v>
      </c>
      <c r="N5" s="25">
        <v>0</v>
      </c>
      <c r="O5" s="25">
        <v>0</v>
      </c>
      <c r="P5" s="28">
        <v>10947.678748160133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">
        <v>0</v>
      </c>
      <c r="I6" s="25">
        <v>0</v>
      </c>
      <c r="J6" s="25">
        <v>0</v>
      </c>
      <c r="K6" s="25">
        <v>0</v>
      </c>
      <c r="L6" s="23">
        <v>35000</v>
      </c>
      <c r="M6" s="31">
        <v>0</v>
      </c>
      <c r="N6" s="25">
        <v>0</v>
      </c>
      <c r="O6" s="25">
        <v>0</v>
      </c>
      <c r="P6" s="28">
        <v>10866.186922232633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">
        <v>0</v>
      </c>
      <c r="I7" s="25">
        <v>35000</v>
      </c>
      <c r="J7" s="25">
        <v>10766.039921062496</v>
      </c>
      <c r="K7" s="25">
        <v>35000</v>
      </c>
      <c r="L7" s="23">
        <v>35000</v>
      </c>
      <c r="M7" s="31">
        <v>35000</v>
      </c>
      <c r="N7" s="25">
        <v>35000</v>
      </c>
      <c r="O7" s="25">
        <v>35000</v>
      </c>
      <c r="P7" s="28">
        <v>10786.410713693078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">
        <v>0</v>
      </c>
      <c r="I8" s="25">
        <v>35000</v>
      </c>
      <c r="J8" s="25">
        <v>10766.039921062496</v>
      </c>
      <c r="K8" s="25">
        <v>35000</v>
      </c>
      <c r="L8" s="23">
        <v>35000</v>
      </c>
      <c r="M8" s="31">
        <v>35000</v>
      </c>
      <c r="N8" s="25">
        <v>35000</v>
      </c>
      <c r="O8" s="25">
        <v>35000</v>
      </c>
      <c r="P8" s="28">
        <v>10708.296509498099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">
        <v>0</v>
      </c>
      <c r="I9" s="25">
        <v>35000</v>
      </c>
      <c r="J9" s="25">
        <v>11338.049632238493</v>
      </c>
      <c r="K9" s="25">
        <v>35000</v>
      </c>
      <c r="L9" s="23">
        <v>35000</v>
      </c>
      <c r="M9" s="31">
        <v>35000</v>
      </c>
      <c r="N9" s="25">
        <v>35000</v>
      </c>
      <c r="O9" s="25">
        <v>35000</v>
      </c>
      <c r="P9" s="28">
        <v>10631.79290745147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">
        <v>0</v>
      </c>
      <c r="I10" s="25">
        <v>35000</v>
      </c>
      <c r="J10" s="25">
        <v>11910.059343414488</v>
      </c>
      <c r="K10" s="25">
        <v>35000</v>
      </c>
      <c r="L10" s="23">
        <v>35000</v>
      </c>
      <c r="M10" s="31">
        <v>35000</v>
      </c>
      <c r="N10" s="25">
        <v>35000</v>
      </c>
      <c r="O10" s="25">
        <v>35000</v>
      </c>
      <c r="P10" s="28">
        <v>10556.850603405794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">
        <v>0</v>
      </c>
      <c r="I11" s="25">
        <v>35000</v>
      </c>
      <c r="J11" s="25">
        <v>12482.069054590485</v>
      </c>
      <c r="K11" s="25">
        <v>35000</v>
      </c>
      <c r="L11" s="23">
        <v>35000</v>
      </c>
      <c r="M11" s="31">
        <v>35000</v>
      </c>
      <c r="N11" s="25">
        <v>35000</v>
      </c>
      <c r="O11" s="25">
        <v>35000</v>
      </c>
      <c r="P11" s="28">
        <v>10483.422285300434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">
        <v>0</v>
      </c>
      <c r="I12" s="25">
        <v>35000</v>
      </c>
      <c r="J12" s="25">
        <v>13054.078765766481</v>
      </c>
      <c r="K12" s="25">
        <v>35000</v>
      </c>
      <c r="L12" s="23">
        <v>35000</v>
      </c>
      <c r="M12" s="31">
        <v>35000</v>
      </c>
      <c r="N12" s="25">
        <v>35000</v>
      </c>
      <c r="O12" s="25">
        <v>35000</v>
      </c>
      <c r="P12" s="28">
        <v>10411.462533557178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">
        <v>0</v>
      </c>
      <c r="I13" s="25">
        <v>35000</v>
      </c>
      <c r="J13" s="25">
        <v>13794.627052556834</v>
      </c>
      <c r="K13" s="25">
        <v>35000</v>
      </c>
      <c r="L13" s="23">
        <v>35000</v>
      </c>
      <c r="M13" s="31">
        <v>35000</v>
      </c>
      <c r="N13" s="25">
        <v>35000</v>
      </c>
      <c r="O13" s="25">
        <v>35000</v>
      </c>
      <c r="P13" s="28">
        <v>10266.314946843622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">
        <v>0</v>
      </c>
      <c r="I14" s="25">
        <v>35000</v>
      </c>
      <c r="J14" s="25">
        <v>14535.175339347184</v>
      </c>
      <c r="K14" s="25">
        <v>35000</v>
      </c>
      <c r="L14" s="23">
        <v>35000</v>
      </c>
      <c r="M14" s="31">
        <v>35000</v>
      </c>
      <c r="N14" s="25">
        <v>35000</v>
      </c>
      <c r="O14" s="25">
        <v>35000</v>
      </c>
      <c r="P14" s="28">
        <v>10124.013391242095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">
        <v>0</v>
      </c>
      <c r="I15" s="25">
        <v>35000</v>
      </c>
      <c r="J15" s="25">
        <v>15275.723626137535</v>
      </c>
      <c r="K15" s="25">
        <v>35000</v>
      </c>
      <c r="L15" s="23">
        <v>35000</v>
      </c>
      <c r="M15" s="31">
        <v>35000</v>
      </c>
      <c r="N15" s="25">
        <v>35000</v>
      </c>
      <c r="O15" s="25">
        <v>35000</v>
      </c>
      <c r="P15" s="28">
        <v>9984.474972642538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">
        <v>0</v>
      </c>
      <c r="I16" s="25">
        <v>35000</v>
      </c>
      <c r="J16" s="25">
        <v>16016.271912927888</v>
      </c>
      <c r="K16" s="25">
        <v>35000</v>
      </c>
      <c r="L16" s="23">
        <v>35000</v>
      </c>
      <c r="M16" s="31">
        <v>35000</v>
      </c>
      <c r="N16" s="25">
        <v>35000</v>
      </c>
      <c r="O16" s="25">
        <v>35000</v>
      </c>
      <c r="P16" s="28">
        <v>9847.6199851698984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">
        <v>0</v>
      </c>
      <c r="I17" s="25">
        <v>35000</v>
      </c>
      <c r="J17" s="25">
        <v>16756.82019971824</v>
      </c>
      <c r="K17" s="25">
        <v>35000</v>
      </c>
      <c r="L17" s="23">
        <v>35000</v>
      </c>
      <c r="M17" s="31">
        <v>35000</v>
      </c>
      <c r="N17" s="25">
        <v>35000</v>
      </c>
      <c r="O17" s="25">
        <v>35000</v>
      </c>
      <c r="P17" s="28">
        <v>9713.371759363401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">
        <v>0</v>
      </c>
      <c r="I18" s="25">
        <v>35000</v>
      </c>
      <c r="J18" s="25">
        <v>17497.368486508592</v>
      </c>
      <c r="K18" s="25">
        <v>35000</v>
      </c>
      <c r="L18" s="23">
        <v>35000</v>
      </c>
      <c r="M18" s="31">
        <v>35000</v>
      </c>
      <c r="N18" s="25">
        <v>35000</v>
      </c>
      <c r="O18" s="25">
        <v>35000</v>
      </c>
      <c r="P18" s="28">
        <v>9581.6565189494831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">
        <v>0</v>
      </c>
      <c r="I19" s="25">
        <v>35000</v>
      </c>
      <c r="J19" s="25">
        <v>18237.916773298944</v>
      </c>
      <c r="K19" s="25">
        <v>35000</v>
      </c>
      <c r="L19" s="23">
        <v>35000</v>
      </c>
      <c r="M19" s="31">
        <v>35000</v>
      </c>
      <c r="N19" s="25">
        <v>35000</v>
      </c>
      <c r="O19" s="25">
        <v>35000</v>
      </c>
      <c r="P19" s="28">
        <v>9452.4032456461009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">
        <v>0</v>
      </c>
      <c r="I20" s="25">
        <v>35000</v>
      </c>
      <c r="J20" s="25">
        <v>18978.465060089296</v>
      </c>
      <c r="K20" s="25">
        <v>35000</v>
      </c>
      <c r="L20" s="23">
        <v>35000</v>
      </c>
      <c r="M20" s="31">
        <v>35000</v>
      </c>
      <c r="N20" s="25">
        <v>35000</v>
      </c>
      <c r="O20" s="25">
        <v>35000</v>
      </c>
      <c r="P20" s="28">
        <v>9325.5435514779711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">
        <v>0</v>
      </c>
      <c r="I21" s="25">
        <v>35000</v>
      </c>
      <c r="J21" s="25">
        <v>19719.013346879645</v>
      </c>
      <c r="K21" s="25">
        <v>35000</v>
      </c>
      <c r="L21" s="23">
        <v>35000</v>
      </c>
      <c r="M21" s="31">
        <v>35000</v>
      </c>
      <c r="N21" s="25">
        <v>35000</v>
      </c>
      <c r="O21" s="25">
        <v>35000</v>
      </c>
      <c r="P21" s="28">
        <v>9201.0115581202645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">
        <v>0</v>
      </c>
      <c r="I22" s="25">
        <v>35000</v>
      </c>
      <c r="J22" s="25">
        <v>20459.56163367</v>
      </c>
      <c r="K22" s="25">
        <v>35000</v>
      </c>
      <c r="L22" s="23">
        <v>35000</v>
      </c>
      <c r="M22" s="31">
        <v>35000</v>
      </c>
      <c r="N22" s="25">
        <v>35000</v>
      </c>
      <c r="O22" s="25">
        <v>35000</v>
      </c>
      <c r="P22" s="28">
        <v>9078.7437828236052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">
        <v>0</v>
      </c>
      <c r="I23" s="25">
        <v>35000</v>
      </c>
      <c r="J23" s="25">
        <v>20902.8691598314</v>
      </c>
      <c r="K23" s="25">
        <v>35000</v>
      </c>
      <c r="L23" s="23">
        <v>35000</v>
      </c>
      <c r="M23" s="31">
        <v>35000</v>
      </c>
      <c r="N23" s="25">
        <v>35000</v>
      </c>
      <c r="O23" s="25">
        <v>35000</v>
      </c>
      <c r="P23" s="28">
        <v>9036.6365219068575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">
        <v>0</v>
      </c>
      <c r="I24" s="25">
        <v>35000</v>
      </c>
      <c r="J24" s="25">
        <v>21346.176685992796</v>
      </c>
      <c r="K24" s="25">
        <v>35000</v>
      </c>
      <c r="L24" s="23">
        <v>35000</v>
      </c>
      <c r="M24" s="31">
        <v>35000</v>
      </c>
      <c r="N24" s="25">
        <v>35000</v>
      </c>
      <c r="O24" s="25">
        <v>35000</v>
      </c>
      <c r="P24" s="28">
        <v>8995.28117636362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">
        <v>0</v>
      </c>
      <c r="I25" s="25">
        <v>35000</v>
      </c>
      <c r="J25" s="25">
        <v>21789.484212154195</v>
      </c>
      <c r="K25" s="25">
        <v>35000</v>
      </c>
      <c r="L25" s="23">
        <v>35000</v>
      </c>
      <c r="M25" s="31">
        <v>35000</v>
      </c>
      <c r="N25" s="25">
        <v>35000</v>
      </c>
      <c r="O25" s="25">
        <v>35000</v>
      </c>
      <c r="P25" s="28">
        <v>8954.6577838388512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">
        <v>0</v>
      </c>
      <c r="I26" s="25">
        <v>35000</v>
      </c>
      <c r="J26" s="25">
        <v>22232.791738315591</v>
      </c>
      <c r="K26" s="25">
        <v>35000</v>
      </c>
      <c r="L26" s="23">
        <v>35000</v>
      </c>
      <c r="M26" s="31">
        <v>35000</v>
      </c>
      <c r="N26" s="25">
        <v>35000</v>
      </c>
      <c r="O26" s="25">
        <v>35000</v>
      </c>
      <c r="P26" s="28">
        <v>8914.747082411006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">
        <v>0</v>
      </c>
      <c r="I27" s="25">
        <v>35000</v>
      </c>
      <c r="J27" s="25">
        <v>22676.099264476987</v>
      </c>
      <c r="K27" s="25">
        <v>35000</v>
      </c>
      <c r="L27" s="23">
        <v>35000</v>
      </c>
      <c r="M27" s="31">
        <v>35000</v>
      </c>
      <c r="N27" s="25">
        <v>35000</v>
      </c>
      <c r="O27" s="25">
        <v>35000</v>
      </c>
      <c r="P27" s="28">
        <v>8875.5304801384282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">
        <v>0</v>
      </c>
      <c r="I28" s="25">
        <v>35000</v>
      </c>
      <c r="J28" s="25">
        <v>23119.406790638386</v>
      </c>
      <c r="K28" s="25">
        <v>35000</v>
      </c>
      <c r="L28" s="23">
        <v>35000</v>
      </c>
      <c r="M28" s="31">
        <v>35000</v>
      </c>
      <c r="N28" s="25">
        <v>35000</v>
      </c>
      <c r="O28" s="25">
        <v>35000</v>
      </c>
      <c r="P28" s="28">
        <v>8836.9900261808962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">
        <v>0</v>
      </c>
      <c r="I29" s="25">
        <v>35000</v>
      </c>
      <c r="J29" s="25">
        <v>23562.714316799786</v>
      </c>
      <c r="K29" s="25">
        <v>35000</v>
      </c>
      <c r="L29" s="23">
        <v>35000</v>
      </c>
      <c r="M29" s="31">
        <v>35000</v>
      </c>
      <c r="N29" s="25">
        <v>35000</v>
      </c>
      <c r="O29" s="25">
        <v>35000</v>
      </c>
      <c r="P29" s="28">
        <v>8799.1083834021229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">
        <v>0</v>
      </c>
      <c r="I30" s="25">
        <v>35000</v>
      </c>
      <c r="J30" s="25">
        <v>24006.021842961181</v>
      </c>
      <c r="K30" s="25">
        <v>35000</v>
      </c>
      <c r="L30" s="23">
        <v>35000</v>
      </c>
      <c r="M30" s="31">
        <v>35000</v>
      </c>
      <c r="N30" s="25">
        <v>35000</v>
      </c>
      <c r="O30" s="25">
        <v>35000</v>
      </c>
      <c r="P30" s="28">
        <v>8761.8688023653631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">
        <v>0</v>
      </c>
      <c r="I31" s="25">
        <v>35000</v>
      </c>
      <c r="J31" s="25">
        <v>24449.329369122581</v>
      </c>
      <c r="K31" s="25">
        <v>35000</v>
      </c>
      <c r="L31" s="23">
        <v>35000</v>
      </c>
      <c r="M31" s="31">
        <v>35000</v>
      </c>
      <c r="N31" s="25">
        <v>35000</v>
      </c>
      <c r="O31" s="25">
        <v>35000</v>
      </c>
      <c r="P31" s="28">
        <v>8725.255096640145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">
        <v>0</v>
      </c>
      <c r="I32" s="25">
        <v>35000</v>
      </c>
      <c r="J32" s="25">
        <v>24892.636895283962</v>
      </c>
      <c r="K32" s="25">
        <v>35000</v>
      </c>
      <c r="L32" s="23">
        <v>35000</v>
      </c>
      <c r="M32" s="31">
        <v>35000</v>
      </c>
      <c r="N32" s="25">
        <v>35000</v>
      </c>
      <c r="O32" s="25">
        <v>35000</v>
      </c>
      <c r="P32" s="28">
        <v>8689.2516193436841</v>
      </c>
      <c r="Q32" s="32">
        <v>35000</v>
      </c>
    </row>
  </sheetData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9138-26AA-4F27-9A0F-5827DFDB3ED9}">
  <dimension ref="A1:N32"/>
  <sheetViews>
    <sheetView zoomScale="80" workbookViewId="0">
      <selection activeCell="C6" sqref="C6"/>
    </sheetView>
  </sheetViews>
  <sheetFormatPr defaultColWidth="8.7109375" defaultRowHeight="15" x14ac:dyDescent="0.25"/>
  <cols>
    <col min="1" max="1" width="16" style="2" customWidth="1"/>
    <col min="2" max="2" width="13.42578125" style="23" customWidth="1"/>
    <col min="3" max="4" width="10.5703125" style="23" customWidth="1"/>
    <col min="5" max="6" width="10.5703125" style="23" bestFit="1" customWidth="1"/>
    <col min="7" max="9" width="10.5703125" style="25" bestFit="1" customWidth="1"/>
    <col min="10" max="10" width="10.5703125" style="31" bestFit="1" customWidth="1"/>
    <col min="11" max="11" width="10.85546875" style="25" bestFit="1" customWidth="1"/>
    <col min="12" max="12" width="10.5703125" style="28" bestFit="1" customWidth="1"/>
    <col min="13" max="13" width="9.5703125" style="28" bestFit="1" customWidth="1"/>
    <col min="14" max="14" width="10.5703125" style="41" bestFit="1" customWidth="1"/>
    <col min="15" max="16384" width="8.7109375" style="2"/>
  </cols>
  <sheetData>
    <row r="1" spans="1:14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5" t="s">
        <v>83</v>
      </c>
      <c r="H1" s="25" t="s">
        <v>7</v>
      </c>
      <c r="I1" s="25" t="s">
        <v>8</v>
      </c>
      <c r="J1" s="31" t="s">
        <v>10</v>
      </c>
      <c r="K1" s="25" t="s">
        <v>11</v>
      </c>
      <c r="L1" s="28" t="s">
        <v>84</v>
      </c>
      <c r="M1" s="28" t="s">
        <v>12</v>
      </c>
      <c r="N1" s="32" t="s">
        <v>39</v>
      </c>
    </row>
    <row r="2" spans="1:14" x14ac:dyDescent="0.25">
      <c r="A2" s="2">
        <v>2020</v>
      </c>
      <c r="B2" s="47">
        <v>5566.8073724143942</v>
      </c>
      <c r="C2" s="47">
        <v>5566.8073724143942</v>
      </c>
      <c r="D2" s="47">
        <v>5566.8073724143942</v>
      </c>
      <c r="E2" s="47">
        <v>5566.8073724143942</v>
      </c>
      <c r="F2" s="47">
        <v>5566.8073724143942</v>
      </c>
      <c r="G2" s="26">
        <v>0</v>
      </c>
      <c r="H2" s="26">
        <v>0</v>
      </c>
      <c r="I2" s="48">
        <v>0</v>
      </c>
      <c r="J2" s="40">
        <v>0</v>
      </c>
      <c r="K2" s="48">
        <v>0</v>
      </c>
      <c r="L2" s="29">
        <v>0</v>
      </c>
      <c r="M2" s="30">
        <v>890.92933187369078</v>
      </c>
      <c r="N2" s="49">
        <v>5566.8073724143942</v>
      </c>
    </row>
    <row r="3" spans="1:14" x14ac:dyDescent="0.25">
      <c r="A3" s="2">
        <v>2021</v>
      </c>
      <c r="B3" s="47">
        <v>5566.8073724143942</v>
      </c>
      <c r="C3" s="47">
        <v>5566.8073724143942</v>
      </c>
      <c r="D3" s="47">
        <v>5566.8073724143942</v>
      </c>
      <c r="E3" s="47">
        <v>5566.8073724143942</v>
      </c>
      <c r="F3" s="47">
        <v>5566.8073724143942</v>
      </c>
      <c r="G3" s="26">
        <v>0</v>
      </c>
      <c r="H3" s="26">
        <v>0</v>
      </c>
      <c r="I3" s="48">
        <v>0</v>
      </c>
      <c r="J3" s="40">
        <v>0</v>
      </c>
      <c r="K3" s="48">
        <v>0</v>
      </c>
      <c r="L3" s="29">
        <v>0</v>
      </c>
      <c r="M3" s="30">
        <v>884.01183290707206</v>
      </c>
      <c r="N3" s="49">
        <v>5566.8073724143942</v>
      </c>
    </row>
    <row r="4" spans="1:14" x14ac:dyDescent="0.25">
      <c r="A4" s="2">
        <v>2022</v>
      </c>
      <c r="B4" s="47">
        <v>5566.8073724143942</v>
      </c>
      <c r="C4" s="47">
        <v>5566.8073724143942</v>
      </c>
      <c r="D4" s="47">
        <v>5566.8073724143942</v>
      </c>
      <c r="E4" s="47">
        <v>5566.8073724143942</v>
      </c>
      <c r="F4" s="47">
        <v>5566.8073724143942</v>
      </c>
      <c r="G4" s="26">
        <v>0</v>
      </c>
      <c r="H4" s="26">
        <v>0</v>
      </c>
      <c r="I4" s="48">
        <v>0</v>
      </c>
      <c r="J4" s="40">
        <v>0</v>
      </c>
      <c r="K4" s="48">
        <v>0</v>
      </c>
      <c r="L4" s="29">
        <v>0</v>
      </c>
      <c r="M4" s="30">
        <v>877.24471435277121</v>
      </c>
      <c r="N4" s="49">
        <v>5566.8073724143942</v>
      </c>
    </row>
    <row r="5" spans="1:14" x14ac:dyDescent="0.25">
      <c r="A5" s="2">
        <v>2023</v>
      </c>
      <c r="B5" s="47">
        <v>5566.8073724143942</v>
      </c>
      <c r="C5" s="47">
        <v>5566.8073724143942</v>
      </c>
      <c r="D5" s="47">
        <v>5566.8073724143942</v>
      </c>
      <c r="E5" s="47">
        <v>5566.8073724143942</v>
      </c>
      <c r="F5" s="47">
        <v>5566.8073724143942</v>
      </c>
      <c r="G5" s="26">
        <v>0</v>
      </c>
      <c r="H5" s="26">
        <v>0</v>
      </c>
      <c r="I5" s="48">
        <v>0</v>
      </c>
      <c r="J5" s="40">
        <v>0</v>
      </c>
      <c r="K5" s="48">
        <v>0</v>
      </c>
      <c r="L5" s="29">
        <v>0</v>
      </c>
      <c r="M5" s="30">
        <v>870.62312522974605</v>
      </c>
      <c r="N5" s="49">
        <v>5566.8073724143942</v>
      </c>
    </row>
    <row r="6" spans="1:14" x14ac:dyDescent="0.25">
      <c r="A6" s="2">
        <v>2024</v>
      </c>
      <c r="B6" s="47">
        <v>5566.8073724143942</v>
      </c>
      <c r="C6" s="47">
        <v>5566.8073724143942</v>
      </c>
      <c r="D6" s="47">
        <v>5566.8073724143942</v>
      </c>
      <c r="E6" s="47">
        <v>5566.8073724143942</v>
      </c>
      <c r="F6" s="47">
        <v>5566.8073724143942</v>
      </c>
      <c r="G6" s="26">
        <v>0</v>
      </c>
      <c r="H6" s="26">
        <v>0</v>
      </c>
      <c r="I6" s="48">
        <v>0</v>
      </c>
      <c r="J6" s="40">
        <v>0</v>
      </c>
      <c r="K6" s="48">
        <v>0</v>
      </c>
      <c r="L6" s="29">
        <v>0</v>
      </c>
      <c r="M6" s="30">
        <v>864.14242098167858</v>
      </c>
      <c r="N6" s="49">
        <v>5566.8073724143942</v>
      </c>
    </row>
    <row r="7" spans="1:14" x14ac:dyDescent="0.25">
      <c r="A7" s="2">
        <v>2025</v>
      </c>
      <c r="B7" s="47">
        <v>5566.8073724143942</v>
      </c>
      <c r="C7" s="47">
        <v>5566.8073724143942</v>
      </c>
      <c r="D7" s="47">
        <v>5566.8073724143942</v>
      </c>
      <c r="E7" s="47">
        <v>5566.8073724143942</v>
      </c>
      <c r="F7" s="47">
        <v>5566.8073724143942</v>
      </c>
      <c r="G7" s="26">
        <v>5566.8073724143942</v>
      </c>
      <c r="H7" s="26">
        <v>1712.3562972650968</v>
      </c>
      <c r="I7" s="48">
        <v>5566.8073724143942</v>
      </c>
      <c r="J7" s="40">
        <v>5566.8073724143942</v>
      </c>
      <c r="K7" s="48">
        <v>5566.8073724143942</v>
      </c>
      <c r="L7" s="29">
        <v>5566.8073724143942</v>
      </c>
      <c r="M7" s="30">
        <v>857.7981526125177</v>
      </c>
      <c r="N7" s="49">
        <v>5566.8073724143942</v>
      </c>
    </row>
    <row r="8" spans="1:14" x14ac:dyDescent="0.25">
      <c r="A8" s="2">
        <v>2026</v>
      </c>
      <c r="B8" s="47">
        <v>5566.8073724143942</v>
      </c>
      <c r="C8" s="47">
        <v>5566.8073724143942</v>
      </c>
      <c r="D8" s="47">
        <v>5566.8073724143942</v>
      </c>
      <c r="E8" s="47">
        <v>5566.8073724143942</v>
      </c>
      <c r="F8" s="47">
        <v>5566.8073724143942</v>
      </c>
      <c r="G8" s="26">
        <v>5566.8073724143942</v>
      </c>
      <c r="H8" s="26">
        <v>1712.3562972650968</v>
      </c>
      <c r="I8" s="48">
        <v>5566.8073724143942</v>
      </c>
      <c r="J8" s="40">
        <v>5566.8073724143942</v>
      </c>
      <c r="K8" s="48">
        <v>5566.8073724143942</v>
      </c>
      <c r="L8" s="29">
        <v>5566.8073724143942</v>
      </c>
      <c r="M8" s="30">
        <v>851.58605650104778</v>
      </c>
      <c r="N8" s="49">
        <v>5566.8073724143942</v>
      </c>
    </row>
    <row r="9" spans="1:14" x14ac:dyDescent="0.25">
      <c r="A9" s="2">
        <v>2027</v>
      </c>
      <c r="B9" s="47">
        <v>5566.8073724143942</v>
      </c>
      <c r="C9" s="47">
        <v>5566.8073724143942</v>
      </c>
      <c r="D9" s="47">
        <v>5566.8073724143942</v>
      </c>
      <c r="E9" s="47">
        <v>5566.8073724143942</v>
      </c>
      <c r="F9" s="47">
        <v>5566.8073724143942</v>
      </c>
      <c r="G9" s="26">
        <v>5566.8073724143942</v>
      </c>
      <c r="H9" s="26">
        <v>1803.3353794727302</v>
      </c>
      <c r="I9" s="48">
        <v>5566.8073724143942</v>
      </c>
      <c r="J9" s="40">
        <v>5566.8073724143942</v>
      </c>
      <c r="K9" s="48">
        <v>5566.8073724143942</v>
      </c>
      <c r="L9" s="29">
        <v>5566.8073724143942</v>
      </c>
      <c r="M9" s="30">
        <v>845.50204484548453</v>
      </c>
      <c r="N9" s="49">
        <v>5566.8073724143942</v>
      </c>
    </row>
    <row r="10" spans="1:14" x14ac:dyDescent="0.25">
      <c r="A10" s="2">
        <v>2028</v>
      </c>
      <c r="B10" s="47">
        <v>5566.8073724143942</v>
      </c>
      <c r="C10" s="47">
        <v>5566.8073724143942</v>
      </c>
      <c r="D10" s="47">
        <v>5566.8073724143942</v>
      </c>
      <c r="E10" s="47">
        <v>5566.8073724143942</v>
      </c>
      <c r="F10" s="47">
        <v>5566.8073724143942</v>
      </c>
      <c r="G10" s="26">
        <v>5566.8073724143942</v>
      </c>
      <c r="H10" s="26">
        <v>1894.3144616803634</v>
      </c>
      <c r="I10" s="48">
        <v>5566.8073724143942</v>
      </c>
      <c r="J10" s="40">
        <v>5566.8073724143942</v>
      </c>
      <c r="K10" s="48">
        <v>5566.8073724143942</v>
      </c>
      <c r="L10" s="29">
        <v>5566.8073724143942</v>
      </c>
      <c r="M10" s="30">
        <v>839.542196693096</v>
      </c>
      <c r="N10" s="49">
        <v>5566.8073724143942</v>
      </c>
    </row>
    <row r="11" spans="1:14" x14ac:dyDescent="0.25">
      <c r="A11" s="2">
        <v>2029</v>
      </c>
      <c r="B11" s="47">
        <v>5566.8073724143942</v>
      </c>
      <c r="C11" s="47">
        <v>5566.8073724143942</v>
      </c>
      <c r="D11" s="47">
        <v>5566.8073724143942</v>
      </c>
      <c r="E11" s="47">
        <v>5566.8073724143942</v>
      </c>
      <c r="F11" s="47">
        <v>5566.8073724143942</v>
      </c>
      <c r="G11" s="26">
        <v>5566.8073724143942</v>
      </c>
      <c r="H11" s="26">
        <v>1985.2935438879967</v>
      </c>
      <c r="I11" s="48">
        <v>5566.8073724143942</v>
      </c>
      <c r="J11" s="40">
        <v>5566.8073724143942</v>
      </c>
      <c r="K11" s="48">
        <v>5566.8073724143942</v>
      </c>
      <c r="L11" s="29">
        <v>5566.8073724143942</v>
      </c>
      <c r="M11" s="30">
        <v>833.70274951348313</v>
      </c>
      <c r="N11" s="49">
        <v>5566.8073724143942</v>
      </c>
    </row>
    <row r="12" spans="1:14" x14ac:dyDescent="0.25">
      <c r="A12" s="2">
        <v>2030</v>
      </c>
      <c r="B12" s="47">
        <v>5566.8073724143942</v>
      </c>
      <c r="C12" s="47">
        <v>5566.8073724143942</v>
      </c>
      <c r="D12" s="47">
        <v>5566.8073724143942</v>
      </c>
      <c r="E12" s="47">
        <v>5566.8073724143942</v>
      </c>
      <c r="F12" s="47">
        <v>5566.8073724143942</v>
      </c>
      <c r="G12" s="26">
        <v>5566.8073724143942</v>
      </c>
      <c r="H12" s="26">
        <v>2076.2726260956297</v>
      </c>
      <c r="I12" s="48">
        <v>5566.8073724143942</v>
      </c>
      <c r="J12" s="40">
        <v>5566.8073724143942</v>
      </c>
      <c r="K12" s="48">
        <v>5566.8073724143942</v>
      </c>
      <c r="L12" s="29">
        <v>5566.8073724143942</v>
      </c>
      <c r="M12" s="30">
        <v>827.98009127746218</v>
      </c>
      <c r="N12" s="49">
        <v>5566.8073724143942</v>
      </c>
    </row>
    <row r="13" spans="1:14" x14ac:dyDescent="0.25">
      <c r="A13" s="2">
        <v>2031</v>
      </c>
      <c r="B13" s="47">
        <v>5566.8073724143942</v>
      </c>
      <c r="C13" s="47">
        <v>5566.8073724143942</v>
      </c>
      <c r="D13" s="47">
        <v>5566.8073724143942</v>
      </c>
      <c r="E13" s="47">
        <v>5566.8073724143942</v>
      </c>
      <c r="F13" s="47">
        <v>5566.8073724143942</v>
      </c>
      <c r="G13" s="26">
        <v>5566.8073724143942</v>
      </c>
      <c r="H13" s="26">
        <v>2194.0580450251555</v>
      </c>
      <c r="I13" s="48">
        <v>5566.8073724143942</v>
      </c>
      <c r="J13" s="40">
        <v>5566.8073724143942</v>
      </c>
      <c r="K13" s="48">
        <v>5566.8073724143942</v>
      </c>
      <c r="L13" s="29">
        <v>5566.8073724143942</v>
      </c>
      <c r="M13" s="30">
        <v>816.43711048024534</v>
      </c>
      <c r="N13" s="49">
        <v>5566.8073724143942</v>
      </c>
    </row>
    <row r="14" spans="1:14" x14ac:dyDescent="0.25">
      <c r="A14" s="2">
        <v>2032</v>
      </c>
      <c r="B14" s="47">
        <v>5566.8073724143942</v>
      </c>
      <c r="C14" s="47">
        <v>5566.8073724143942</v>
      </c>
      <c r="D14" s="47">
        <v>5566.8073724143942</v>
      </c>
      <c r="E14" s="47">
        <v>5566.8073724143942</v>
      </c>
      <c r="F14" s="47">
        <v>5566.8073724143942</v>
      </c>
      <c r="G14" s="26">
        <v>5566.8073724143942</v>
      </c>
      <c r="H14" s="26">
        <v>2311.8434639546804</v>
      </c>
      <c r="I14" s="48">
        <v>5566.8073724143942</v>
      </c>
      <c r="J14" s="40">
        <v>5566.8073724143942</v>
      </c>
      <c r="K14" s="48">
        <v>5566.8073724143942</v>
      </c>
      <c r="L14" s="29">
        <v>5566.8073724143942</v>
      </c>
      <c r="M14" s="30">
        <v>805.12046263983643</v>
      </c>
      <c r="N14" s="49">
        <v>5566.8073724143942</v>
      </c>
    </row>
    <row r="15" spans="1:14" x14ac:dyDescent="0.25">
      <c r="A15" s="2">
        <v>2033</v>
      </c>
      <c r="B15" s="47">
        <v>5566.8073724143942</v>
      </c>
      <c r="C15" s="47">
        <v>5566.8073724143942</v>
      </c>
      <c r="D15" s="47">
        <v>5566.8073724143942</v>
      </c>
      <c r="E15" s="47">
        <v>5566.8073724143942</v>
      </c>
      <c r="F15" s="47">
        <v>5566.8073724143942</v>
      </c>
      <c r="G15" s="26">
        <v>5566.8073724143942</v>
      </c>
      <c r="H15" s="26">
        <v>2429.6288828842053</v>
      </c>
      <c r="I15" s="48">
        <v>5566.8073724143942</v>
      </c>
      <c r="J15" s="40">
        <v>5566.8073724143942</v>
      </c>
      <c r="K15" s="48">
        <v>5566.8073724143942</v>
      </c>
      <c r="L15" s="29">
        <v>5566.8073724143942</v>
      </c>
      <c r="M15" s="30">
        <v>794.02355553419272</v>
      </c>
      <c r="N15" s="49">
        <v>5566.8073724143942</v>
      </c>
    </row>
    <row r="16" spans="1:14" x14ac:dyDescent="0.25">
      <c r="A16" s="2">
        <v>2034</v>
      </c>
      <c r="B16" s="47">
        <v>5566.8073724143942</v>
      </c>
      <c r="C16" s="47">
        <v>5566.8073724143942</v>
      </c>
      <c r="D16" s="47">
        <v>5566.8073724143942</v>
      </c>
      <c r="E16" s="47">
        <v>5566.8073724143942</v>
      </c>
      <c r="F16" s="47">
        <v>5566.8073724143942</v>
      </c>
      <c r="G16" s="26">
        <v>5566.8073724143942</v>
      </c>
      <c r="H16" s="26">
        <v>2547.4143018137306</v>
      </c>
      <c r="I16" s="48">
        <v>5566.8073724143942</v>
      </c>
      <c r="J16" s="40">
        <v>5566.8073724143942</v>
      </c>
      <c r="K16" s="48">
        <v>5566.8073724143942</v>
      </c>
      <c r="L16" s="29">
        <v>5566.8073724143942</v>
      </c>
      <c r="M16" s="30">
        <v>783.14005048827312</v>
      </c>
      <c r="N16" s="49">
        <v>5566.8073724143942</v>
      </c>
    </row>
    <row r="17" spans="1:14" x14ac:dyDescent="0.25">
      <c r="A17" s="2">
        <v>2035</v>
      </c>
      <c r="B17" s="47">
        <v>5566.8073724143942</v>
      </c>
      <c r="C17" s="47">
        <v>5566.8073724143942</v>
      </c>
      <c r="D17" s="47">
        <v>5566.8073724143942</v>
      </c>
      <c r="E17" s="47">
        <v>5566.8073724143942</v>
      </c>
      <c r="F17" s="47">
        <v>5566.8073724143942</v>
      </c>
      <c r="G17" s="26">
        <v>5566.8073724143942</v>
      </c>
      <c r="H17" s="26">
        <v>2665.1997207432555</v>
      </c>
      <c r="I17" s="48">
        <v>5566.8073724143942</v>
      </c>
      <c r="J17" s="40">
        <v>5566.8073724143942</v>
      </c>
      <c r="K17" s="48">
        <v>5566.8073724143942</v>
      </c>
      <c r="L17" s="29">
        <v>5566.8073724143942</v>
      </c>
      <c r="M17" s="30">
        <v>772.46385030037084</v>
      </c>
      <c r="N17" s="49">
        <v>5566.8073724143942</v>
      </c>
    </row>
    <row r="18" spans="1:14" x14ac:dyDescent="0.25">
      <c r="A18" s="2">
        <v>2036</v>
      </c>
      <c r="B18" s="47">
        <v>5566.8073724143942</v>
      </c>
      <c r="C18" s="47">
        <v>5566.8073724143942</v>
      </c>
      <c r="D18" s="47">
        <v>5566.8073724143942</v>
      </c>
      <c r="E18" s="47">
        <v>5566.8073724143942</v>
      </c>
      <c r="F18" s="47">
        <v>5566.8073724143942</v>
      </c>
      <c r="G18" s="26">
        <v>5566.8073724143942</v>
      </c>
      <c r="H18" s="26">
        <v>2426.4741408011801</v>
      </c>
      <c r="I18" s="48">
        <v>5566.8073724143942</v>
      </c>
      <c r="J18" s="40">
        <v>5566.8073724143942</v>
      </c>
      <c r="K18" s="48">
        <v>5566.8073724143942</v>
      </c>
      <c r="L18" s="29">
        <v>5566.8073724143942</v>
      </c>
      <c r="M18" s="30">
        <v>761.98908785186325</v>
      </c>
      <c r="N18" s="49">
        <v>5566.8073724143942</v>
      </c>
    </row>
    <row r="19" spans="1:14" x14ac:dyDescent="0.25">
      <c r="A19" s="2">
        <v>2037</v>
      </c>
      <c r="B19" s="47">
        <v>5566.8073724143942</v>
      </c>
      <c r="C19" s="47">
        <v>5566.8073724143942</v>
      </c>
      <c r="D19" s="47">
        <v>5566.8073724143942</v>
      </c>
      <c r="E19" s="47">
        <v>5566.8073724143942</v>
      </c>
      <c r="F19" s="47">
        <v>5566.8073724143942</v>
      </c>
      <c r="G19" s="26">
        <v>5566.8073724143942</v>
      </c>
      <c r="H19" s="26">
        <v>2146.013046960642</v>
      </c>
      <c r="I19" s="48">
        <v>5566.8073724143942</v>
      </c>
      <c r="J19" s="40">
        <v>5566.8073724143942</v>
      </c>
      <c r="K19" s="48">
        <v>5566.8073724143942</v>
      </c>
      <c r="L19" s="29">
        <v>5566.8073724143942</v>
      </c>
      <c r="M19" s="30">
        <v>751.71011535566379</v>
      </c>
      <c r="N19" s="49">
        <v>5566.8073724143942</v>
      </c>
    </row>
    <row r="20" spans="1:14" x14ac:dyDescent="0.25">
      <c r="A20" s="2">
        <v>2038</v>
      </c>
      <c r="B20" s="47">
        <v>5566.8073724143942</v>
      </c>
      <c r="C20" s="47">
        <v>5566.8073724143942</v>
      </c>
      <c r="D20" s="47">
        <v>5566.8073724143942</v>
      </c>
      <c r="E20" s="47">
        <v>5566.8073724143942</v>
      </c>
      <c r="F20" s="47">
        <v>5566.8073724143942</v>
      </c>
      <c r="G20" s="26">
        <v>5566.8073724143942</v>
      </c>
      <c r="H20" s="26">
        <v>1870.2144170787444</v>
      </c>
      <c r="I20" s="48">
        <v>5566.8073724143942</v>
      </c>
      <c r="J20" s="40">
        <v>5566.8073724143942</v>
      </c>
      <c r="K20" s="48">
        <v>5566.8073724143942</v>
      </c>
      <c r="L20" s="29">
        <v>5566.8073724143942</v>
      </c>
      <c r="M20" s="30">
        <v>741.62149420198693</v>
      </c>
      <c r="N20" s="49">
        <v>5566.8073724143942</v>
      </c>
    </row>
    <row r="21" spans="1:14" x14ac:dyDescent="0.25">
      <c r="A21" s="2">
        <v>2039</v>
      </c>
      <c r="B21" s="47">
        <v>5566.8073724143942</v>
      </c>
      <c r="C21" s="47">
        <v>5566.8073724143942</v>
      </c>
      <c r="D21" s="47">
        <v>5566.8073724143942</v>
      </c>
      <c r="E21" s="47">
        <v>5566.8073724143942</v>
      </c>
      <c r="F21" s="47">
        <v>5566.8073724143942</v>
      </c>
      <c r="G21" s="26">
        <v>5566.8073724143942</v>
      </c>
      <c r="H21" s="26">
        <v>1598.9499264593753</v>
      </c>
      <c r="I21" s="48">
        <v>5566.8073724143942</v>
      </c>
      <c r="J21" s="40">
        <v>5566.8073724143942</v>
      </c>
      <c r="K21" s="48">
        <v>5566.8073724143942</v>
      </c>
      <c r="L21" s="29">
        <v>5566.8073724143942</v>
      </c>
      <c r="M21" s="30">
        <v>731.7179853630563</v>
      </c>
      <c r="N21" s="49">
        <v>5566.8073724143942</v>
      </c>
    </row>
    <row r="22" spans="1:14" x14ac:dyDescent="0.25">
      <c r="A22" s="2">
        <v>2040</v>
      </c>
      <c r="B22" s="47">
        <v>5566.8073724143942</v>
      </c>
      <c r="C22" s="47">
        <v>5566.8073724143942</v>
      </c>
      <c r="D22" s="47">
        <v>5566.8073724143942</v>
      </c>
      <c r="E22" s="47">
        <v>5566.8073724143942</v>
      </c>
      <c r="F22" s="47">
        <v>5566.8073724143942</v>
      </c>
      <c r="G22" s="26">
        <v>5566.8073724143942</v>
      </c>
      <c r="H22" s="26">
        <v>1332.0959167590061</v>
      </c>
      <c r="I22" s="48">
        <v>5566.8073724143942</v>
      </c>
      <c r="J22" s="40">
        <v>5566.8073724143942</v>
      </c>
      <c r="K22" s="48">
        <v>5566.8073724143942</v>
      </c>
      <c r="L22" s="29">
        <v>5566.8073724143942</v>
      </c>
      <c r="M22" s="30">
        <v>721.99454032119706</v>
      </c>
      <c r="N22" s="49">
        <v>5566.8073724143942</v>
      </c>
    </row>
    <row r="23" spans="1:14" x14ac:dyDescent="0.25">
      <c r="A23" s="2">
        <v>2041</v>
      </c>
      <c r="B23" s="47">
        <v>5566.8073724143942</v>
      </c>
      <c r="C23" s="47">
        <v>5566.8073724143942</v>
      </c>
      <c r="D23" s="47">
        <v>5566.8073724143942</v>
      </c>
      <c r="E23" s="47">
        <v>5566.8073724143942</v>
      </c>
      <c r="F23" s="47">
        <v>5566.8073724143942</v>
      </c>
      <c r="G23" s="26">
        <v>5566.8073724143942</v>
      </c>
      <c r="H23" s="26">
        <v>1174.1103165834008</v>
      </c>
      <c r="I23" s="48">
        <v>5566.8073724143942</v>
      </c>
      <c r="J23" s="40">
        <v>5566.8073724143942</v>
      </c>
      <c r="K23" s="48">
        <v>5566.8073724143942</v>
      </c>
      <c r="L23" s="29">
        <v>5566.8073724143942</v>
      </c>
      <c r="M23" s="30">
        <v>718.64592588543235</v>
      </c>
      <c r="N23" s="49">
        <v>5566.8073724143942</v>
      </c>
    </row>
    <row r="24" spans="1:14" x14ac:dyDescent="0.25">
      <c r="A24" s="2">
        <v>2042</v>
      </c>
      <c r="B24" s="47">
        <v>5566.8073724143942</v>
      </c>
      <c r="C24" s="47">
        <v>5566.8073724143942</v>
      </c>
      <c r="D24" s="47">
        <v>5566.8073724143942</v>
      </c>
      <c r="E24" s="47">
        <v>5566.8073724143942</v>
      </c>
      <c r="F24" s="47">
        <v>5566.8073724143942</v>
      </c>
      <c r="G24" s="26">
        <v>5566.8073724143942</v>
      </c>
      <c r="H24" s="26">
        <v>1017.5893758699949</v>
      </c>
      <c r="I24" s="48">
        <v>5566.8073724143942</v>
      </c>
      <c r="J24" s="40">
        <v>5566.8073724143942</v>
      </c>
      <c r="K24" s="48">
        <v>5566.8073724143942</v>
      </c>
      <c r="L24" s="29">
        <v>5566.8073724143942</v>
      </c>
      <c r="M24" s="30">
        <v>715.35710813602043</v>
      </c>
      <c r="N24" s="49">
        <v>5566.8073724143942</v>
      </c>
    </row>
    <row r="25" spans="1:14" x14ac:dyDescent="0.25">
      <c r="A25" s="2">
        <v>2043</v>
      </c>
      <c r="B25" s="47">
        <v>5566.8073724143942</v>
      </c>
      <c r="C25" s="47">
        <v>5566.8073724143942</v>
      </c>
      <c r="D25" s="47">
        <v>5566.8073724143942</v>
      </c>
      <c r="E25" s="47">
        <v>5566.8073724143942</v>
      </c>
      <c r="F25" s="47">
        <v>5566.8073724143942</v>
      </c>
      <c r="G25" s="26">
        <v>5566.8073724143942</v>
      </c>
      <c r="H25" s="26">
        <v>862.49420985429629</v>
      </c>
      <c r="I25" s="48">
        <v>5566.8073724143942</v>
      </c>
      <c r="J25" s="40">
        <v>5566.8073724143942</v>
      </c>
      <c r="K25" s="48">
        <v>5566.8073724143942</v>
      </c>
      <c r="L25" s="29">
        <v>5566.8073724143942</v>
      </c>
      <c r="M25" s="30">
        <v>712.1264995503152</v>
      </c>
      <c r="N25" s="49">
        <v>5566.8073724143942</v>
      </c>
    </row>
    <row r="26" spans="1:14" x14ac:dyDescent="0.25">
      <c r="A26" s="2">
        <v>2044</v>
      </c>
      <c r="B26" s="47">
        <v>5566.8073724143942</v>
      </c>
      <c r="C26" s="47">
        <v>5566.8073724143942</v>
      </c>
      <c r="D26" s="47">
        <v>5566.8073724143942</v>
      </c>
      <c r="E26" s="47">
        <v>5566.8073724143942</v>
      </c>
      <c r="F26" s="47">
        <v>5566.8073724143942</v>
      </c>
      <c r="G26" s="26">
        <v>5566.8073724143942</v>
      </c>
      <c r="H26" s="26">
        <v>708.78729814953022</v>
      </c>
      <c r="I26" s="48">
        <v>5566.8073724143942</v>
      </c>
      <c r="J26" s="40">
        <v>5566.8073724143942</v>
      </c>
      <c r="K26" s="48">
        <v>5566.8073724143942</v>
      </c>
      <c r="L26" s="29">
        <v>5566.8073724143942</v>
      </c>
      <c r="M26" s="30">
        <v>708.95256830821859</v>
      </c>
      <c r="N26" s="49">
        <v>5566.8073724143942</v>
      </c>
    </row>
    <row r="27" spans="1:14" x14ac:dyDescent="0.25">
      <c r="A27" s="2">
        <v>2045</v>
      </c>
      <c r="B27" s="47">
        <v>5566.8073724143942</v>
      </c>
      <c r="C27" s="47">
        <v>5566.8073724143942</v>
      </c>
      <c r="D27" s="47">
        <v>5566.8073724143942</v>
      </c>
      <c r="E27" s="47">
        <v>5566.8073724143942</v>
      </c>
      <c r="F27" s="47">
        <v>5566.8073724143942</v>
      </c>
      <c r="G27" s="26">
        <v>5566.8073724143942</v>
      </c>
      <c r="H27" s="26">
        <v>556.43242542584142</v>
      </c>
      <c r="I27" s="48">
        <v>5566.8073724143942</v>
      </c>
      <c r="J27" s="40">
        <v>5566.8073724143942</v>
      </c>
      <c r="K27" s="48">
        <v>5566.8073724143942</v>
      </c>
      <c r="L27" s="29">
        <v>5566.8073724143942</v>
      </c>
      <c r="M27" s="30">
        <v>705.83383587033245</v>
      </c>
      <c r="N27" s="49">
        <v>5566.8073724143942</v>
      </c>
    </row>
    <row r="28" spans="1:14" x14ac:dyDescent="0.25">
      <c r="A28" s="2">
        <v>2046</v>
      </c>
      <c r="B28" s="47">
        <v>5566.8073724143942</v>
      </c>
      <c r="C28" s="47">
        <v>5566.8073724143942</v>
      </c>
      <c r="D28" s="47">
        <v>5566.8073724143942</v>
      </c>
      <c r="E28" s="47">
        <v>5566.8073724143942</v>
      </c>
      <c r="F28" s="47">
        <v>5566.8073724143942</v>
      </c>
      <c r="G28" s="26">
        <v>5566.8073724143942</v>
      </c>
      <c r="H28" s="26">
        <v>405.3946251578613</v>
      </c>
      <c r="I28" s="48">
        <v>5566.8073724143942</v>
      </c>
      <c r="J28" s="40">
        <v>5566.8073724143942</v>
      </c>
      <c r="K28" s="48">
        <v>5566.8073724143942</v>
      </c>
      <c r="L28" s="29">
        <v>5566.8073724143942</v>
      </c>
      <c r="M28" s="30">
        <v>702.76887468137556</v>
      </c>
      <c r="N28" s="49">
        <v>5566.8073724143942</v>
      </c>
    </row>
    <row r="29" spans="1:14" x14ac:dyDescent="0.25">
      <c r="A29" s="2">
        <v>2047</v>
      </c>
      <c r="B29" s="47">
        <v>5566.8073724143942</v>
      </c>
      <c r="C29" s="47">
        <v>5566.8073724143942</v>
      </c>
      <c r="D29" s="47">
        <v>5566.8073724143942</v>
      </c>
      <c r="E29" s="47">
        <v>5566.8073724143942</v>
      </c>
      <c r="F29" s="47">
        <v>5566.8073724143942</v>
      </c>
      <c r="G29" s="26">
        <v>5566.8073724143942</v>
      </c>
      <c r="H29" s="26">
        <v>255.64012625697708</v>
      </c>
      <c r="I29" s="48">
        <v>5566.8073724143942</v>
      </c>
      <c r="J29" s="40">
        <v>5566.8073724143942</v>
      </c>
      <c r="K29" s="48">
        <v>5566.8073724143942</v>
      </c>
      <c r="L29" s="29">
        <v>5566.8073724143942</v>
      </c>
      <c r="M29" s="30">
        <v>699.75630599137492</v>
      </c>
      <c r="N29" s="49">
        <v>5566.8073724143942</v>
      </c>
    </row>
    <row r="30" spans="1:14" x14ac:dyDescent="0.25">
      <c r="A30" s="2">
        <v>2048</v>
      </c>
      <c r="B30" s="47">
        <v>5566.8073724143942</v>
      </c>
      <c r="C30" s="47">
        <v>5566.8073724143942</v>
      </c>
      <c r="D30" s="47">
        <v>5566.8073724143942</v>
      </c>
      <c r="E30" s="47">
        <v>5566.8073724143942</v>
      </c>
      <c r="F30" s="47">
        <v>5566.8073724143942</v>
      </c>
      <c r="G30" s="26">
        <v>5566.8073724143942</v>
      </c>
      <c r="H30" s="26">
        <v>107.13630241724748</v>
      </c>
      <c r="I30" s="48">
        <v>5566.8073724143942</v>
      </c>
      <c r="J30" s="40">
        <v>5566.8073724143942</v>
      </c>
      <c r="K30" s="48">
        <v>5566.8073724143942</v>
      </c>
      <c r="L30" s="29">
        <v>5566.8073724143942</v>
      </c>
      <c r="M30" s="30">
        <v>696.79479778764551</v>
      </c>
      <c r="N30" s="49">
        <v>5566.8073724143942</v>
      </c>
    </row>
    <row r="31" spans="1:14" x14ac:dyDescent="0.25">
      <c r="A31" s="2">
        <v>2049</v>
      </c>
      <c r="B31" s="47">
        <v>5566.8073724143942</v>
      </c>
      <c r="C31" s="47">
        <v>5566.8073724143942</v>
      </c>
      <c r="D31" s="47">
        <v>5566.8073724143942</v>
      </c>
      <c r="E31" s="47">
        <v>5566.8073724143942</v>
      </c>
      <c r="F31" s="47">
        <v>5566.8073724143942</v>
      </c>
      <c r="G31" s="26">
        <v>5566.8073724143942</v>
      </c>
      <c r="H31" s="26">
        <v>0</v>
      </c>
      <c r="I31" s="48">
        <v>5566.8073724143942</v>
      </c>
      <c r="J31" s="40">
        <v>5566.8073724143942</v>
      </c>
      <c r="K31" s="48">
        <v>5566.8073724143942</v>
      </c>
      <c r="L31" s="29">
        <v>5566.8073724143942</v>
      </c>
      <c r="M31" s="30">
        <v>693.88306283103759</v>
      </c>
      <c r="N31" s="49">
        <v>5566.8073724143942</v>
      </c>
    </row>
    <row r="32" spans="1:14" x14ac:dyDescent="0.25">
      <c r="A32" s="2">
        <v>2050</v>
      </c>
      <c r="B32" s="47">
        <v>5566.8073724143942</v>
      </c>
      <c r="C32" s="47">
        <v>5566.8073724143942</v>
      </c>
      <c r="D32" s="47">
        <v>5566.8073724143942</v>
      </c>
      <c r="E32" s="47">
        <v>5566.8073724143942</v>
      </c>
      <c r="F32" s="47">
        <v>5566.8073724143942</v>
      </c>
      <c r="G32" s="26">
        <v>5566.8073724143942</v>
      </c>
      <c r="H32" s="26">
        <v>0</v>
      </c>
      <c r="I32" s="48">
        <v>5566.8073724143942</v>
      </c>
      <c r="J32" s="40">
        <v>5566.8073724143942</v>
      </c>
      <c r="K32" s="48">
        <v>5566.8073724143942</v>
      </c>
      <c r="L32" s="29">
        <v>5566.8073724143942</v>
      </c>
      <c r="M32" s="30">
        <v>691.01985679037341</v>
      </c>
      <c r="N32" s="49">
        <v>5566.8073724143942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Q32"/>
  <sheetViews>
    <sheetView workbookViewId="0">
      <selection activeCell="X15" sqref="X15"/>
    </sheetView>
  </sheetViews>
  <sheetFormatPr defaultColWidth="8.7109375" defaultRowHeight="15" x14ac:dyDescent="0.25"/>
  <cols>
    <col min="1" max="1" width="13.28515625" style="2" bestFit="1" customWidth="1"/>
    <col min="2" max="2" width="13.42578125" style="23" customWidth="1"/>
    <col min="3" max="4" width="10.5703125" style="23" customWidth="1"/>
    <col min="5" max="5" width="5.7109375" style="23" bestFit="1" customWidth="1"/>
    <col min="6" max="6" width="8.42578125" style="23" bestFit="1" customWidth="1"/>
    <col min="7" max="7" width="8.7109375" style="23"/>
    <col min="8" max="8" width="10.5703125" style="2" bestFit="1" customWidth="1"/>
    <col min="9" max="9" width="7.7109375" style="25" bestFit="1" customWidth="1"/>
    <col min="10" max="10" width="8.5703125" style="25" bestFit="1" customWidth="1"/>
    <col min="11" max="11" width="8.7109375" style="25"/>
    <col min="12" max="12" width="9.5703125" style="23" bestFit="1" customWidth="1"/>
    <col min="13" max="13" width="9.7109375" style="31" bestFit="1" customWidth="1"/>
    <col min="14" max="14" width="10.7109375" style="25" bestFit="1" customWidth="1"/>
    <col min="15" max="16" width="8.5703125" style="28" bestFit="1" customWidth="1"/>
    <col min="17" max="17" width="8.7109375" style="41"/>
    <col min="18" max="16384" width="8.7109375" style="2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6">
        <v>0</v>
      </c>
      <c r="J2" s="26">
        <v>0</v>
      </c>
      <c r="K2" s="25">
        <v>0</v>
      </c>
      <c r="L2" s="23">
        <v>35000</v>
      </c>
      <c r="M2" s="40">
        <v>0</v>
      </c>
      <c r="N2" s="25">
        <v>0</v>
      </c>
      <c r="O2" s="29">
        <v>0</v>
      </c>
      <c r="P2" s="30">
        <v>5601.5099013664849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6">
        <v>0</v>
      </c>
      <c r="J3" s="26">
        <v>0</v>
      </c>
      <c r="K3" s="25">
        <v>0</v>
      </c>
      <c r="L3" s="23">
        <v>35000</v>
      </c>
      <c r="M3" s="40">
        <v>0</v>
      </c>
      <c r="N3" s="25">
        <v>0</v>
      </c>
      <c r="O3" s="29">
        <v>0</v>
      </c>
      <c r="P3" s="30">
        <v>5558.0177437194625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6">
        <v>0</v>
      </c>
      <c r="J4" s="26">
        <v>0</v>
      </c>
      <c r="K4" s="25">
        <v>0</v>
      </c>
      <c r="L4" s="23">
        <v>35000</v>
      </c>
      <c r="M4" s="40">
        <v>0</v>
      </c>
      <c r="N4" s="25">
        <v>0</v>
      </c>
      <c r="O4" s="29">
        <v>0</v>
      </c>
      <c r="P4" s="30">
        <v>5515.4710677604189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6">
        <v>0</v>
      </c>
      <c r="J5" s="26">
        <v>0</v>
      </c>
      <c r="K5" s="25">
        <v>0</v>
      </c>
      <c r="L5" s="23">
        <v>35000</v>
      </c>
      <c r="M5" s="40">
        <v>0</v>
      </c>
      <c r="N5" s="25">
        <v>0</v>
      </c>
      <c r="O5" s="29">
        <v>0</v>
      </c>
      <c r="P5" s="30">
        <v>5473.8393740800666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6">
        <v>0</v>
      </c>
      <c r="J6" s="26">
        <v>0</v>
      </c>
      <c r="K6" s="25">
        <v>0</v>
      </c>
      <c r="L6" s="23">
        <v>35000</v>
      </c>
      <c r="M6" s="40">
        <v>0</v>
      </c>
      <c r="N6" s="25">
        <v>0</v>
      </c>
      <c r="O6" s="29">
        <v>0</v>
      </c>
      <c r="P6" s="30">
        <v>5433.0934611163166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10766.039921062496</v>
      </c>
      <c r="K7" s="25">
        <v>35000</v>
      </c>
      <c r="L7" s="23">
        <v>35000</v>
      </c>
      <c r="M7" s="40">
        <v>35000</v>
      </c>
      <c r="N7" s="25">
        <v>35000</v>
      </c>
      <c r="O7" s="29">
        <v>35000</v>
      </c>
      <c r="P7" s="30">
        <v>5393.205356846539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10766.039921062496</v>
      </c>
      <c r="K8" s="25">
        <v>35000</v>
      </c>
      <c r="L8" s="23">
        <v>35000</v>
      </c>
      <c r="M8" s="40">
        <v>35000</v>
      </c>
      <c r="N8" s="25">
        <v>35000</v>
      </c>
      <c r="O8" s="29">
        <v>35000</v>
      </c>
      <c r="P8" s="30">
        <v>5354.1482547490496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11338.049632238493</v>
      </c>
      <c r="K9" s="25">
        <v>35000</v>
      </c>
      <c r="L9" s="23">
        <v>35000</v>
      </c>
      <c r="M9" s="40">
        <v>35000</v>
      </c>
      <c r="N9" s="25">
        <v>35000</v>
      </c>
      <c r="O9" s="29">
        <v>35000</v>
      </c>
      <c r="P9" s="30">
        <v>5315.8964537257352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11910.059343414488</v>
      </c>
      <c r="K10" s="25">
        <v>35000</v>
      </c>
      <c r="L10" s="23">
        <v>35000</v>
      </c>
      <c r="M10" s="40">
        <v>35000</v>
      </c>
      <c r="N10" s="25">
        <v>35000</v>
      </c>
      <c r="O10" s="29">
        <v>35000</v>
      </c>
      <c r="P10" s="30">
        <v>5278.4253017028968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12482.069054590485</v>
      </c>
      <c r="K11" s="25">
        <v>35000</v>
      </c>
      <c r="L11" s="23">
        <v>35000</v>
      </c>
      <c r="M11" s="40">
        <v>35000</v>
      </c>
      <c r="N11" s="25">
        <v>35000</v>
      </c>
      <c r="O11" s="29">
        <v>35000</v>
      </c>
      <c r="P11" s="30">
        <v>5241.711142650217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13054.078765766481</v>
      </c>
      <c r="K12" s="25">
        <v>35000</v>
      </c>
      <c r="L12" s="23">
        <v>35000</v>
      </c>
      <c r="M12" s="40">
        <v>35000</v>
      </c>
      <c r="N12" s="25">
        <v>35000</v>
      </c>
      <c r="O12" s="29">
        <v>35000</v>
      </c>
      <c r="P12" s="30">
        <v>5205.7312667785891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13794.627052556834</v>
      </c>
      <c r="K13" s="25">
        <v>35000</v>
      </c>
      <c r="L13" s="23">
        <v>35000</v>
      </c>
      <c r="M13" s="40">
        <v>35000</v>
      </c>
      <c r="N13" s="25">
        <v>35000</v>
      </c>
      <c r="O13" s="29">
        <v>35000</v>
      </c>
      <c r="P13" s="30">
        <v>5133.1574734218111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14535.175339347184</v>
      </c>
      <c r="K14" s="25">
        <v>35000</v>
      </c>
      <c r="L14" s="23">
        <v>35000</v>
      </c>
      <c r="M14" s="40">
        <v>35000</v>
      </c>
      <c r="N14" s="25">
        <v>35000</v>
      </c>
      <c r="O14" s="29">
        <v>35000</v>
      </c>
      <c r="P14" s="30">
        <v>5062.0066956210476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15275.723626137535</v>
      </c>
      <c r="K15" s="25">
        <v>35000</v>
      </c>
      <c r="L15" s="23">
        <v>35000</v>
      </c>
      <c r="M15" s="40">
        <v>35000</v>
      </c>
      <c r="N15" s="25">
        <v>35000</v>
      </c>
      <c r="O15" s="29">
        <v>35000</v>
      </c>
      <c r="P15" s="30">
        <v>4992.237486321269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16016.271912927888</v>
      </c>
      <c r="K16" s="25">
        <v>35000</v>
      </c>
      <c r="L16" s="23">
        <v>35000</v>
      </c>
      <c r="M16" s="40">
        <v>35000</v>
      </c>
      <c r="N16" s="25">
        <v>35000</v>
      </c>
      <c r="O16" s="29">
        <v>35000</v>
      </c>
      <c r="P16" s="30">
        <v>4923.8099925849492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16756.82019971824</v>
      </c>
      <c r="K17" s="25">
        <v>35000</v>
      </c>
      <c r="L17" s="23">
        <v>35000</v>
      </c>
      <c r="M17" s="40">
        <v>35000</v>
      </c>
      <c r="N17" s="25">
        <v>35000</v>
      </c>
      <c r="O17" s="29">
        <v>35000</v>
      </c>
      <c r="P17" s="30">
        <v>4856.6858796817005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15255.888922775419</v>
      </c>
      <c r="K18" s="25">
        <v>35000</v>
      </c>
      <c r="L18" s="23">
        <v>35000</v>
      </c>
      <c r="M18" s="40">
        <v>35000</v>
      </c>
      <c r="N18" s="25">
        <v>35000</v>
      </c>
      <c r="O18" s="29">
        <v>35000</v>
      </c>
      <c r="P18" s="30">
        <v>4790.8282594747416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13492.555358718317</v>
      </c>
      <c r="K19" s="25">
        <v>35000</v>
      </c>
      <c r="L19" s="23">
        <v>35000</v>
      </c>
      <c r="M19" s="40">
        <v>35000</v>
      </c>
      <c r="N19" s="25">
        <v>35000</v>
      </c>
      <c r="O19" s="29">
        <v>35000</v>
      </c>
      <c r="P19" s="30">
        <v>4726.2016228230505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11758.535946855713</v>
      </c>
      <c r="K20" s="25">
        <v>35000</v>
      </c>
      <c r="L20" s="23">
        <v>35000</v>
      </c>
      <c r="M20" s="40">
        <v>35000</v>
      </c>
      <c r="N20" s="25">
        <v>35000</v>
      </c>
      <c r="O20" s="29">
        <v>35000</v>
      </c>
      <c r="P20" s="30">
        <v>4662.7717757389855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10053.023875659303</v>
      </c>
      <c r="K21" s="25">
        <v>35000</v>
      </c>
      <c r="L21" s="23">
        <v>35000</v>
      </c>
      <c r="M21" s="40">
        <v>35000</v>
      </c>
      <c r="N21" s="25">
        <v>35000</v>
      </c>
      <c r="O21" s="29">
        <v>35000</v>
      </c>
      <c r="P21" s="30">
        <v>4600.5057790601322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8375.2416722017952</v>
      </c>
      <c r="K22" s="25">
        <v>35000</v>
      </c>
      <c r="L22" s="23">
        <v>35000</v>
      </c>
      <c r="M22" s="40">
        <v>35000</v>
      </c>
      <c r="N22" s="25">
        <v>35000</v>
      </c>
      <c r="O22" s="29">
        <v>35000</v>
      </c>
      <c r="P22" s="30">
        <v>4539.3718914118026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7381.9441434338878</v>
      </c>
      <c r="K23" s="25">
        <v>35000</v>
      </c>
      <c r="L23" s="23">
        <v>35000</v>
      </c>
      <c r="M23" s="40">
        <v>35000</v>
      </c>
      <c r="N23" s="25">
        <v>35000</v>
      </c>
      <c r="O23" s="29">
        <v>35000</v>
      </c>
      <c r="P23" s="30">
        <v>4518.3182609534288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6397.8553186407225</v>
      </c>
      <c r="K24" s="25">
        <v>35000</v>
      </c>
      <c r="L24" s="23">
        <v>35000</v>
      </c>
      <c r="M24" s="40">
        <v>35000</v>
      </c>
      <c r="N24" s="25">
        <v>35000</v>
      </c>
      <c r="O24" s="29">
        <v>35000</v>
      </c>
      <c r="P24" s="30">
        <v>4497.64058818181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5422.7307189556586</v>
      </c>
      <c r="K25" s="25">
        <v>35000</v>
      </c>
      <c r="L25" s="23">
        <v>35000</v>
      </c>
      <c r="M25" s="40">
        <v>35000</v>
      </c>
      <c r="N25" s="25">
        <v>35000</v>
      </c>
      <c r="O25" s="29">
        <v>35000</v>
      </c>
      <c r="P25" s="30">
        <v>4477.3288919194256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4456.3344437179994</v>
      </c>
      <c r="K26" s="25">
        <v>35000</v>
      </c>
      <c r="L26" s="23">
        <v>35000</v>
      </c>
      <c r="M26" s="40">
        <v>35000</v>
      </c>
      <c r="N26" s="25">
        <v>35000</v>
      </c>
      <c r="O26" s="29">
        <v>35000</v>
      </c>
      <c r="P26" s="30">
        <v>4457.373541205503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3498.4387975073473</v>
      </c>
      <c r="K27" s="25">
        <v>35000</v>
      </c>
      <c r="L27" s="23">
        <v>35000</v>
      </c>
      <c r="M27" s="40">
        <v>35000</v>
      </c>
      <c r="N27" s="25">
        <v>35000</v>
      </c>
      <c r="O27" s="29">
        <v>35000</v>
      </c>
      <c r="P27" s="30">
        <v>4437.7652400692141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2548.8239364695814</v>
      </c>
      <c r="K28" s="25">
        <v>35000</v>
      </c>
      <c r="L28" s="23">
        <v>35000</v>
      </c>
      <c r="M28" s="40">
        <v>35000</v>
      </c>
      <c r="N28" s="25">
        <v>35000</v>
      </c>
      <c r="O28" s="29">
        <v>35000</v>
      </c>
      <c r="P28" s="30">
        <v>4418.4950130904481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1607.277532779726</v>
      </c>
      <c r="K29" s="25">
        <v>35000</v>
      </c>
      <c r="L29" s="23">
        <v>35000</v>
      </c>
      <c r="M29" s="40">
        <v>35000</v>
      </c>
      <c r="N29" s="25">
        <v>35000</v>
      </c>
      <c r="O29" s="29">
        <v>35000</v>
      </c>
      <c r="P29" s="30">
        <v>4399.5541917010614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673.59445616623498</v>
      </c>
      <c r="K30" s="25">
        <v>35000</v>
      </c>
      <c r="L30" s="23">
        <v>35000</v>
      </c>
      <c r="M30" s="40">
        <v>35000</v>
      </c>
      <c r="N30" s="25">
        <v>35000</v>
      </c>
      <c r="O30" s="29">
        <v>35000</v>
      </c>
      <c r="P30" s="30">
        <v>4380.9344011826815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0</v>
      </c>
      <c r="K31" s="25">
        <v>35000</v>
      </c>
      <c r="L31" s="23">
        <v>35000</v>
      </c>
      <c r="M31" s="40">
        <v>35000</v>
      </c>
      <c r="N31" s="25">
        <v>35000</v>
      </c>
      <c r="O31" s="29">
        <v>35000</v>
      </c>
      <c r="P31" s="30">
        <v>4362.6275483200725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0</v>
      </c>
      <c r="K32" s="25">
        <v>35000</v>
      </c>
      <c r="L32" s="23">
        <v>35000</v>
      </c>
      <c r="M32" s="40">
        <v>35000</v>
      </c>
      <c r="N32" s="25">
        <v>35000</v>
      </c>
      <c r="O32" s="29">
        <v>35000</v>
      </c>
      <c r="P32" s="30">
        <v>4344.625809671842</v>
      </c>
      <c r="Q32" s="32">
        <v>35000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0.9966666666666667</v>
      </c>
    </row>
    <row r="4" spans="1:2" x14ac:dyDescent="0.25">
      <c r="A4">
        <v>2022</v>
      </c>
      <c r="B4" s="38">
        <f t="shared" ref="B4:B31" si="0">B3 + ((B$32-B$2)/($A$32-$A$2))*($A$3-$A$2)</f>
        <v>0.9933333333333334</v>
      </c>
    </row>
    <row r="5" spans="1:2" x14ac:dyDescent="0.25">
      <c r="A5">
        <v>2023</v>
      </c>
      <c r="B5" s="38">
        <f t="shared" si="0"/>
        <v>0.9900000000000001</v>
      </c>
    </row>
    <row r="6" spans="1:2" x14ac:dyDescent="0.25">
      <c r="A6">
        <v>2024</v>
      </c>
      <c r="B6" s="38">
        <f t="shared" si="0"/>
        <v>0.9866666666666668</v>
      </c>
    </row>
    <row r="7" spans="1:2" x14ac:dyDescent="0.25">
      <c r="A7">
        <v>2025</v>
      </c>
      <c r="B7" s="38">
        <f t="shared" si="0"/>
        <v>0.9833333333333335</v>
      </c>
    </row>
    <row r="8" spans="1:2" x14ac:dyDescent="0.25">
      <c r="A8">
        <v>2026</v>
      </c>
      <c r="B8" s="38">
        <f t="shared" si="0"/>
        <v>0.9800000000000002</v>
      </c>
    </row>
    <row r="9" spans="1:2" x14ac:dyDescent="0.25">
      <c r="A9">
        <v>2027</v>
      </c>
      <c r="B9" s="38">
        <f t="shared" si="0"/>
        <v>0.9766666666666669</v>
      </c>
    </row>
    <row r="10" spans="1:2" x14ac:dyDescent="0.25">
      <c r="A10">
        <v>2028</v>
      </c>
      <c r="B10" s="38">
        <f t="shared" si="0"/>
        <v>0.97333333333333361</v>
      </c>
    </row>
    <row r="11" spans="1:2" x14ac:dyDescent="0.25">
      <c r="A11">
        <v>2029</v>
      </c>
      <c r="B11" s="38">
        <f t="shared" si="0"/>
        <v>0.97000000000000031</v>
      </c>
    </row>
    <row r="12" spans="1:2" x14ac:dyDescent="0.25">
      <c r="A12">
        <v>2030</v>
      </c>
      <c r="B12" s="38">
        <f t="shared" si="0"/>
        <v>0.96666666666666701</v>
      </c>
    </row>
    <row r="13" spans="1:2" x14ac:dyDescent="0.25">
      <c r="A13">
        <v>2031</v>
      </c>
      <c r="B13" s="38">
        <f t="shared" si="0"/>
        <v>0.96333333333333371</v>
      </c>
    </row>
    <row r="14" spans="1:2" x14ac:dyDescent="0.25">
      <c r="A14">
        <v>2032</v>
      </c>
      <c r="B14" s="38">
        <f t="shared" si="0"/>
        <v>0.96000000000000041</v>
      </c>
    </row>
    <row r="15" spans="1:2" x14ac:dyDescent="0.25">
      <c r="A15">
        <v>2033</v>
      </c>
      <c r="B15" s="38">
        <f t="shared" si="0"/>
        <v>0.95666666666666711</v>
      </c>
    </row>
    <row r="16" spans="1:2" x14ac:dyDescent="0.25">
      <c r="A16">
        <v>2034</v>
      </c>
      <c r="B16" s="38">
        <f t="shared" si="0"/>
        <v>0.95333333333333381</v>
      </c>
    </row>
    <row r="17" spans="1:2" x14ac:dyDescent="0.25">
      <c r="A17">
        <v>2035</v>
      </c>
      <c r="B17" s="38">
        <f t="shared" si="0"/>
        <v>0.95000000000000051</v>
      </c>
    </row>
    <row r="18" spans="1:2" x14ac:dyDescent="0.25">
      <c r="A18">
        <v>2036</v>
      </c>
      <c r="B18" s="38">
        <f t="shared" si="0"/>
        <v>0.94666666666666721</v>
      </c>
    </row>
    <row r="19" spans="1:2" x14ac:dyDescent="0.25">
      <c r="A19">
        <v>2037</v>
      </c>
      <c r="B19" s="38">
        <f t="shared" si="0"/>
        <v>0.94333333333333391</v>
      </c>
    </row>
    <row r="20" spans="1:2" x14ac:dyDescent="0.25">
      <c r="A20">
        <v>2038</v>
      </c>
      <c r="B20" s="38">
        <f t="shared" si="0"/>
        <v>0.94000000000000061</v>
      </c>
    </row>
    <row r="21" spans="1:2" x14ac:dyDescent="0.25">
      <c r="A21">
        <v>2039</v>
      </c>
      <c r="B21" s="38">
        <f t="shared" si="0"/>
        <v>0.93666666666666731</v>
      </c>
    </row>
    <row r="22" spans="1:2" x14ac:dyDescent="0.25">
      <c r="A22">
        <v>2040</v>
      </c>
      <c r="B22" s="38">
        <f t="shared" si="0"/>
        <v>0.93333333333333401</v>
      </c>
    </row>
    <row r="23" spans="1:2" x14ac:dyDescent="0.25">
      <c r="A23">
        <v>2041</v>
      </c>
      <c r="B23" s="38">
        <f t="shared" si="0"/>
        <v>0.93000000000000071</v>
      </c>
    </row>
    <row r="24" spans="1:2" x14ac:dyDescent="0.25">
      <c r="A24">
        <v>2042</v>
      </c>
      <c r="B24" s="38">
        <f t="shared" si="0"/>
        <v>0.92666666666666742</v>
      </c>
    </row>
    <row r="25" spans="1:2" x14ac:dyDescent="0.25">
      <c r="A25">
        <v>2043</v>
      </c>
      <c r="B25" s="38">
        <f t="shared" si="0"/>
        <v>0.92333333333333412</v>
      </c>
    </row>
    <row r="26" spans="1:2" x14ac:dyDescent="0.25">
      <c r="A26">
        <v>2044</v>
      </c>
      <c r="B26" s="38">
        <f t="shared" si="0"/>
        <v>0.92000000000000082</v>
      </c>
    </row>
    <row r="27" spans="1:2" x14ac:dyDescent="0.25">
      <c r="A27">
        <v>2045</v>
      </c>
      <c r="B27" s="38">
        <f t="shared" si="0"/>
        <v>0.91666666666666752</v>
      </c>
    </row>
    <row r="28" spans="1:2" x14ac:dyDescent="0.25">
      <c r="A28">
        <v>2046</v>
      </c>
      <c r="B28" s="38">
        <f t="shared" si="0"/>
        <v>0.91333333333333422</v>
      </c>
    </row>
    <row r="29" spans="1:2" x14ac:dyDescent="0.25">
      <c r="A29">
        <v>2047</v>
      </c>
      <c r="B29" s="38">
        <f t="shared" si="0"/>
        <v>0.91000000000000092</v>
      </c>
    </row>
    <row r="30" spans="1:2" x14ac:dyDescent="0.25">
      <c r="A30">
        <v>2048</v>
      </c>
      <c r="B30" s="38">
        <f t="shared" si="0"/>
        <v>0.90666666666666762</v>
      </c>
    </row>
    <row r="31" spans="1:2" x14ac:dyDescent="0.25">
      <c r="A31">
        <v>2049</v>
      </c>
      <c r="B31" s="38">
        <f t="shared" si="0"/>
        <v>0.90333333333333432</v>
      </c>
    </row>
    <row r="32" spans="1:2" x14ac:dyDescent="0.25">
      <c r="A32">
        <v>2050</v>
      </c>
      <c r="B32" s="38">
        <v>0.9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Q32"/>
  <sheetViews>
    <sheetView workbookViewId="0">
      <selection activeCell="O29" sqref="O29"/>
    </sheetView>
  </sheetViews>
  <sheetFormatPr defaultColWidth="8.7109375" defaultRowHeight="15" x14ac:dyDescent="0.25"/>
  <cols>
    <col min="1" max="1" width="13.28515625" style="2" bestFit="1" customWidth="1"/>
    <col min="2" max="2" width="13.42578125" style="23" customWidth="1"/>
    <col min="3" max="4" width="10.5703125" style="23" customWidth="1"/>
    <col min="5" max="5" width="5.7109375" style="23" bestFit="1" customWidth="1"/>
    <col min="6" max="6" width="8.42578125" style="23" bestFit="1" customWidth="1"/>
    <col min="7" max="7" width="8.7109375" style="23"/>
    <col min="8" max="8" width="10.5703125" style="2" bestFit="1" customWidth="1"/>
    <col min="9" max="9" width="7.7109375" style="25" bestFit="1" customWidth="1"/>
    <col min="10" max="10" width="8.5703125" style="25" bestFit="1" customWidth="1"/>
    <col min="11" max="11" width="8.7109375" style="25"/>
    <col min="12" max="12" width="9.5703125" style="23" bestFit="1" customWidth="1"/>
    <col min="13" max="13" width="9.7109375" style="31" bestFit="1" customWidth="1"/>
    <col min="14" max="14" width="10.7109375" style="25" bestFit="1" customWidth="1"/>
    <col min="15" max="16" width="8.5703125" style="28" bestFit="1" customWidth="1"/>
    <col min="17" max="17" width="8.7109375" style="41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6">
        <v>0</v>
      </c>
      <c r="J2" s="26">
        <v>0</v>
      </c>
      <c r="K2" s="26">
        <v>0</v>
      </c>
      <c r="L2" s="23">
        <v>35000</v>
      </c>
      <c r="M2" s="31">
        <v>35000</v>
      </c>
      <c r="N2" s="25">
        <v>0</v>
      </c>
      <c r="O2" s="25">
        <v>0</v>
      </c>
      <c r="P2" s="30">
        <v>0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6">
        <v>0</v>
      </c>
      <c r="J3" s="26">
        <v>0</v>
      </c>
      <c r="K3" s="26">
        <v>0</v>
      </c>
      <c r="L3" s="23">
        <v>35000</v>
      </c>
      <c r="M3" s="31">
        <v>35000</v>
      </c>
      <c r="N3" s="25">
        <v>0</v>
      </c>
      <c r="O3" s="25">
        <v>0</v>
      </c>
      <c r="P3" s="30">
        <v>0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6">
        <v>0</v>
      </c>
      <c r="J4" s="26">
        <v>0</v>
      </c>
      <c r="K4" s="26">
        <v>0</v>
      </c>
      <c r="L4" s="23">
        <v>35000</v>
      </c>
      <c r="M4" s="31">
        <v>35000</v>
      </c>
      <c r="N4" s="25">
        <v>0</v>
      </c>
      <c r="O4" s="25">
        <v>0</v>
      </c>
      <c r="P4" s="30">
        <v>0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6">
        <v>0</v>
      </c>
      <c r="J5" s="26">
        <v>0</v>
      </c>
      <c r="K5" s="26">
        <v>0</v>
      </c>
      <c r="L5" s="23">
        <v>35000</v>
      </c>
      <c r="M5" s="31">
        <v>35000</v>
      </c>
      <c r="N5" s="25">
        <v>0</v>
      </c>
      <c r="O5" s="25">
        <v>0</v>
      </c>
      <c r="P5" s="30">
        <v>0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6">
        <v>0</v>
      </c>
      <c r="J6" s="26">
        <v>0</v>
      </c>
      <c r="K6" s="26">
        <v>0</v>
      </c>
      <c r="L6" s="23">
        <v>35000</v>
      </c>
      <c r="M6" s="31">
        <v>35000</v>
      </c>
      <c r="N6" s="25">
        <v>0</v>
      </c>
      <c r="O6" s="25">
        <v>0</v>
      </c>
      <c r="P6" s="30">
        <v>0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1655.9577823764951</v>
      </c>
      <c r="K7" s="25">
        <v>35000</v>
      </c>
      <c r="L7" s="23">
        <v>35000</v>
      </c>
      <c r="M7" s="31">
        <v>35000</v>
      </c>
      <c r="N7" s="25">
        <v>35000</v>
      </c>
      <c r="O7" s="25">
        <v>35000</v>
      </c>
      <c r="P7" s="30">
        <v>0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385.80453855750108</v>
      </c>
      <c r="K8" s="25">
        <v>35000</v>
      </c>
      <c r="L8" s="23">
        <v>35000</v>
      </c>
      <c r="M8" s="31">
        <v>35000</v>
      </c>
      <c r="N8" s="25">
        <v>35000</v>
      </c>
      <c r="O8" s="25">
        <v>35000</v>
      </c>
      <c r="P8" s="30">
        <v>0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0</v>
      </c>
      <c r="K9" s="25">
        <v>35000</v>
      </c>
      <c r="L9" s="23">
        <v>35000</v>
      </c>
      <c r="M9" s="31">
        <v>35000</v>
      </c>
      <c r="N9" s="25">
        <v>35000</v>
      </c>
      <c r="O9" s="25">
        <v>35000</v>
      </c>
      <c r="P9" s="30">
        <v>0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0</v>
      </c>
      <c r="K10" s="25">
        <v>35000</v>
      </c>
      <c r="L10" s="23">
        <v>35000</v>
      </c>
      <c r="M10" s="31">
        <v>35000</v>
      </c>
      <c r="N10" s="25">
        <v>35000</v>
      </c>
      <c r="O10" s="25">
        <v>35000</v>
      </c>
      <c r="P10" s="30">
        <v>0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0</v>
      </c>
      <c r="K11" s="25">
        <v>35000</v>
      </c>
      <c r="L11" s="23">
        <v>35000</v>
      </c>
      <c r="M11" s="31">
        <v>35000</v>
      </c>
      <c r="N11" s="25">
        <v>35000</v>
      </c>
      <c r="O11" s="25">
        <v>35000</v>
      </c>
      <c r="P11" s="30">
        <v>0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0</v>
      </c>
      <c r="K12" s="25">
        <v>35000</v>
      </c>
      <c r="L12" s="23">
        <v>35000</v>
      </c>
      <c r="M12" s="31">
        <v>35000</v>
      </c>
      <c r="N12" s="25">
        <v>35000</v>
      </c>
      <c r="O12" s="25">
        <v>35000</v>
      </c>
      <c r="P12" s="30">
        <v>0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0</v>
      </c>
      <c r="K13" s="25">
        <v>35000</v>
      </c>
      <c r="L13" s="23">
        <v>35000</v>
      </c>
      <c r="M13" s="31">
        <v>35000</v>
      </c>
      <c r="N13" s="25">
        <v>35000</v>
      </c>
      <c r="O13" s="25">
        <v>35000</v>
      </c>
      <c r="P13" s="30">
        <v>0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0</v>
      </c>
      <c r="K14" s="25">
        <v>35000</v>
      </c>
      <c r="L14" s="23">
        <v>35000</v>
      </c>
      <c r="M14" s="31">
        <v>35000</v>
      </c>
      <c r="N14" s="25">
        <v>35000</v>
      </c>
      <c r="O14" s="25">
        <v>35000</v>
      </c>
      <c r="P14" s="30">
        <v>0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0</v>
      </c>
      <c r="K15" s="25">
        <v>35000</v>
      </c>
      <c r="L15" s="23">
        <v>35000</v>
      </c>
      <c r="M15" s="31">
        <v>35000</v>
      </c>
      <c r="N15" s="25">
        <v>35000</v>
      </c>
      <c r="O15" s="25">
        <v>35000</v>
      </c>
      <c r="P15" s="30">
        <v>0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0</v>
      </c>
      <c r="K16" s="25">
        <v>35000</v>
      </c>
      <c r="L16" s="23">
        <v>35000</v>
      </c>
      <c r="M16" s="31">
        <v>35000</v>
      </c>
      <c r="N16" s="25">
        <v>35000</v>
      </c>
      <c r="O16" s="25">
        <v>35000</v>
      </c>
      <c r="P16" s="30">
        <v>0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0</v>
      </c>
      <c r="K17" s="25">
        <v>35000</v>
      </c>
      <c r="L17" s="23">
        <v>35000</v>
      </c>
      <c r="M17" s="31">
        <v>35000</v>
      </c>
      <c r="N17" s="25">
        <v>35000</v>
      </c>
      <c r="O17" s="25">
        <v>35000</v>
      </c>
      <c r="P17" s="30">
        <v>0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0</v>
      </c>
      <c r="K18" s="25">
        <v>35000</v>
      </c>
      <c r="L18" s="23">
        <v>35000</v>
      </c>
      <c r="M18" s="31">
        <v>35000</v>
      </c>
      <c r="N18" s="25">
        <v>35000</v>
      </c>
      <c r="O18" s="25">
        <v>35000</v>
      </c>
      <c r="P18" s="30">
        <v>0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0</v>
      </c>
      <c r="K19" s="25">
        <v>35000</v>
      </c>
      <c r="L19" s="23">
        <v>35000</v>
      </c>
      <c r="M19" s="31">
        <v>35000</v>
      </c>
      <c r="N19" s="25">
        <v>35000</v>
      </c>
      <c r="O19" s="25">
        <v>35000</v>
      </c>
      <c r="P19" s="30">
        <v>0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0</v>
      </c>
      <c r="K20" s="25">
        <v>35000</v>
      </c>
      <c r="L20" s="23">
        <v>35000</v>
      </c>
      <c r="M20" s="31">
        <v>35000</v>
      </c>
      <c r="N20" s="25">
        <v>35000</v>
      </c>
      <c r="O20" s="25">
        <v>35000</v>
      </c>
      <c r="P20" s="30">
        <v>0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0</v>
      </c>
      <c r="K21" s="25">
        <v>35000</v>
      </c>
      <c r="L21" s="23">
        <v>35000</v>
      </c>
      <c r="M21" s="31">
        <v>35000</v>
      </c>
      <c r="N21" s="25">
        <v>35000</v>
      </c>
      <c r="O21" s="25">
        <v>35000</v>
      </c>
      <c r="P21" s="30">
        <v>0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0</v>
      </c>
      <c r="K22" s="25">
        <v>35000</v>
      </c>
      <c r="L22" s="23">
        <v>35000</v>
      </c>
      <c r="M22" s="31">
        <v>35000</v>
      </c>
      <c r="N22" s="25">
        <v>35000</v>
      </c>
      <c r="O22" s="25">
        <v>35000</v>
      </c>
      <c r="P22" s="30">
        <v>0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0</v>
      </c>
      <c r="K23" s="25">
        <v>35000</v>
      </c>
      <c r="L23" s="23">
        <v>35000</v>
      </c>
      <c r="M23" s="31">
        <v>35000</v>
      </c>
      <c r="N23" s="25">
        <v>35000</v>
      </c>
      <c r="O23" s="25">
        <v>35000</v>
      </c>
      <c r="P23" s="30">
        <v>0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0</v>
      </c>
      <c r="K24" s="25">
        <v>35000</v>
      </c>
      <c r="L24" s="23">
        <v>35000</v>
      </c>
      <c r="M24" s="31">
        <v>35000</v>
      </c>
      <c r="N24" s="25">
        <v>35000</v>
      </c>
      <c r="O24" s="25">
        <v>35000</v>
      </c>
      <c r="P24" s="30">
        <v>0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0</v>
      </c>
      <c r="K25" s="25">
        <v>35000</v>
      </c>
      <c r="L25" s="23">
        <v>35000</v>
      </c>
      <c r="M25" s="31">
        <v>35000</v>
      </c>
      <c r="N25" s="25">
        <v>35000</v>
      </c>
      <c r="O25" s="25">
        <v>35000</v>
      </c>
      <c r="P25" s="30">
        <v>0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0</v>
      </c>
      <c r="K26" s="25">
        <v>35000</v>
      </c>
      <c r="L26" s="23">
        <v>35000</v>
      </c>
      <c r="M26" s="31">
        <v>35000</v>
      </c>
      <c r="N26" s="25">
        <v>35000</v>
      </c>
      <c r="O26" s="25">
        <v>35000</v>
      </c>
      <c r="P26" s="30">
        <v>0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0</v>
      </c>
      <c r="K27" s="25">
        <v>35000</v>
      </c>
      <c r="L27" s="23">
        <v>35000</v>
      </c>
      <c r="M27" s="31">
        <v>35000</v>
      </c>
      <c r="N27" s="25">
        <v>35000</v>
      </c>
      <c r="O27" s="25">
        <v>35000</v>
      </c>
      <c r="P27" s="30">
        <v>0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0</v>
      </c>
      <c r="K28" s="25">
        <v>35000</v>
      </c>
      <c r="L28" s="23">
        <v>35000</v>
      </c>
      <c r="M28" s="31">
        <v>35000</v>
      </c>
      <c r="N28" s="25">
        <v>35000</v>
      </c>
      <c r="O28" s="25">
        <v>35000</v>
      </c>
      <c r="P28" s="30">
        <v>0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0</v>
      </c>
      <c r="K29" s="25">
        <v>35000</v>
      </c>
      <c r="L29" s="23">
        <v>35000</v>
      </c>
      <c r="M29" s="31">
        <v>35000</v>
      </c>
      <c r="N29" s="25">
        <v>35000</v>
      </c>
      <c r="O29" s="25">
        <v>35000</v>
      </c>
      <c r="P29" s="30">
        <v>0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0</v>
      </c>
      <c r="K30" s="25">
        <v>35000</v>
      </c>
      <c r="L30" s="23">
        <v>35000</v>
      </c>
      <c r="M30" s="31">
        <v>35000</v>
      </c>
      <c r="N30" s="25">
        <v>35000</v>
      </c>
      <c r="O30" s="25">
        <v>35000</v>
      </c>
      <c r="P30" s="30">
        <v>0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0</v>
      </c>
      <c r="K31" s="25">
        <v>35000</v>
      </c>
      <c r="L31" s="23">
        <v>35000</v>
      </c>
      <c r="M31" s="31">
        <v>35000</v>
      </c>
      <c r="N31" s="25">
        <v>35000</v>
      </c>
      <c r="O31" s="25">
        <v>35000</v>
      </c>
      <c r="P31" s="30">
        <v>0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0</v>
      </c>
      <c r="K32" s="25">
        <v>35000</v>
      </c>
      <c r="L32" s="23">
        <v>35000</v>
      </c>
      <c r="M32" s="31">
        <v>35000</v>
      </c>
      <c r="N32" s="25">
        <v>35000</v>
      </c>
      <c r="O32" s="25">
        <v>35000</v>
      </c>
      <c r="P32" s="30">
        <v>0</v>
      </c>
      <c r="Q32" s="32">
        <v>35000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Q32"/>
  <sheetViews>
    <sheetView workbookViewId="0">
      <selection activeCell="I1" sqref="I1"/>
    </sheetView>
  </sheetViews>
  <sheetFormatPr defaultColWidth="8.7109375" defaultRowHeight="15" x14ac:dyDescent="0.25"/>
  <cols>
    <col min="1" max="1" width="13.28515625" style="2" bestFit="1" customWidth="1"/>
    <col min="2" max="2" width="13.42578125" style="23" customWidth="1"/>
    <col min="3" max="4" width="10.5703125" style="23" customWidth="1"/>
    <col min="5" max="6" width="5.7109375" style="23" bestFit="1" customWidth="1"/>
    <col min="7" max="7" width="8.7109375" style="23"/>
    <col min="8" max="8" width="10.5703125" style="2" bestFit="1" customWidth="1"/>
    <col min="9" max="9" width="7.7109375" style="25" bestFit="1" customWidth="1"/>
    <col min="10" max="10" width="8.5703125" style="25" bestFit="1" customWidth="1"/>
    <col min="11" max="11" width="8.7109375" style="25"/>
    <col min="12" max="12" width="9.5703125" style="23" bestFit="1" customWidth="1"/>
    <col min="13" max="13" width="9.7109375" style="31" bestFit="1" customWidth="1"/>
    <col min="14" max="14" width="10.7109375" style="25" bestFit="1" customWidth="1"/>
    <col min="15" max="16" width="8.5703125" style="28" bestFit="1" customWidth="1"/>
    <col min="17" max="17" width="8.7109375" style="41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7">
        <v>0</v>
      </c>
      <c r="J2" s="27">
        <v>0</v>
      </c>
      <c r="K2" s="27">
        <v>0</v>
      </c>
      <c r="L2" s="23">
        <v>35000</v>
      </c>
      <c r="M2" s="31">
        <v>0</v>
      </c>
      <c r="N2" s="25">
        <v>0</v>
      </c>
      <c r="O2" s="29">
        <v>0</v>
      </c>
      <c r="P2" s="30">
        <v>0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7">
        <v>0</v>
      </c>
      <c r="J3" s="27">
        <v>0</v>
      </c>
      <c r="K3" s="27">
        <v>0</v>
      </c>
      <c r="L3" s="23">
        <v>35000</v>
      </c>
      <c r="M3" s="31">
        <v>0</v>
      </c>
      <c r="N3" s="25">
        <v>0</v>
      </c>
      <c r="O3" s="29">
        <v>0</v>
      </c>
      <c r="P3" s="30">
        <v>0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7">
        <v>0</v>
      </c>
      <c r="J4" s="27">
        <v>0</v>
      </c>
      <c r="K4" s="27">
        <v>0</v>
      </c>
      <c r="L4" s="23">
        <v>35000</v>
      </c>
      <c r="M4" s="31">
        <v>0</v>
      </c>
      <c r="N4" s="25">
        <v>0</v>
      </c>
      <c r="O4" s="29">
        <v>0</v>
      </c>
      <c r="P4" s="30">
        <v>0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7">
        <v>0</v>
      </c>
      <c r="J5" s="27">
        <v>0</v>
      </c>
      <c r="K5" s="27">
        <v>0</v>
      </c>
      <c r="L5" s="23">
        <v>35000</v>
      </c>
      <c r="M5" s="31">
        <v>0</v>
      </c>
      <c r="N5" s="25">
        <v>0</v>
      </c>
      <c r="O5" s="29">
        <v>0</v>
      </c>
      <c r="P5" s="30">
        <v>0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7">
        <v>0</v>
      </c>
      <c r="J6" s="27">
        <v>0</v>
      </c>
      <c r="K6" s="27">
        <v>0</v>
      </c>
      <c r="L6" s="23">
        <v>35000</v>
      </c>
      <c r="M6" s="31">
        <v>0</v>
      </c>
      <c r="N6" s="25">
        <v>0</v>
      </c>
      <c r="O6" s="29">
        <v>0</v>
      </c>
      <c r="P6" s="30">
        <v>0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0</v>
      </c>
      <c r="K7" s="25">
        <v>35000</v>
      </c>
      <c r="L7" s="23">
        <v>35000</v>
      </c>
      <c r="M7" s="31">
        <v>35000</v>
      </c>
      <c r="N7" s="25">
        <v>35000</v>
      </c>
      <c r="O7" s="29">
        <v>35000</v>
      </c>
      <c r="P7" s="30">
        <v>0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0</v>
      </c>
      <c r="K8" s="25">
        <v>35000</v>
      </c>
      <c r="L8" s="23">
        <v>35000</v>
      </c>
      <c r="M8" s="31">
        <v>35000</v>
      </c>
      <c r="N8" s="25">
        <v>35000</v>
      </c>
      <c r="O8" s="29">
        <v>35000</v>
      </c>
      <c r="P8" s="30">
        <v>0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0</v>
      </c>
      <c r="K9" s="25">
        <v>35000</v>
      </c>
      <c r="L9" s="23">
        <v>35000</v>
      </c>
      <c r="M9" s="31">
        <v>35000</v>
      </c>
      <c r="N9" s="25">
        <v>35000</v>
      </c>
      <c r="O9" s="29">
        <v>35000</v>
      </c>
      <c r="P9" s="30">
        <v>0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0</v>
      </c>
      <c r="K10" s="25">
        <v>35000</v>
      </c>
      <c r="L10" s="23">
        <v>35000</v>
      </c>
      <c r="M10" s="31">
        <v>35000</v>
      </c>
      <c r="N10" s="25">
        <v>35000</v>
      </c>
      <c r="O10" s="29">
        <v>35000</v>
      </c>
      <c r="P10" s="30">
        <v>0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0</v>
      </c>
      <c r="K11" s="25">
        <v>35000</v>
      </c>
      <c r="L11" s="23">
        <v>35000</v>
      </c>
      <c r="M11" s="31">
        <v>35000</v>
      </c>
      <c r="N11" s="25">
        <v>35000</v>
      </c>
      <c r="O11" s="29">
        <v>35000</v>
      </c>
      <c r="P11" s="30">
        <v>0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0</v>
      </c>
      <c r="K12" s="25">
        <v>35000</v>
      </c>
      <c r="L12" s="23">
        <v>35000</v>
      </c>
      <c r="M12" s="31">
        <v>35000</v>
      </c>
      <c r="N12" s="25">
        <v>35000</v>
      </c>
      <c r="O12" s="29">
        <v>35000</v>
      </c>
      <c r="P12" s="30">
        <v>0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0</v>
      </c>
      <c r="K13" s="25">
        <v>35000</v>
      </c>
      <c r="L13" s="23">
        <v>35000</v>
      </c>
      <c r="M13" s="31">
        <v>35000</v>
      </c>
      <c r="N13" s="25">
        <v>35000</v>
      </c>
      <c r="O13" s="29">
        <v>35000</v>
      </c>
      <c r="P13" s="30">
        <v>0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0</v>
      </c>
      <c r="K14" s="25">
        <v>35000</v>
      </c>
      <c r="L14" s="23">
        <v>35000</v>
      </c>
      <c r="M14" s="31">
        <v>35000</v>
      </c>
      <c r="N14" s="25">
        <v>35000</v>
      </c>
      <c r="O14" s="29">
        <v>35000</v>
      </c>
      <c r="P14" s="30">
        <v>0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0</v>
      </c>
      <c r="K15" s="25">
        <v>35000</v>
      </c>
      <c r="L15" s="23">
        <v>35000</v>
      </c>
      <c r="M15" s="31">
        <v>35000</v>
      </c>
      <c r="N15" s="25">
        <v>35000</v>
      </c>
      <c r="O15" s="29">
        <v>35000</v>
      </c>
      <c r="P15" s="30">
        <v>0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0</v>
      </c>
      <c r="K16" s="25">
        <v>35000</v>
      </c>
      <c r="L16" s="23">
        <v>35000</v>
      </c>
      <c r="M16" s="31">
        <v>35000</v>
      </c>
      <c r="N16" s="25">
        <v>35000</v>
      </c>
      <c r="O16" s="29">
        <v>35000</v>
      </c>
      <c r="P16" s="30">
        <v>0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0</v>
      </c>
      <c r="K17" s="25">
        <v>35000</v>
      </c>
      <c r="L17" s="23">
        <v>35000</v>
      </c>
      <c r="M17" s="31">
        <v>35000</v>
      </c>
      <c r="N17" s="25">
        <v>35000</v>
      </c>
      <c r="O17" s="29">
        <v>35000</v>
      </c>
      <c r="P17" s="30">
        <v>0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0</v>
      </c>
      <c r="K18" s="25">
        <v>35000</v>
      </c>
      <c r="L18" s="23">
        <v>35000</v>
      </c>
      <c r="M18" s="31">
        <v>35000</v>
      </c>
      <c r="N18" s="25">
        <v>35000</v>
      </c>
      <c r="O18" s="29">
        <v>35000</v>
      </c>
      <c r="P18" s="30">
        <v>0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0</v>
      </c>
      <c r="K19" s="25">
        <v>35000</v>
      </c>
      <c r="L19" s="23">
        <v>35000</v>
      </c>
      <c r="M19" s="31">
        <v>35000</v>
      </c>
      <c r="N19" s="25">
        <v>35000</v>
      </c>
      <c r="O19" s="29">
        <v>35000</v>
      </c>
      <c r="P19" s="30">
        <v>0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1692.4775185566291</v>
      </c>
      <c r="K20" s="25">
        <v>35000</v>
      </c>
      <c r="L20" s="23">
        <v>35000</v>
      </c>
      <c r="M20" s="31">
        <v>35000</v>
      </c>
      <c r="N20" s="25">
        <v>35000</v>
      </c>
      <c r="O20" s="29">
        <v>35000</v>
      </c>
      <c r="P20" s="30">
        <v>0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4165.021918682598</v>
      </c>
      <c r="K21" s="25">
        <v>35000</v>
      </c>
      <c r="L21" s="23">
        <v>35000</v>
      </c>
      <c r="M21" s="31">
        <v>35000</v>
      </c>
      <c r="N21" s="25">
        <v>35000</v>
      </c>
      <c r="O21" s="29">
        <v>35000</v>
      </c>
      <c r="P21" s="30">
        <v>0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6637.5663188085236</v>
      </c>
      <c r="K22" s="25">
        <v>35000</v>
      </c>
      <c r="L22" s="23">
        <v>35000</v>
      </c>
      <c r="M22" s="31">
        <v>35000</v>
      </c>
      <c r="N22" s="25">
        <v>35000</v>
      </c>
      <c r="O22" s="29">
        <v>35000</v>
      </c>
      <c r="P22" s="30">
        <v>0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5980.3643666069629</v>
      </c>
      <c r="K23" s="25">
        <v>35000</v>
      </c>
      <c r="L23" s="23">
        <v>35000</v>
      </c>
      <c r="M23" s="31">
        <v>35000</v>
      </c>
      <c r="N23" s="25">
        <v>35000</v>
      </c>
      <c r="O23" s="29">
        <v>35000</v>
      </c>
      <c r="P23" s="30">
        <v>0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5323.1624144054313</v>
      </c>
      <c r="K24" s="25">
        <v>35000</v>
      </c>
      <c r="L24" s="23">
        <v>35000</v>
      </c>
      <c r="M24" s="31">
        <v>35000</v>
      </c>
      <c r="N24" s="25">
        <v>35000</v>
      </c>
      <c r="O24" s="29">
        <v>35000</v>
      </c>
      <c r="P24" s="30">
        <v>0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4665.9604622038842</v>
      </c>
      <c r="K25" s="25">
        <v>35000</v>
      </c>
      <c r="L25" s="23">
        <v>35000</v>
      </c>
      <c r="M25" s="31">
        <v>35000</v>
      </c>
      <c r="N25" s="25">
        <v>35000</v>
      </c>
      <c r="O25" s="29">
        <v>35000</v>
      </c>
      <c r="P25" s="30">
        <v>0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4008.7585100023375</v>
      </c>
      <c r="K26" s="25">
        <v>35000</v>
      </c>
      <c r="L26" s="23">
        <v>35000</v>
      </c>
      <c r="M26" s="31">
        <v>35000</v>
      </c>
      <c r="N26" s="25">
        <v>35000</v>
      </c>
      <c r="O26" s="29">
        <v>35000</v>
      </c>
      <c r="P26" s="30">
        <v>0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3351.5565578007768</v>
      </c>
      <c r="K27" s="25">
        <v>35000</v>
      </c>
      <c r="L27" s="23">
        <v>35000</v>
      </c>
      <c r="M27" s="31">
        <v>35000</v>
      </c>
      <c r="N27" s="25">
        <v>35000</v>
      </c>
      <c r="O27" s="29">
        <v>35000</v>
      </c>
      <c r="P27" s="30">
        <v>0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2694.3546055992442</v>
      </c>
      <c r="K28" s="25">
        <v>35000</v>
      </c>
      <c r="L28" s="23">
        <v>35000</v>
      </c>
      <c r="M28" s="31">
        <v>35000</v>
      </c>
      <c r="N28" s="25">
        <v>35000</v>
      </c>
      <c r="O28" s="29">
        <v>35000</v>
      </c>
      <c r="P28" s="30">
        <v>0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2037.1526533976976</v>
      </c>
      <c r="K29" s="25">
        <v>35000</v>
      </c>
      <c r="L29" s="23">
        <v>35000</v>
      </c>
      <c r="M29" s="31">
        <v>35000</v>
      </c>
      <c r="N29" s="25">
        <v>35000</v>
      </c>
      <c r="O29" s="29">
        <v>35000</v>
      </c>
      <c r="P29" s="30">
        <v>0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1379.9507011961509</v>
      </c>
      <c r="K30" s="25">
        <v>35000</v>
      </c>
      <c r="L30" s="23">
        <v>35000</v>
      </c>
      <c r="M30" s="31">
        <v>35000</v>
      </c>
      <c r="N30" s="25">
        <v>35000</v>
      </c>
      <c r="O30" s="29">
        <v>35000</v>
      </c>
      <c r="P30" s="30">
        <v>0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722.74874899459007</v>
      </c>
      <c r="K31" s="25">
        <v>35000</v>
      </c>
      <c r="L31" s="23">
        <v>35000</v>
      </c>
      <c r="M31" s="31">
        <v>35000</v>
      </c>
      <c r="N31" s="25">
        <v>35000</v>
      </c>
      <c r="O31" s="29">
        <v>35000</v>
      </c>
      <c r="P31" s="30">
        <v>0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65.546796793071849</v>
      </c>
      <c r="K32" s="25">
        <v>35000</v>
      </c>
      <c r="L32" s="23">
        <v>35000</v>
      </c>
      <c r="M32" s="31">
        <v>35000</v>
      </c>
      <c r="N32" s="25">
        <v>35000</v>
      </c>
      <c r="O32" s="29">
        <v>35000</v>
      </c>
      <c r="P32" s="30">
        <v>0</v>
      </c>
      <c r="Q32" s="32">
        <v>35000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G32"/>
  <sheetViews>
    <sheetView workbookViewId="0">
      <selection activeCell="E3" sqref="E3"/>
    </sheetView>
  </sheetViews>
  <sheetFormatPr defaultRowHeight="15" x14ac:dyDescent="0.25"/>
  <cols>
    <col min="1" max="1" width="48" style="13" customWidth="1"/>
    <col min="2" max="2" width="12" bestFit="1" customWidth="1"/>
    <col min="3" max="3" width="7.28515625" customWidth="1"/>
    <col min="4" max="4" width="5.28515625" customWidth="1"/>
    <col min="5" max="5" width="6.5703125" customWidth="1"/>
    <col min="6" max="6" width="39.28515625" bestFit="1" customWidth="1"/>
    <col min="7" max="7" width="45.28515625" bestFit="1" customWidth="1"/>
  </cols>
  <sheetData>
    <row r="1" spans="1:7" x14ac:dyDescent="0.25">
      <c r="A1" s="13" t="s">
        <v>77</v>
      </c>
      <c r="B1" t="s">
        <v>80</v>
      </c>
      <c r="C1" t="s">
        <v>81</v>
      </c>
      <c r="D1" t="s">
        <v>82</v>
      </c>
      <c r="E1" t="s">
        <v>85</v>
      </c>
      <c r="F1" t="s">
        <v>79</v>
      </c>
      <c r="G1" t="s">
        <v>78</v>
      </c>
    </row>
    <row r="2" spans="1:7" x14ac:dyDescent="0.25">
      <c r="A2" s="13">
        <v>2020</v>
      </c>
      <c r="B2" s="6">
        <v>55119.941505015806</v>
      </c>
      <c r="C2" s="6">
        <v>19716.380558158773</v>
      </c>
      <c r="D2" s="6">
        <v>0</v>
      </c>
      <c r="E2" s="6">
        <v>0</v>
      </c>
      <c r="F2" s="45">
        <v>0.3</v>
      </c>
      <c r="G2" s="45">
        <v>1.55</v>
      </c>
    </row>
    <row r="3" spans="1:7" x14ac:dyDescent="0.25">
      <c r="A3" s="13">
        <v>2021</v>
      </c>
      <c r="B3" s="6">
        <v>55119.941505015806</v>
      </c>
      <c r="C3" s="6">
        <v>19716.380558158773</v>
      </c>
      <c r="D3" s="6">
        <v>0</v>
      </c>
      <c r="E3" s="6">
        <v>0</v>
      </c>
      <c r="F3" s="45">
        <v>0.3</v>
      </c>
      <c r="G3" s="45">
        <v>1.55</v>
      </c>
    </row>
    <row r="4" spans="1:7" x14ac:dyDescent="0.25">
      <c r="A4" s="13">
        <v>2022</v>
      </c>
      <c r="B4" s="6">
        <v>55119.941505015806</v>
      </c>
      <c r="C4" s="6">
        <v>19716.380558158773</v>
      </c>
      <c r="D4" s="6">
        <v>0</v>
      </c>
      <c r="E4" s="6">
        <v>0</v>
      </c>
      <c r="F4" s="45">
        <v>0.3</v>
      </c>
      <c r="G4" s="45">
        <v>1.55</v>
      </c>
    </row>
    <row r="5" spans="1:7" x14ac:dyDescent="0.25">
      <c r="A5" s="13">
        <v>2023</v>
      </c>
      <c r="B5" s="6">
        <v>55119.941505015806</v>
      </c>
      <c r="C5" s="6">
        <v>19716.380558158773</v>
      </c>
      <c r="D5" s="6">
        <v>0</v>
      </c>
      <c r="E5" s="6">
        <v>0</v>
      </c>
      <c r="F5" s="45">
        <v>0.3</v>
      </c>
      <c r="G5" s="45">
        <v>1.55</v>
      </c>
    </row>
    <row r="6" spans="1:7" x14ac:dyDescent="0.25">
      <c r="A6" s="13">
        <v>2024</v>
      </c>
      <c r="B6" s="6">
        <v>55119.941505015806</v>
      </c>
      <c r="C6" s="6">
        <v>19716.380558158773</v>
      </c>
      <c r="D6" s="6">
        <v>0</v>
      </c>
      <c r="E6" s="6">
        <v>0</v>
      </c>
      <c r="F6" s="45">
        <v>0.3</v>
      </c>
      <c r="G6" s="45">
        <v>1.55</v>
      </c>
    </row>
    <row r="7" spans="1:7" x14ac:dyDescent="0.25">
      <c r="A7" s="13">
        <v>2025</v>
      </c>
      <c r="B7" s="6">
        <v>55119.941505015806</v>
      </c>
      <c r="C7" s="6">
        <v>19716.380558158773</v>
      </c>
      <c r="D7" s="6">
        <v>0</v>
      </c>
      <c r="E7" s="6">
        <v>0</v>
      </c>
      <c r="F7" s="45">
        <v>0.3</v>
      </c>
      <c r="G7" s="45">
        <v>1.55</v>
      </c>
    </row>
    <row r="8" spans="1:7" x14ac:dyDescent="0.25">
      <c r="A8" s="13">
        <v>2026</v>
      </c>
      <c r="B8" s="6">
        <v>54038.996829395423</v>
      </c>
      <c r="C8" s="6">
        <v>18364.727465935703</v>
      </c>
      <c r="D8" s="6">
        <v>0</v>
      </c>
      <c r="E8" s="6">
        <v>0</v>
      </c>
      <c r="F8" s="45">
        <v>0.3</v>
      </c>
      <c r="G8" s="45">
        <v>1.55</v>
      </c>
    </row>
    <row r="9" spans="1:7" x14ac:dyDescent="0.25">
      <c r="A9" s="13">
        <v>2027</v>
      </c>
      <c r="B9" s="6">
        <v>52971.493301741197</v>
      </c>
      <c r="C9" s="6">
        <v>17027.61642817656</v>
      </c>
      <c r="D9" s="6">
        <v>0</v>
      </c>
      <c r="E9" s="6">
        <v>0</v>
      </c>
      <c r="F9" s="45">
        <v>0.3</v>
      </c>
      <c r="G9" s="45">
        <v>1.55</v>
      </c>
    </row>
    <row r="10" spans="1:7" x14ac:dyDescent="0.25">
      <c r="A10" s="13">
        <v>2028</v>
      </c>
      <c r="B10" s="6">
        <v>51916.997336634864</v>
      </c>
      <c r="C10" s="6">
        <v>15704.578346350245</v>
      </c>
      <c r="D10" s="6">
        <v>0</v>
      </c>
      <c r="E10" s="6">
        <v>0</v>
      </c>
      <c r="F10" s="45">
        <v>0.3</v>
      </c>
      <c r="G10" s="45">
        <v>1.55</v>
      </c>
    </row>
    <row r="11" spans="1:7" x14ac:dyDescent="0.25">
      <c r="A11" s="13">
        <v>2029</v>
      </c>
      <c r="B11" s="6">
        <v>50875.093799101494</v>
      </c>
      <c r="C11" s="6">
        <v>14395.164083565291</v>
      </c>
      <c r="D11" s="6">
        <v>0</v>
      </c>
      <c r="E11" s="6">
        <v>0</v>
      </c>
      <c r="F11" s="45">
        <v>0.3</v>
      </c>
      <c r="G11" s="45">
        <v>1.55</v>
      </c>
    </row>
    <row r="12" spans="1:7" x14ac:dyDescent="0.25">
      <c r="A12" s="13">
        <v>2030</v>
      </c>
      <c r="B12" s="6">
        <v>49845.385033533501</v>
      </c>
      <c r="C12" s="6">
        <v>13098.943413957224</v>
      </c>
      <c r="D12" s="6">
        <v>0</v>
      </c>
      <c r="E12" s="6">
        <v>0</v>
      </c>
      <c r="F12" s="45">
        <v>0.3</v>
      </c>
      <c r="G12" s="45">
        <v>1.55</v>
      </c>
    </row>
    <row r="13" spans="1:7" x14ac:dyDescent="0.25">
      <c r="A13" s="13">
        <v>2031</v>
      </c>
      <c r="B13" s="6">
        <v>48827.489953306998</v>
      </c>
      <c r="C13" s="6">
        <v>11815.50403773928</v>
      </c>
      <c r="D13" s="6">
        <v>0</v>
      </c>
      <c r="E13" s="6">
        <v>0</v>
      </c>
      <c r="F13" s="45">
        <v>0.3</v>
      </c>
      <c r="G13" s="45">
        <v>1.55</v>
      </c>
    </row>
    <row r="14" spans="1:7" x14ac:dyDescent="0.25">
      <c r="A14" s="13">
        <v>2032</v>
      </c>
      <c r="B14" s="6">
        <v>47821.043186710376</v>
      </c>
      <c r="C14" s="6">
        <v>10544.450657177737</v>
      </c>
      <c r="D14" s="6">
        <v>0</v>
      </c>
      <c r="E14" s="6">
        <v>0</v>
      </c>
      <c r="F14" s="45">
        <v>0.3</v>
      </c>
      <c r="G14" s="45">
        <v>1.55</v>
      </c>
    </row>
    <row r="15" spans="1:7" x14ac:dyDescent="0.25">
      <c r="A15" s="13">
        <v>2033</v>
      </c>
      <c r="B15" s="6">
        <v>46825.694275163136</v>
      </c>
      <c r="C15" s="6">
        <v>9285.4041091402487</v>
      </c>
      <c r="D15" s="6">
        <v>0</v>
      </c>
      <c r="E15" s="6">
        <v>0</v>
      </c>
      <c r="F15" s="45">
        <v>0.3</v>
      </c>
      <c r="G15" s="45">
        <v>1.55</v>
      </c>
    </row>
    <row r="16" spans="1:7" x14ac:dyDescent="0.25">
      <c r="A16" s="13">
        <v>2034</v>
      </c>
      <c r="B16" s="6">
        <v>45841.106920027421</v>
      </c>
      <c r="C16" s="6">
        <v>8038.0005502170134</v>
      </c>
      <c r="D16" s="6">
        <v>0</v>
      </c>
      <c r="E16" s="6">
        <v>0</v>
      </c>
      <c r="F16" s="45">
        <v>0.3</v>
      </c>
      <c r="G16" s="45">
        <v>1.55</v>
      </c>
    </row>
    <row r="17" spans="1:7" x14ac:dyDescent="0.25">
      <c r="A17" s="13">
        <v>2035</v>
      </c>
      <c r="B17" s="6">
        <v>44866.958274610857</v>
      </c>
      <c r="C17" s="6">
        <v>6801.8906907345827</v>
      </c>
      <c r="D17" s="6">
        <v>0</v>
      </c>
      <c r="E17" s="6">
        <v>0</v>
      </c>
      <c r="F17" s="45">
        <v>0.3</v>
      </c>
      <c r="G17" s="45">
        <v>1.55</v>
      </c>
    </row>
    <row r="18" spans="1:7" x14ac:dyDescent="0.25">
      <c r="A18" s="13">
        <v>2036</v>
      </c>
      <c r="B18" s="6">
        <v>43477.84691231195</v>
      </c>
      <c r="C18" s="6">
        <v>5081.6884533853372</v>
      </c>
      <c r="D18" s="6">
        <v>0</v>
      </c>
      <c r="E18" s="6">
        <v>0</v>
      </c>
      <c r="F18" s="45">
        <v>0.3</v>
      </c>
      <c r="G18" s="45">
        <v>1.55</v>
      </c>
    </row>
    <row r="19" spans="1:7" x14ac:dyDescent="0.25">
      <c r="A19" s="13">
        <v>2037</v>
      </c>
      <c r="B19" s="6">
        <v>42108.965410506091</v>
      </c>
      <c r="C19" s="6">
        <v>3383.3730172102323</v>
      </c>
      <c r="D19" s="6">
        <v>0</v>
      </c>
      <c r="E19" s="6">
        <v>0</v>
      </c>
      <c r="F19" s="45">
        <v>0.3</v>
      </c>
      <c r="G19" s="45">
        <v>1.55</v>
      </c>
    </row>
    <row r="20" spans="1:7" x14ac:dyDescent="0.25">
      <c r="A20" s="13">
        <v>2038</v>
      </c>
      <c r="B20" s="6">
        <v>40759.724549955652</v>
      </c>
      <c r="C20" s="6">
        <v>1706.3069025634438</v>
      </c>
      <c r="D20" s="6">
        <v>0</v>
      </c>
      <c r="E20" s="6">
        <v>0</v>
      </c>
      <c r="F20" s="45">
        <v>0.3</v>
      </c>
      <c r="G20" s="45">
        <v>1.55</v>
      </c>
    </row>
    <row r="21" spans="1:7" x14ac:dyDescent="0.25">
      <c r="A21" s="13">
        <v>2039</v>
      </c>
      <c r="B21" s="6">
        <v>39429.557773701294</v>
      </c>
      <c r="C21" s="6">
        <v>49.877148247012457</v>
      </c>
      <c r="D21" s="6">
        <v>0</v>
      </c>
      <c r="E21" s="6">
        <v>0</v>
      </c>
      <c r="F21" s="45">
        <v>0.3</v>
      </c>
      <c r="G21" s="45">
        <v>1.55</v>
      </c>
    </row>
    <row r="22" spans="1:7" x14ac:dyDescent="0.25">
      <c r="A22" s="13">
        <v>2040</v>
      </c>
      <c r="B22" s="6">
        <v>38117.920107906</v>
      </c>
      <c r="C22" s="6">
        <v>0</v>
      </c>
      <c r="D22" s="6">
        <v>0</v>
      </c>
      <c r="E22" s="6">
        <v>0</v>
      </c>
      <c r="F22" s="45">
        <v>0.3</v>
      </c>
      <c r="G22" s="45">
        <v>1.55</v>
      </c>
    </row>
    <row r="23" spans="1:7" x14ac:dyDescent="0.25">
      <c r="A23" s="13">
        <v>2041</v>
      </c>
      <c r="B23" s="6">
        <v>36824.2871437832</v>
      </c>
      <c r="C23" s="6">
        <v>0</v>
      </c>
      <c r="D23" s="6">
        <v>0</v>
      </c>
      <c r="E23" s="6">
        <v>0</v>
      </c>
      <c r="F23" s="45">
        <v>0.3</v>
      </c>
      <c r="G23" s="45">
        <v>1.55</v>
      </c>
    </row>
    <row r="24" spans="1:7" x14ac:dyDescent="0.25">
      <c r="A24" s="13">
        <v>2042</v>
      </c>
      <c r="B24" s="6">
        <v>35548.154076613107</v>
      </c>
      <c r="C24" s="6">
        <v>0</v>
      </c>
      <c r="D24" s="6">
        <v>0</v>
      </c>
      <c r="E24" s="6">
        <v>0</v>
      </c>
      <c r="F24" s="45">
        <v>0.3</v>
      </c>
      <c r="G24" s="45">
        <v>1.55</v>
      </c>
    </row>
    <row r="25" spans="1:7" x14ac:dyDescent="0.25">
      <c r="A25" s="13">
        <v>2043</v>
      </c>
      <c r="B25" s="6">
        <v>34289.034798147048</v>
      </c>
      <c r="C25" s="6">
        <v>0</v>
      </c>
      <c r="D25" s="6">
        <v>0</v>
      </c>
      <c r="E25" s="6">
        <v>0</v>
      </c>
      <c r="F25" s="45">
        <v>0.3</v>
      </c>
      <c r="G25" s="45">
        <v>1.55</v>
      </c>
    </row>
    <row r="26" spans="1:7" x14ac:dyDescent="0.25">
      <c r="A26" s="13">
        <v>2044</v>
      </c>
      <c r="B26" s="6">
        <v>33046.461038971123</v>
      </c>
      <c r="C26" s="6">
        <v>0</v>
      </c>
      <c r="D26" s="6">
        <v>0</v>
      </c>
      <c r="E26" s="6">
        <v>0</v>
      </c>
      <c r="F26" s="45">
        <v>0.3</v>
      </c>
      <c r="G26" s="45">
        <v>1.55</v>
      </c>
    </row>
    <row r="27" spans="1:7" x14ac:dyDescent="0.25">
      <c r="A27" s="13">
        <v>2045</v>
      </c>
      <c r="B27" s="6">
        <v>31819.981557650161</v>
      </c>
      <c r="C27" s="6">
        <v>0</v>
      </c>
      <c r="D27" s="6">
        <v>0</v>
      </c>
      <c r="E27" s="6">
        <v>0</v>
      </c>
      <c r="F27" s="45">
        <v>0.3</v>
      </c>
      <c r="G27" s="45">
        <v>1.55</v>
      </c>
    </row>
    <row r="28" spans="1:7" x14ac:dyDescent="0.25">
      <c r="A28" s="13">
        <v>2046</v>
      </c>
      <c r="B28" s="6">
        <v>31163.290655274159</v>
      </c>
      <c r="C28" s="6">
        <v>0</v>
      </c>
      <c r="D28" s="6">
        <v>0</v>
      </c>
      <c r="E28" s="6">
        <v>0</v>
      </c>
      <c r="F28" s="45">
        <v>0.3</v>
      </c>
      <c r="G28" s="45">
        <v>1.55</v>
      </c>
    </row>
    <row r="29" spans="1:7" x14ac:dyDescent="0.25">
      <c r="A29" s="13">
        <v>2047</v>
      </c>
      <c r="B29" s="6">
        <v>30511.944439062885</v>
      </c>
      <c r="C29" s="6">
        <v>0</v>
      </c>
      <c r="D29" s="6">
        <v>0</v>
      </c>
      <c r="E29" s="6">
        <v>0</v>
      </c>
      <c r="F29" s="45">
        <v>0.3</v>
      </c>
      <c r="G29" s="45">
        <v>1.55</v>
      </c>
    </row>
    <row r="30" spans="1:7" x14ac:dyDescent="0.25">
      <c r="A30" s="13">
        <v>2048</v>
      </c>
      <c r="B30" s="6">
        <v>29865.801014693308</v>
      </c>
      <c r="C30" s="6">
        <v>0</v>
      </c>
      <c r="D30" s="6">
        <v>0</v>
      </c>
      <c r="E30" s="6">
        <v>0</v>
      </c>
      <c r="F30" s="45">
        <v>0.3</v>
      </c>
      <c r="G30" s="45">
        <v>1.55</v>
      </c>
    </row>
    <row r="31" spans="1:7" x14ac:dyDescent="0.25">
      <c r="A31" s="13">
        <v>2049</v>
      </c>
      <c r="B31" s="6">
        <v>29224.723466590698</v>
      </c>
      <c r="C31" s="6">
        <v>0</v>
      </c>
      <c r="D31" s="6">
        <v>0</v>
      </c>
      <c r="E31" s="6">
        <v>0</v>
      </c>
      <c r="F31" s="45">
        <v>0.3</v>
      </c>
      <c r="G31" s="45">
        <v>1.55</v>
      </c>
    </row>
    <row r="32" spans="1:7" x14ac:dyDescent="0.25">
      <c r="A32" s="13">
        <v>2050</v>
      </c>
      <c r="B32" s="6">
        <v>28588.579641461129</v>
      </c>
      <c r="C32" s="6">
        <v>0</v>
      </c>
      <c r="D32" s="6">
        <v>0</v>
      </c>
      <c r="E32" s="6">
        <v>0</v>
      </c>
      <c r="F32" s="45">
        <v>0.3</v>
      </c>
      <c r="G32" s="45">
        <v>1.55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G32"/>
  <sheetViews>
    <sheetView topLeftCell="A4" workbookViewId="0">
      <selection activeCell="A9" sqref="A9"/>
    </sheetView>
  </sheetViews>
  <sheetFormatPr defaultColWidth="8.7109375" defaultRowHeight="15" x14ac:dyDescent="0.25"/>
  <cols>
    <col min="1" max="1" width="48" style="13" customWidth="1"/>
    <col min="2" max="2" width="12" bestFit="1" customWidth="1"/>
    <col min="3" max="3" width="7.28515625" customWidth="1"/>
    <col min="4" max="4" width="5.28515625" customWidth="1"/>
    <col min="5" max="5" width="6.5703125" customWidth="1"/>
    <col min="6" max="6" width="39.28515625" bestFit="1" customWidth="1"/>
    <col min="7" max="7" width="45.28515625" bestFit="1" customWidth="1"/>
  </cols>
  <sheetData>
    <row r="1" spans="1:7" x14ac:dyDescent="0.25">
      <c r="A1" s="13" t="s">
        <v>77</v>
      </c>
      <c r="B1" t="s">
        <v>80</v>
      </c>
      <c r="C1" t="s">
        <v>81</v>
      </c>
      <c r="D1" t="s">
        <v>82</v>
      </c>
      <c r="E1" t="s">
        <v>85</v>
      </c>
      <c r="F1" t="s">
        <v>79</v>
      </c>
      <c r="G1" t="s">
        <v>78</v>
      </c>
    </row>
    <row r="2" spans="1:7" x14ac:dyDescent="0.25">
      <c r="A2" s="13">
        <v>2020</v>
      </c>
      <c r="B2">
        <v>55119.941505015806</v>
      </c>
      <c r="C2">
        <v>19716.380558158773</v>
      </c>
      <c r="D2">
        <v>0</v>
      </c>
      <c r="E2">
        <v>0</v>
      </c>
      <c r="F2">
        <v>0.3</v>
      </c>
      <c r="G2">
        <v>1.55</v>
      </c>
    </row>
    <row r="3" spans="1:7" x14ac:dyDescent="0.25">
      <c r="A3" s="13">
        <v>2021</v>
      </c>
      <c r="B3">
        <v>54038.996829395423</v>
      </c>
      <c r="C3">
        <v>19716.380558158773</v>
      </c>
      <c r="D3">
        <v>0</v>
      </c>
      <c r="E3">
        <v>0</v>
      </c>
      <c r="F3">
        <v>0.3</v>
      </c>
      <c r="G3">
        <v>1.55</v>
      </c>
    </row>
    <row r="4" spans="1:7" x14ac:dyDescent="0.25">
      <c r="A4" s="13">
        <v>2022</v>
      </c>
      <c r="B4">
        <v>52971.493301741197</v>
      </c>
      <c r="C4">
        <v>19716.380558158773</v>
      </c>
      <c r="D4">
        <v>0</v>
      </c>
      <c r="E4">
        <v>0</v>
      </c>
      <c r="F4">
        <v>0.3</v>
      </c>
      <c r="G4">
        <v>1.55</v>
      </c>
    </row>
    <row r="5" spans="1:7" x14ac:dyDescent="0.25">
      <c r="A5" s="13">
        <v>2023</v>
      </c>
      <c r="B5">
        <v>51916.997336634864</v>
      </c>
      <c r="C5">
        <v>19716.380558158773</v>
      </c>
      <c r="D5">
        <v>0</v>
      </c>
      <c r="E5">
        <v>0</v>
      </c>
      <c r="F5">
        <v>0.3</v>
      </c>
      <c r="G5">
        <v>1.55</v>
      </c>
    </row>
    <row r="6" spans="1:7" x14ac:dyDescent="0.25">
      <c r="A6" s="13">
        <v>2024</v>
      </c>
      <c r="B6">
        <v>50875.093799101494</v>
      </c>
      <c r="C6">
        <v>19716.380558158773</v>
      </c>
      <c r="D6">
        <v>0</v>
      </c>
      <c r="E6">
        <v>0</v>
      </c>
      <c r="F6">
        <v>0.3</v>
      </c>
      <c r="G6">
        <v>1.55</v>
      </c>
    </row>
    <row r="7" spans="1:7" x14ac:dyDescent="0.25">
      <c r="A7" s="13">
        <v>2025</v>
      </c>
      <c r="B7">
        <v>49845.385033533501</v>
      </c>
      <c r="C7">
        <v>19716.380558158773</v>
      </c>
      <c r="D7">
        <v>0</v>
      </c>
      <c r="E7">
        <v>0</v>
      </c>
      <c r="F7">
        <v>0.3</v>
      </c>
      <c r="G7">
        <v>1.55</v>
      </c>
    </row>
    <row r="8" spans="1:7" x14ac:dyDescent="0.25">
      <c r="A8" s="13">
        <v>2026</v>
      </c>
      <c r="B8">
        <v>48827.489953306998</v>
      </c>
      <c r="C8">
        <v>18364.727465935703</v>
      </c>
      <c r="D8">
        <v>0</v>
      </c>
      <c r="E8">
        <v>0</v>
      </c>
      <c r="F8">
        <v>0.3</v>
      </c>
      <c r="G8">
        <v>1.55</v>
      </c>
    </row>
    <row r="9" spans="1:7" x14ac:dyDescent="0.25">
      <c r="A9" s="13">
        <v>2027</v>
      </c>
      <c r="B9">
        <v>47821.043186710376</v>
      </c>
      <c r="C9">
        <v>17027.61642817656</v>
      </c>
      <c r="D9">
        <v>0</v>
      </c>
      <c r="E9">
        <v>0</v>
      </c>
      <c r="F9">
        <v>0.3</v>
      </c>
      <c r="G9">
        <v>1.55</v>
      </c>
    </row>
    <row r="10" spans="1:7" x14ac:dyDescent="0.25">
      <c r="A10" s="13">
        <v>2028</v>
      </c>
      <c r="B10">
        <v>46825.694275163136</v>
      </c>
      <c r="C10">
        <v>15704.578346350245</v>
      </c>
      <c r="D10">
        <v>0</v>
      </c>
      <c r="E10">
        <v>0</v>
      </c>
      <c r="F10">
        <v>0.3</v>
      </c>
      <c r="G10">
        <v>1.55</v>
      </c>
    </row>
    <row r="11" spans="1:7" x14ac:dyDescent="0.25">
      <c r="A11" s="13">
        <v>2029</v>
      </c>
      <c r="B11">
        <v>45841.106920027421</v>
      </c>
      <c r="C11">
        <v>14395.164083565291</v>
      </c>
      <c r="D11">
        <v>0</v>
      </c>
      <c r="E11">
        <v>0</v>
      </c>
      <c r="F11">
        <v>0.3</v>
      </c>
      <c r="G11">
        <v>1.55</v>
      </c>
    </row>
    <row r="12" spans="1:7" x14ac:dyDescent="0.25">
      <c r="A12" s="13">
        <v>2030</v>
      </c>
      <c r="B12">
        <v>44866.958274610857</v>
      </c>
      <c r="C12">
        <v>13098.943413957224</v>
      </c>
      <c r="D12">
        <v>0</v>
      </c>
      <c r="E12">
        <v>0</v>
      </c>
      <c r="F12">
        <v>0.3</v>
      </c>
      <c r="G12">
        <v>1.55</v>
      </c>
    </row>
    <row r="13" spans="1:7" x14ac:dyDescent="0.25">
      <c r="A13" s="13">
        <v>2031</v>
      </c>
      <c r="B13">
        <v>43477.84691231195</v>
      </c>
      <c r="C13">
        <v>11815.50403773928</v>
      </c>
      <c r="D13">
        <v>0</v>
      </c>
      <c r="E13">
        <v>0</v>
      </c>
      <c r="F13">
        <v>0.3</v>
      </c>
      <c r="G13">
        <v>1.55</v>
      </c>
    </row>
    <row r="14" spans="1:7" x14ac:dyDescent="0.25">
      <c r="A14" s="13">
        <v>2032</v>
      </c>
      <c r="B14">
        <v>42108.965410506091</v>
      </c>
      <c r="C14">
        <v>10544.450657177737</v>
      </c>
      <c r="D14">
        <v>0</v>
      </c>
      <c r="E14">
        <v>0</v>
      </c>
      <c r="F14">
        <v>0.3</v>
      </c>
      <c r="G14">
        <v>1.55</v>
      </c>
    </row>
    <row r="15" spans="1:7" x14ac:dyDescent="0.25">
      <c r="A15" s="13">
        <v>2033</v>
      </c>
      <c r="B15">
        <v>40759.724549955652</v>
      </c>
      <c r="C15">
        <v>9285.4041091402487</v>
      </c>
      <c r="D15">
        <v>0</v>
      </c>
      <c r="E15">
        <v>0</v>
      </c>
      <c r="F15">
        <v>0.3</v>
      </c>
      <c r="G15">
        <v>1.55</v>
      </c>
    </row>
    <row r="16" spans="1:7" x14ac:dyDescent="0.25">
      <c r="A16" s="13">
        <v>2034</v>
      </c>
      <c r="B16">
        <v>39429.557773701294</v>
      </c>
      <c r="C16">
        <v>8038.0005502170134</v>
      </c>
      <c r="D16">
        <v>0</v>
      </c>
      <c r="E16">
        <v>0</v>
      </c>
      <c r="F16">
        <v>0.3</v>
      </c>
      <c r="G16">
        <v>1.55</v>
      </c>
    </row>
    <row r="17" spans="1:7" x14ac:dyDescent="0.25">
      <c r="A17" s="13">
        <v>2035</v>
      </c>
      <c r="B17">
        <v>38117.920107906</v>
      </c>
      <c r="C17">
        <v>6801.8906907345827</v>
      </c>
      <c r="D17">
        <v>0</v>
      </c>
      <c r="E17">
        <v>0</v>
      </c>
      <c r="F17">
        <v>0.3</v>
      </c>
      <c r="G17">
        <v>1.55</v>
      </c>
    </row>
    <row r="18" spans="1:7" x14ac:dyDescent="0.25">
      <c r="A18" s="13">
        <v>2036</v>
      </c>
      <c r="B18">
        <v>36824.2871437832</v>
      </c>
      <c r="C18">
        <v>5081.6884533853372</v>
      </c>
      <c r="D18">
        <v>0</v>
      </c>
      <c r="E18">
        <v>0</v>
      </c>
      <c r="F18">
        <v>0.3</v>
      </c>
      <c r="G18">
        <v>1.55</v>
      </c>
    </row>
    <row r="19" spans="1:7" x14ac:dyDescent="0.25">
      <c r="A19" s="13">
        <v>2037</v>
      </c>
      <c r="B19">
        <v>35548.154076613107</v>
      </c>
      <c r="C19">
        <v>3383.3730172102323</v>
      </c>
      <c r="D19">
        <v>0</v>
      </c>
      <c r="E19">
        <v>0</v>
      </c>
      <c r="F19">
        <v>0.3</v>
      </c>
      <c r="G19">
        <v>1.55</v>
      </c>
    </row>
    <row r="20" spans="1:7" x14ac:dyDescent="0.25">
      <c r="A20" s="13">
        <v>2038</v>
      </c>
      <c r="B20">
        <v>34289.034798147048</v>
      </c>
      <c r="C20">
        <v>1706.3069025634438</v>
      </c>
      <c r="D20">
        <v>0</v>
      </c>
      <c r="E20">
        <v>0</v>
      </c>
      <c r="F20">
        <v>0.3</v>
      </c>
      <c r="G20">
        <v>1.55</v>
      </c>
    </row>
    <row r="21" spans="1:7" x14ac:dyDescent="0.25">
      <c r="A21" s="13">
        <v>2039</v>
      </c>
      <c r="B21">
        <v>33046.461038971123</v>
      </c>
      <c r="C21">
        <v>49.877148247012457</v>
      </c>
      <c r="D21">
        <v>0</v>
      </c>
      <c r="E21">
        <v>0</v>
      </c>
      <c r="F21">
        <v>0.3</v>
      </c>
      <c r="G21">
        <v>1.55</v>
      </c>
    </row>
    <row r="22" spans="1:7" x14ac:dyDescent="0.25">
      <c r="A22" s="13">
        <v>2040</v>
      </c>
      <c r="B22">
        <v>31819.981557650161</v>
      </c>
      <c r="C22">
        <v>0</v>
      </c>
      <c r="D22">
        <v>0</v>
      </c>
      <c r="E22">
        <v>0</v>
      </c>
      <c r="F22">
        <v>0.3</v>
      </c>
      <c r="G22">
        <v>1.55</v>
      </c>
    </row>
    <row r="23" spans="1:7" x14ac:dyDescent="0.25">
      <c r="A23" s="13">
        <v>2041</v>
      </c>
      <c r="B23">
        <v>31163.290655274159</v>
      </c>
      <c r="C23">
        <v>0</v>
      </c>
      <c r="D23">
        <v>0</v>
      </c>
      <c r="E23">
        <v>0</v>
      </c>
      <c r="F23">
        <v>0.3</v>
      </c>
      <c r="G23">
        <v>1.55</v>
      </c>
    </row>
    <row r="24" spans="1:7" x14ac:dyDescent="0.25">
      <c r="A24" s="13">
        <v>2042</v>
      </c>
      <c r="B24">
        <v>30511.944439062885</v>
      </c>
      <c r="C24">
        <v>0</v>
      </c>
      <c r="D24">
        <v>0</v>
      </c>
      <c r="E24">
        <v>0</v>
      </c>
      <c r="F24">
        <v>0.3</v>
      </c>
      <c r="G24">
        <v>1.55</v>
      </c>
    </row>
    <row r="25" spans="1:7" x14ac:dyDescent="0.25">
      <c r="A25" s="13">
        <v>2043</v>
      </c>
      <c r="B25">
        <v>29865.801014693308</v>
      </c>
      <c r="C25">
        <v>0</v>
      </c>
      <c r="D25">
        <v>0</v>
      </c>
      <c r="E25">
        <v>0</v>
      </c>
      <c r="F25">
        <v>0.3</v>
      </c>
      <c r="G25">
        <v>1.55</v>
      </c>
    </row>
    <row r="26" spans="1:7" x14ac:dyDescent="0.25">
      <c r="A26" s="13">
        <v>2044</v>
      </c>
      <c r="B26">
        <v>29224.723466590698</v>
      </c>
      <c r="C26">
        <v>0</v>
      </c>
      <c r="D26">
        <v>0</v>
      </c>
      <c r="E26">
        <v>0</v>
      </c>
      <c r="F26">
        <v>0.3</v>
      </c>
      <c r="G26">
        <v>1.55</v>
      </c>
    </row>
    <row r="27" spans="1:7" x14ac:dyDescent="0.25">
      <c r="A27" s="13">
        <v>2045</v>
      </c>
      <c r="B27">
        <v>28588.579641461129</v>
      </c>
      <c r="C27">
        <v>0</v>
      </c>
      <c r="D27">
        <v>0</v>
      </c>
      <c r="E27">
        <v>0</v>
      </c>
      <c r="F27">
        <v>0.3</v>
      </c>
      <c r="G27">
        <v>1.55</v>
      </c>
    </row>
    <row r="28" spans="1:7" x14ac:dyDescent="0.25">
      <c r="A28" s="13">
        <v>2046</v>
      </c>
      <c r="B28">
        <v>27957.241943020817</v>
      </c>
      <c r="C28">
        <v>0</v>
      </c>
      <c r="D28">
        <v>0</v>
      </c>
      <c r="E28">
        <v>0</v>
      </c>
      <c r="F28">
        <v>0.3</v>
      </c>
      <c r="G28">
        <v>1.55</v>
      </c>
    </row>
    <row r="29" spans="1:7" x14ac:dyDescent="0.25">
      <c r="A29" s="13">
        <v>2047</v>
      </c>
      <c r="B29">
        <v>27330.587137252071</v>
      </c>
      <c r="C29">
        <v>0</v>
      </c>
      <c r="D29">
        <v>0</v>
      </c>
      <c r="E29">
        <v>0</v>
      </c>
      <c r="F29">
        <v>0.3</v>
      </c>
      <c r="G29">
        <v>1.55</v>
      </c>
    </row>
    <row r="30" spans="1:7" x14ac:dyDescent="0.25">
      <c r="A30" s="13">
        <v>2048</v>
      </c>
      <c r="B30">
        <v>26708.496167561549</v>
      </c>
      <c r="C30">
        <v>0</v>
      </c>
      <c r="D30">
        <v>0</v>
      </c>
      <c r="E30">
        <v>0</v>
      </c>
      <c r="F30">
        <v>0.3</v>
      </c>
      <c r="G30">
        <v>1.55</v>
      </c>
    </row>
    <row r="31" spans="1:7" x14ac:dyDescent="0.25">
      <c r="A31" s="13">
        <v>2049</v>
      </c>
      <c r="B31">
        <v>26090.85397925822</v>
      </c>
      <c r="C31">
        <v>0</v>
      </c>
      <c r="D31">
        <v>0</v>
      </c>
      <c r="E31">
        <v>0</v>
      </c>
      <c r="F31">
        <v>0.3</v>
      </c>
      <c r="G31">
        <v>1.55</v>
      </c>
    </row>
    <row r="32" spans="1:7" x14ac:dyDescent="0.25">
      <c r="A32" s="13">
        <v>2050</v>
      </c>
      <c r="B32">
        <v>25477.549352807411</v>
      </c>
      <c r="C32">
        <v>0</v>
      </c>
      <c r="D32">
        <v>0</v>
      </c>
      <c r="E32">
        <v>0</v>
      </c>
      <c r="F32">
        <v>0.3</v>
      </c>
      <c r="G32">
        <v>1.55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F472-D5B3-41C0-B0FE-AD69CC171955}">
  <dimension ref="A1:F3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37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 s="53">
        <v>3.0770239863395505</v>
      </c>
      <c r="C2" s="12">
        <v>1.0491078158523512</v>
      </c>
      <c r="D2" s="12">
        <v>0.60507462947050339</v>
      </c>
      <c r="E2" s="12">
        <v>2.5515932095977623</v>
      </c>
      <c r="F2" s="12">
        <v>0.60614807909953028</v>
      </c>
    </row>
    <row r="3" spans="1:6" x14ac:dyDescent="0.25">
      <c r="A3">
        <v>2021</v>
      </c>
      <c r="B3" s="53">
        <v>3.0770239863395505</v>
      </c>
      <c r="C3" s="12">
        <v>1.0491078158523512</v>
      </c>
      <c r="D3" s="12">
        <v>0.60507462947050339</v>
      </c>
      <c r="E3" s="12">
        <v>2.5515932095977623</v>
      </c>
      <c r="F3" s="12">
        <v>0.60614807909953028</v>
      </c>
    </row>
    <row r="4" spans="1:6" x14ac:dyDescent="0.25">
      <c r="A4">
        <v>2022</v>
      </c>
      <c r="B4" s="53">
        <v>3.0770239863395505</v>
      </c>
      <c r="C4" s="12">
        <v>1.0491078158523512</v>
      </c>
      <c r="D4" s="12">
        <v>0.60507462947050339</v>
      </c>
      <c r="E4" s="12">
        <v>2.5515932095977623</v>
      </c>
      <c r="F4" s="12">
        <v>0.60614807909953028</v>
      </c>
    </row>
    <row r="5" spans="1:6" x14ac:dyDescent="0.25">
      <c r="A5">
        <v>2023</v>
      </c>
      <c r="B5" s="53">
        <v>3.0770239863395505</v>
      </c>
      <c r="C5" s="12">
        <v>1.0491078158523512</v>
      </c>
      <c r="D5" s="12">
        <v>0.60507462947050339</v>
      </c>
      <c r="E5" s="12">
        <v>2.5515932095977623</v>
      </c>
      <c r="F5" s="12">
        <v>0.60614807909953028</v>
      </c>
    </row>
    <row r="6" spans="1:6" x14ac:dyDescent="0.25">
      <c r="A6">
        <v>2024</v>
      </c>
      <c r="B6" s="53">
        <v>3.0770239863395505</v>
      </c>
      <c r="C6" s="12">
        <v>1.0491078158523512</v>
      </c>
      <c r="D6" s="12">
        <v>0.60507462947050339</v>
      </c>
      <c r="E6" s="12">
        <v>2.5515932095977623</v>
      </c>
      <c r="F6" s="12">
        <v>0.60614807909953028</v>
      </c>
    </row>
    <row r="7" spans="1:6" x14ac:dyDescent="0.25">
      <c r="A7">
        <v>2025</v>
      </c>
      <c r="B7" s="53">
        <v>3.0770239863395505</v>
      </c>
      <c r="C7" s="12">
        <v>1.0491078158523512</v>
      </c>
      <c r="D7" s="12">
        <v>0.60507462947050339</v>
      </c>
      <c r="E7" s="12">
        <v>2.5515932095977623</v>
      </c>
      <c r="F7" s="12">
        <v>0.60614807909953028</v>
      </c>
    </row>
    <row r="8" spans="1:6" x14ac:dyDescent="0.25">
      <c r="A8">
        <v>2026</v>
      </c>
      <c r="B8" s="53">
        <v>3.0770239863395505</v>
      </c>
      <c r="C8" s="12">
        <v>1.0491078158523512</v>
      </c>
      <c r="D8" s="12">
        <v>0.60507462947050339</v>
      </c>
      <c r="E8" s="12">
        <v>2.5515932095977623</v>
      </c>
      <c r="F8" s="12">
        <v>0.60614807909953028</v>
      </c>
    </row>
    <row r="9" spans="1:6" x14ac:dyDescent="0.25">
      <c r="A9">
        <v>2027</v>
      </c>
      <c r="B9" s="53">
        <v>3.0770239863395505</v>
      </c>
      <c r="C9" s="12">
        <v>1.0491078158523512</v>
      </c>
      <c r="D9" s="12">
        <v>0.60507462947050339</v>
      </c>
      <c r="E9" s="12">
        <v>2.5515932095977623</v>
      </c>
      <c r="F9" s="12">
        <v>0.60614807909953028</v>
      </c>
    </row>
    <row r="10" spans="1:6" x14ac:dyDescent="0.25">
      <c r="A10">
        <v>2028</v>
      </c>
      <c r="B10" s="53">
        <v>3.0770239863395505</v>
      </c>
      <c r="C10" s="12">
        <v>1.0491078158523512</v>
      </c>
      <c r="D10" s="12">
        <v>0.60507462947050339</v>
      </c>
      <c r="E10" s="12">
        <v>2.5515932095977623</v>
      </c>
      <c r="F10" s="12">
        <v>0.60614807909953028</v>
      </c>
    </row>
    <row r="11" spans="1:6" x14ac:dyDescent="0.25">
      <c r="A11">
        <v>2029</v>
      </c>
      <c r="B11" s="53">
        <v>3.0770239863395505</v>
      </c>
      <c r="C11" s="12">
        <v>1.0491078158523512</v>
      </c>
      <c r="D11" s="12">
        <v>0.60507462947050339</v>
      </c>
      <c r="E11" s="12">
        <v>2.5515932095977623</v>
      </c>
      <c r="F11" s="12">
        <v>0.60614807909953028</v>
      </c>
    </row>
    <row r="12" spans="1:6" x14ac:dyDescent="0.25">
      <c r="A12">
        <v>2030</v>
      </c>
      <c r="B12" s="53">
        <v>3.0770239863395505</v>
      </c>
      <c r="C12" s="12">
        <v>1.0491078158523512</v>
      </c>
      <c r="D12" s="12">
        <v>0.60507462947050339</v>
      </c>
      <c r="E12" s="12">
        <v>2.5515932095977623</v>
      </c>
      <c r="F12" s="12">
        <v>0.60614807909953028</v>
      </c>
    </row>
    <row r="13" spans="1:6" x14ac:dyDescent="0.25">
      <c r="A13">
        <v>2031</v>
      </c>
      <c r="B13" s="53">
        <v>3.0770239863395505</v>
      </c>
      <c r="C13" s="12">
        <v>1.0491078158523512</v>
      </c>
      <c r="D13" s="12">
        <v>0.60507462947050339</v>
      </c>
      <c r="E13" s="12">
        <v>2.5515932095977623</v>
      </c>
      <c r="F13" s="12">
        <v>0.60614807909953028</v>
      </c>
    </row>
    <row r="14" spans="1:6" x14ac:dyDescent="0.25">
      <c r="A14">
        <v>2032</v>
      </c>
      <c r="B14" s="53">
        <v>3.0770239863395505</v>
      </c>
      <c r="C14" s="12">
        <v>1.0491078158523512</v>
      </c>
      <c r="D14" s="12">
        <v>0.60507462947050339</v>
      </c>
      <c r="E14" s="12">
        <v>2.5515932095977623</v>
      </c>
      <c r="F14" s="12">
        <v>0.60614807909953028</v>
      </c>
    </row>
    <row r="15" spans="1:6" x14ac:dyDescent="0.25">
      <c r="A15">
        <v>2033</v>
      </c>
      <c r="B15" s="53">
        <v>3.0770239863395505</v>
      </c>
      <c r="C15" s="12">
        <v>1.0491078158523512</v>
      </c>
      <c r="D15" s="12">
        <v>0.60507462947050339</v>
      </c>
      <c r="E15" s="12">
        <v>2.5515932095977623</v>
      </c>
      <c r="F15" s="12">
        <v>0.60614807909953028</v>
      </c>
    </row>
    <row r="16" spans="1:6" x14ac:dyDescent="0.25">
      <c r="A16">
        <v>2034</v>
      </c>
      <c r="B16" s="53">
        <v>3.0770239863395505</v>
      </c>
      <c r="C16" s="12">
        <v>1.0491078158523512</v>
      </c>
      <c r="D16" s="12">
        <v>0.60507462947050339</v>
      </c>
      <c r="E16" s="12">
        <v>2.5515932095977623</v>
      </c>
      <c r="F16" s="12">
        <v>0.60614807909953028</v>
      </c>
    </row>
    <row r="17" spans="1:6" x14ac:dyDescent="0.25">
      <c r="A17">
        <v>2035</v>
      </c>
      <c r="B17" s="53">
        <v>3.0770239863395505</v>
      </c>
      <c r="C17" s="12">
        <v>1.0491078158523512</v>
      </c>
      <c r="D17" s="12">
        <v>0.60507462947050339</v>
      </c>
      <c r="E17" s="12">
        <v>2.5515932095977623</v>
      </c>
      <c r="F17" s="12">
        <v>0.60614807909953028</v>
      </c>
    </row>
    <row r="18" spans="1:6" x14ac:dyDescent="0.25">
      <c r="A18">
        <v>2036</v>
      </c>
      <c r="B18" s="53">
        <v>3.0770239863395505</v>
      </c>
      <c r="C18" s="12">
        <v>1.0491078158523512</v>
      </c>
      <c r="D18" s="12">
        <v>0.60507462947050339</v>
      </c>
      <c r="E18" s="12">
        <v>2.5515932095977623</v>
      </c>
      <c r="F18" s="12">
        <v>0.60614807909953028</v>
      </c>
    </row>
    <row r="19" spans="1:6" x14ac:dyDescent="0.25">
      <c r="A19">
        <v>2037</v>
      </c>
      <c r="B19" s="53">
        <v>3.0770239863395505</v>
      </c>
      <c r="C19" s="12">
        <v>1.0491078158523512</v>
      </c>
      <c r="D19" s="12">
        <v>0.60507462947050339</v>
      </c>
      <c r="E19" s="12">
        <v>2.5515932095977623</v>
      </c>
      <c r="F19" s="12">
        <v>0.60614807909953028</v>
      </c>
    </row>
    <row r="20" spans="1:6" x14ac:dyDescent="0.25">
      <c r="A20">
        <v>2038</v>
      </c>
      <c r="B20" s="53">
        <v>3.0770239863395505</v>
      </c>
      <c r="C20" s="12">
        <v>1.0491078158523512</v>
      </c>
      <c r="D20" s="12">
        <v>0.60507462947050339</v>
      </c>
      <c r="E20" s="12">
        <v>2.5515932095977623</v>
      </c>
      <c r="F20" s="12">
        <v>0.60614807909953028</v>
      </c>
    </row>
    <row r="21" spans="1:6" x14ac:dyDescent="0.25">
      <c r="A21">
        <v>2039</v>
      </c>
      <c r="B21" s="53">
        <v>3.0770239863395505</v>
      </c>
      <c r="C21" s="12">
        <v>1.0491078158523512</v>
      </c>
      <c r="D21" s="12">
        <v>0.60507462947050339</v>
      </c>
      <c r="E21" s="12">
        <v>2.5515932095977623</v>
      </c>
      <c r="F21" s="12">
        <v>0.60614807909953028</v>
      </c>
    </row>
    <row r="22" spans="1:6" x14ac:dyDescent="0.25">
      <c r="A22">
        <v>2040</v>
      </c>
      <c r="B22" s="53">
        <v>3.0770239863395505</v>
      </c>
      <c r="C22" s="12">
        <v>1.0491078158523512</v>
      </c>
      <c r="D22" s="12">
        <v>0.60507462947050339</v>
      </c>
      <c r="E22" s="12">
        <v>2.5515932095977623</v>
      </c>
      <c r="F22" s="12">
        <v>0.60614807909953028</v>
      </c>
    </row>
    <row r="23" spans="1:6" x14ac:dyDescent="0.25">
      <c r="A23">
        <v>2041</v>
      </c>
      <c r="B23" s="53">
        <v>3.0770239863395505</v>
      </c>
      <c r="C23" s="12">
        <v>1.0491078158523512</v>
      </c>
      <c r="D23" s="12">
        <v>0.60507462947050339</v>
      </c>
      <c r="E23" s="12">
        <v>2.5515932095977623</v>
      </c>
      <c r="F23" s="12">
        <v>0.60614807909953028</v>
      </c>
    </row>
    <row r="24" spans="1:6" x14ac:dyDescent="0.25">
      <c r="A24">
        <v>2042</v>
      </c>
      <c r="B24" s="53">
        <v>3.0770239863395505</v>
      </c>
      <c r="C24" s="12">
        <v>1.0491078158523512</v>
      </c>
      <c r="D24" s="12">
        <v>0.60507462947050339</v>
      </c>
      <c r="E24" s="12">
        <v>2.5515932095977623</v>
      </c>
      <c r="F24" s="12">
        <v>0.60614807909953028</v>
      </c>
    </row>
    <row r="25" spans="1:6" x14ac:dyDescent="0.25">
      <c r="A25">
        <v>2043</v>
      </c>
      <c r="B25" s="53">
        <v>3.0770239863395505</v>
      </c>
      <c r="C25" s="12">
        <v>1.0491078158523512</v>
      </c>
      <c r="D25" s="12">
        <v>0.60507462947050339</v>
      </c>
      <c r="E25" s="12">
        <v>2.5515932095977623</v>
      </c>
      <c r="F25" s="12">
        <v>0.60614807909953028</v>
      </c>
    </row>
    <row r="26" spans="1:6" x14ac:dyDescent="0.25">
      <c r="A26">
        <v>2044</v>
      </c>
      <c r="B26" s="53">
        <v>3.0770239863395505</v>
      </c>
      <c r="C26" s="12">
        <v>1.0491078158523512</v>
      </c>
      <c r="D26" s="12">
        <v>0.60507462947050339</v>
      </c>
      <c r="E26" s="12">
        <v>2.5515932095977623</v>
      </c>
      <c r="F26" s="12">
        <v>0.60614807909953028</v>
      </c>
    </row>
    <row r="27" spans="1:6" x14ac:dyDescent="0.25">
      <c r="A27">
        <v>2045</v>
      </c>
      <c r="B27" s="53">
        <v>3.0770239863395505</v>
      </c>
      <c r="C27" s="12">
        <v>1.0491078158523512</v>
      </c>
      <c r="D27" s="12">
        <v>0.60507462947050339</v>
      </c>
      <c r="E27" s="12">
        <v>2.5515932095977623</v>
      </c>
      <c r="F27" s="12">
        <v>0.60614807909953028</v>
      </c>
    </row>
    <row r="28" spans="1:6" x14ac:dyDescent="0.25">
      <c r="A28">
        <v>2046</v>
      </c>
      <c r="B28" s="53">
        <v>3.0770239863395505</v>
      </c>
      <c r="C28" s="12">
        <v>1.0491078158523512</v>
      </c>
      <c r="D28" s="12">
        <v>0.60507462947050339</v>
      </c>
      <c r="E28" s="12">
        <v>2.5515932095977623</v>
      </c>
      <c r="F28" s="12">
        <v>0.60614807909953028</v>
      </c>
    </row>
    <row r="29" spans="1:6" x14ac:dyDescent="0.25">
      <c r="A29">
        <v>2047</v>
      </c>
      <c r="B29" s="53">
        <v>3.0770239863395505</v>
      </c>
      <c r="C29" s="12">
        <v>1.0491078158523512</v>
      </c>
      <c r="D29" s="12">
        <v>0.60507462947050339</v>
      </c>
      <c r="E29" s="12">
        <v>2.5515932095977623</v>
      </c>
      <c r="F29" s="12">
        <v>0.60614807909953028</v>
      </c>
    </row>
    <row r="30" spans="1:6" x14ac:dyDescent="0.25">
      <c r="A30">
        <v>2048</v>
      </c>
      <c r="B30" s="53">
        <v>3.0770239863395505</v>
      </c>
      <c r="C30" s="12">
        <v>1.0491078158523512</v>
      </c>
      <c r="D30" s="12">
        <v>0.60507462947050339</v>
      </c>
      <c r="E30" s="12">
        <v>2.5515932095977623</v>
      </c>
      <c r="F30" s="12">
        <v>0.60614807909953028</v>
      </c>
    </row>
    <row r="31" spans="1:6" x14ac:dyDescent="0.25">
      <c r="A31">
        <v>2049</v>
      </c>
      <c r="B31" s="53">
        <v>3.0770239863395505</v>
      </c>
      <c r="C31" s="12">
        <v>1.0491078158523512</v>
      </c>
      <c r="D31" s="12">
        <v>0.60507462947050339</v>
      </c>
      <c r="E31" s="12">
        <v>2.5515932095977623</v>
      </c>
      <c r="F31" s="12">
        <v>0.60614807909953028</v>
      </c>
    </row>
    <row r="32" spans="1:6" x14ac:dyDescent="0.25">
      <c r="A32">
        <v>2050</v>
      </c>
      <c r="B32" s="53">
        <v>3.0770239863395505</v>
      </c>
      <c r="C32" s="12">
        <v>1.0491078158523512</v>
      </c>
      <c r="D32" s="12">
        <v>0.60507462947050339</v>
      </c>
      <c r="E32" s="12">
        <v>2.5515932095977623</v>
      </c>
      <c r="F32" s="12">
        <v>0.60614807909953028</v>
      </c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M32"/>
  <sheetViews>
    <sheetView topLeftCell="A7" workbookViewId="0">
      <selection activeCell="I2" sqref="I2:M32"/>
    </sheetView>
  </sheetViews>
  <sheetFormatPr defaultRowHeight="15" x14ac:dyDescent="0.25"/>
  <cols>
    <col min="1" max="1" width="18.5703125" customWidth="1"/>
    <col min="9" max="9" width="12" bestFit="1" customWidth="1"/>
    <col min="13" max="13" width="12.140625" bestFit="1" customWidth="1"/>
    <col min="15" max="15" width="12" bestFit="1" customWidth="1"/>
    <col min="17" max="18" width="10" bestFit="1" customWidth="1"/>
  </cols>
  <sheetData>
    <row r="1" spans="1:13" x14ac:dyDescent="0.25">
      <c r="A1" t="s">
        <v>87</v>
      </c>
      <c r="B1" t="s">
        <v>119</v>
      </c>
      <c r="G1" t="s">
        <v>120</v>
      </c>
      <c r="H1" t="s">
        <v>87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25">
      <c r="A2">
        <v>2020</v>
      </c>
      <c r="B2" s="2">
        <v>13262.9375</v>
      </c>
      <c r="C2" s="2">
        <v>30908.39144736842</v>
      </c>
      <c r="D2" s="2">
        <v>4699.1056034482763</v>
      </c>
      <c r="E2" s="2">
        <v>9362.5833333333339</v>
      </c>
      <c r="F2" s="2">
        <v>3201.84375</v>
      </c>
      <c r="I2" s="7">
        <v>4494.8781143985125</v>
      </c>
      <c r="J2" s="7">
        <v>3015.6690460619525</v>
      </c>
      <c r="K2" s="7">
        <v>979.51589297441444</v>
      </c>
      <c r="L2" s="7">
        <v>3066.6911329674981</v>
      </c>
      <c r="M2" s="7">
        <v>1773.4017957909139</v>
      </c>
    </row>
    <row r="3" spans="1:13" x14ac:dyDescent="0.25">
      <c r="A3">
        <v>2021</v>
      </c>
      <c r="B3" s="2">
        <v>13113.90625</v>
      </c>
      <c r="C3" s="2">
        <v>31756.745065789473</v>
      </c>
      <c r="D3" s="2">
        <v>4802.96875</v>
      </c>
      <c r="E3" s="2">
        <v>9632.7638888888887</v>
      </c>
      <c r="F3" s="2">
        <v>3264.3489583333335</v>
      </c>
      <c r="I3" s="7">
        <f>I2*B3/B2</f>
        <v>4444.3706529868568</v>
      </c>
      <c r="J3" s="7">
        <f>J2*C3/C2</f>
        <v>3098.4411874573871</v>
      </c>
      <c r="K3" s="7">
        <f t="shared" ref="K3:M3" si="0">K2*D3/D2</f>
        <v>1001.1658858298823</v>
      </c>
      <c r="L3" s="7">
        <f t="shared" si="0"/>
        <v>3155.1881091249816</v>
      </c>
      <c r="M3" s="7">
        <f t="shared" si="0"/>
        <v>1808.0214891174915</v>
      </c>
    </row>
    <row r="4" spans="1:13" x14ac:dyDescent="0.25">
      <c r="A4">
        <v>2022</v>
      </c>
      <c r="B4" s="2">
        <v>12964.875</v>
      </c>
      <c r="C4" s="2">
        <v>32605.098684210523</v>
      </c>
      <c r="D4" s="2">
        <v>4906.8318965517246</v>
      </c>
      <c r="E4" s="2">
        <v>9902.9444444444453</v>
      </c>
      <c r="F4" s="2">
        <v>3326.854166666667</v>
      </c>
      <c r="I4" s="7">
        <f t="shared" ref="I4:I32" si="1">I3*B4/B3</f>
        <v>4393.8631915752012</v>
      </c>
      <c r="J4" s="7">
        <f>J3*C4/C3</f>
        <v>3181.2133288528216</v>
      </c>
      <c r="K4" s="7">
        <f t="shared" ref="K4:K32" si="2">K3*D4/D3</f>
        <v>1022.8158786853503</v>
      </c>
      <c r="L4" s="7">
        <f t="shared" ref="L4:L32" si="3">L3*E4/E3</f>
        <v>3243.6850852824659</v>
      </c>
      <c r="M4" s="7">
        <f t="shared" ref="M4:M32" si="4">M3*F4/F3</f>
        <v>1842.6411824440688</v>
      </c>
    </row>
    <row r="5" spans="1:13" x14ac:dyDescent="0.25">
      <c r="A5">
        <v>2023</v>
      </c>
      <c r="B5" s="2">
        <v>12815.84375</v>
      </c>
      <c r="C5" s="2">
        <v>33453.452302631573</v>
      </c>
      <c r="D5" s="2">
        <v>5010.6950431034484</v>
      </c>
      <c r="E5" s="2">
        <v>10173.125</v>
      </c>
      <c r="F5" s="2">
        <v>3389.359375</v>
      </c>
      <c r="I5" s="7">
        <f t="shared" si="1"/>
        <v>4343.3557301635456</v>
      </c>
      <c r="J5" s="7">
        <f t="shared" ref="J5:J32" si="5">J4*C5/C4</f>
        <v>3263.9854702482558</v>
      </c>
      <c r="K5" s="7">
        <f t="shared" si="2"/>
        <v>1044.4658715408182</v>
      </c>
      <c r="L5" s="7">
        <f t="shared" si="3"/>
        <v>3332.1820614399494</v>
      </c>
      <c r="M5" s="7">
        <f t="shared" si="4"/>
        <v>1877.260875770646</v>
      </c>
    </row>
    <row r="6" spans="1:13" x14ac:dyDescent="0.25">
      <c r="A6">
        <v>2024</v>
      </c>
      <c r="B6" s="2">
        <v>12666.8125</v>
      </c>
      <c r="C6" s="2">
        <v>34301.805921052626</v>
      </c>
      <c r="D6" s="2">
        <v>5114.558189655173</v>
      </c>
      <c r="E6" s="2">
        <v>10443.305555555557</v>
      </c>
      <c r="F6" s="2">
        <v>3451.8645833333335</v>
      </c>
      <c r="I6" s="7">
        <f t="shared" si="1"/>
        <v>4292.8482687518899</v>
      </c>
      <c r="J6" s="7">
        <f t="shared" si="5"/>
        <v>3346.7576116436903</v>
      </c>
      <c r="K6" s="7">
        <f t="shared" si="2"/>
        <v>1066.1158643962863</v>
      </c>
      <c r="L6" s="7">
        <f t="shared" si="3"/>
        <v>3420.6790375974333</v>
      </c>
      <c r="M6" s="7">
        <f t="shared" si="4"/>
        <v>1911.8805690972233</v>
      </c>
    </row>
    <row r="7" spans="1:13" x14ac:dyDescent="0.25">
      <c r="A7">
        <v>2025</v>
      </c>
      <c r="B7" s="2">
        <v>12517.78125</v>
      </c>
      <c r="C7" s="2">
        <v>35150.15953947368</v>
      </c>
      <c r="D7" s="2">
        <v>5218.4213362068967</v>
      </c>
      <c r="E7" s="2">
        <v>10713.486111111111</v>
      </c>
      <c r="F7" s="2">
        <v>3514.369791666667</v>
      </c>
      <c r="I7" s="7">
        <f t="shared" si="1"/>
        <v>4242.3408073402343</v>
      </c>
      <c r="J7" s="7">
        <f t="shared" si="5"/>
        <v>3429.5297530391254</v>
      </c>
      <c r="K7" s="7">
        <f t="shared" si="2"/>
        <v>1087.7658572517541</v>
      </c>
      <c r="L7" s="7">
        <f t="shared" si="3"/>
        <v>3509.1760137549168</v>
      </c>
      <c r="M7" s="7">
        <f t="shared" si="4"/>
        <v>1946.5002624238009</v>
      </c>
    </row>
    <row r="8" spans="1:13" x14ac:dyDescent="0.25">
      <c r="A8">
        <v>2026</v>
      </c>
      <c r="B8" s="2">
        <v>12368.75</v>
      </c>
      <c r="C8" s="2">
        <v>35998.513157894733</v>
      </c>
      <c r="D8" s="2">
        <v>5322.2844827586214</v>
      </c>
      <c r="E8" s="2">
        <v>10983.666666666668</v>
      </c>
      <c r="F8" s="2">
        <v>3576.875</v>
      </c>
      <c r="I8" s="7">
        <f t="shared" si="1"/>
        <v>4191.8333459285786</v>
      </c>
      <c r="J8" s="7">
        <f t="shared" si="5"/>
        <v>3512.3018944345599</v>
      </c>
      <c r="K8" s="7">
        <f t="shared" si="2"/>
        <v>1109.4158501072222</v>
      </c>
      <c r="L8" s="7">
        <f t="shared" si="3"/>
        <v>3597.6729899124007</v>
      </c>
      <c r="M8" s="7">
        <f t="shared" si="4"/>
        <v>1981.119955750378</v>
      </c>
    </row>
    <row r="9" spans="1:13" x14ac:dyDescent="0.25">
      <c r="A9">
        <v>2027</v>
      </c>
      <c r="B9" s="2">
        <v>12219.71875</v>
      </c>
      <c r="C9" s="2">
        <v>36846.866776315786</v>
      </c>
      <c r="D9" s="2">
        <v>5426.1476293103451</v>
      </c>
      <c r="E9" s="2">
        <v>11253.847222222223</v>
      </c>
      <c r="F9" s="2">
        <v>3639.3802083333335</v>
      </c>
      <c r="I9" s="7">
        <f t="shared" si="1"/>
        <v>4141.325884516923</v>
      </c>
      <c r="J9" s="7">
        <f t="shared" si="5"/>
        <v>3595.0740358299945</v>
      </c>
      <c r="K9" s="7">
        <f t="shared" si="2"/>
        <v>1131.0658429626901</v>
      </c>
      <c r="L9" s="7">
        <f t="shared" si="3"/>
        <v>3686.1699660698846</v>
      </c>
      <c r="M9" s="7">
        <f t="shared" si="4"/>
        <v>2015.7396490769556</v>
      </c>
    </row>
    <row r="10" spans="1:13" x14ac:dyDescent="0.25">
      <c r="A10">
        <v>2028</v>
      </c>
      <c r="B10" s="2">
        <v>12070.6875</v>
      </c>
      <c r="C10" s="2">
        <v>37695.22039473684</v>
      </c>
      <c r="D10" s="2">
        <v>5530.0107758620688</v>
      </c>
      <c r="E10" s="2">
        <v>11524.027777777777</v>
      </c>
      <c r="F10" s="2">
        <v>3701.885416666667</v>
      </c>
      <c r="I10" s="7">
        <f t="shared" si="1"/>
        <v>4090.8184231052669</v>
      </c>
      <c r="J10" s="7">
        <f t="shared" si="5"/>
        <v>3677.8461772254291</v>
      </c>
      <c r="K10" s="7">
        <f t="shared" si="2"/>
        <v>1152.715835818158</v>
      </c>
      <c r="L10" s="7">
        <f t="shared" si="3"/>
        <v>3774.6669422273685</v>
      </c>
      <c r="M10" s="7">
        <f t="shared" si="4"/>
        <v>2050.359342403533</v>
      </c>
    </row>
    <row r="11" spans="1:13" x14ac:dyDescent="0.25">
      <c r="A11">
        <v>2029</v>
      </c>
      <c r="B11" s="2">
        <v>11921.65625</v>
      </c>
      <c r="C11" s="2">
        <v>38543.574013157893</v>
      </c>
      <c r="D11" s="2">
        <v>5633.8739224137935</v>
      </c>
      <c r="E11" s="2">
        <v>11794.208333333334</v>
      </c>
      <c r="F11" s="2">
        <v>3764.390625</v>
      </c>
      <c r="I11" s="7">
        <f t="shared" si="1"/>
        <v>4040.3109616936108</v>
      </c>
      <c r="J11" s="7">
        <f t="shared" si="5"/>
        <v>3760.6183186208641</v>
      </c>
      <c r="K11" s="7">
        <f t="shared" si="2"/>
        <v>1174.3658286736261</v>
      </c>
      <c r="L11" s="7">
        <f t="shared" si="3"/>
        <v>3863.1639183848529</v>
      </c>
      <c r="M11" s="7">
        <f t="shared" si="4"/>
        <v>2084.9790357301104</v>
      </c>
    </row>
    <row r="12" spans="1:13" x14ac:dyDescent="0.25">
      <c r="A12">
        <v>2030</v>
      </c>
      <c r="B12" s="2">
        <v>11772.625</v>
      </c>
      <c r="C12" s="2">
        <v>39391.927631578947</v>
      </c>
      <c r="D12" s="2">
        <v>5737.7370689655172</v>
      </c>
      <c r="E12" s="2">
        <v>12064.388888888889</v>
      </c>
      <c r="F12" s="2">
        <v>3826.8958333333335</v>
      </c>
      <c r="I12" s="7">
        <f t="shared" si="1"/>
        <v>3989.8035002819552</v>
      </c>
      <c r="J12" s="7">
        <f t="shared" si="5"/>
        <v>3843.3904600162991</v>
      </c>
      <c r="K12" s="7">
        <f t="shared" si="2"/>
        <v>1196.015821529094</v>
      </c>
      <c r="L12" s="7">
        <f t="shared" si="3"/>
        <v>3951.6608945423359</v>
      </c>
      <c r="M12" s="7">
        <f t="shared" si="4"/>
        <v>2119.5987290566877</v>
      </c>
    </row>
    <row r="13" spans="1:13" x14ac:dyDescent="0.25">
      <c r="A13">
        <v>2031</v>
      </c>
      <c r="B13" s="2">
        <v>11623.59375</v>
      </c>
      <c r="C13" s="2">
        <v>40240.28125</v>
      </c>
      <c r="D13" s="2">
        <v>5841.6002155172418</v>
      </c>
      <c r="E13" s="2">
        <v>12334.569444444445</v>
      </c>
      <c r="F13" s="2">
        <v>3889.401041666667</v>
      </c>
      <c r="I13" s="7">
        <f t="shared" si="1"/>
        <v>3939.2960388702991</v>
      </c>
      <c r="J13" s="7">
        <f t="shared" si="5"/>
        <v>3926.1626014117337</v>
      </c>
      <c r="K13" s="7">
        <f t="shared" si="2"/>
        <v>1217.6658143845618</v>
      </c>
      <c r="L13" s="7">
        <f t="shared" si="3"/>
        <v>4040.1578706998198</v>
      </c>
      <c r="M13" s="7">
        <f t="shared" si="4"/>
        <v>2154.2184223832651</v>
      </c>
    </row>
    <row r="14" spans="1:13" x14ac:dyDescent="0.25">
      <c r="A14">
        <v>2032</v>
      </c>
      <c r="B14" s="2">
        <v>11474.5625</v>
      </c>
      <c r="C14" s="2">
        <v>41088.634868421053</v>
      </c>
      <c r="D14" s="2">
        <v>5945.4633620689656</v>
      </c>
      <c r="E14" s="2">
        <v>12604.75</v>
      </c>
      <c r="F14" s="2">
        <v>3951.90625</v>
      </c>
      <c r="I14" s="7">
        <f t="shared" si="1"/>
        <v>3888.7885774586434</v>
      </c>
      <c r="J14" s="7">
        <f t="shared" si="5"/>
        <v>4008.9347428071683</v>
      </c>
      <c r="K14" s="7">
        <f t="shared" si="2"/>
        <v>1239.3158072400297</v>
      </c>
      <c r="L14" s="7">
        <f t="shared" si="3"/>
        <v>4128.6548468573028</v>
      </c>
      <c r="M14" s="7">
        <f t="shared" si="4"/>
        <v>2188.838115709842</v>
      </c>
    </row>
    <row r="15" spans="1:13" x14ac:dyDescent="0.25">
      <c r="A15">
        <v>2033</v>
      </c>
      <c r="B15" s="2">
        <v>11325.53125</v>
      </c>
      <c r="C15" s="2">
        <v>41936.988486842107</v>
      </c>
      <c r="D15" s="2">
        <v>6049.3265086206902</v>
      </c>
      <c r="E15" s="2">
        <v>12874.930555555555</v>
      </c>
      <c r="F15" s="2">
        <v>4014.4114583333335</v>
      </c>
      <c r="I15" s="7">
        <f t="shared" si="1"/>
        <v>3838.2811160469873</v>
      </c>
      <c r="J15" s="7">
        <f t="shared" si="5"/>
        <v>4091.7068842026033</v>
      </c>
      <c r="K15" s="7">
        <f t="shared" si="2"/>
        <v>1260.9658000954978</v>
      </c>
      <c r="L15" s="7">
        <f t="shared" si="3"/>
        <v>4217.1518230147867</v>
      </c>
      <c r="M15" s="7">
        <f t="shared" si="4"/>
        <v>2223.4578090364198</v>
      </c>
    </row>
    <row r="16" spans="1:13" x14ac:dyDescent="0.25">
      <c r="A16">
        <v>2034</v>
      </c>
      <c r="B16" s="2">
        <v>11176.5</v>
      </c>
      <c r="C16" s="2">
        <v>42785.34210526316</v>
      </c>
      <c r="D16" s="2">
        <v>6153.1896551724139</v>
      </c>
      <c r="E16" s="2">
        <v>13145.111111111111</v>
      </c>
      <c r="F16" s="2">
        <v>4076.916666666667</v>
      </c>
      <c r="I16" s="7">
        <f t="shared" si="1"/>
        <v>3787.7736546353312</v>
      </c>
      <c r="J16" s="7">
        <f t="shared" si="5"/>
        <v>4174.4790255980379</v>
      </c>
      <c r="K16" s="7">
        <f t="shared" si="2"/>
        <v>1282.6157929509657</v>
      </c>
      <c r="L16" s="7">
        <f t="shared" si="3"/>
        <v>4305.6487991722706</v>
      </c>
      <c r="M16" s="7">
        <f t="shared" si="4"/>
        <v>2258.0775023629976</v>
      </c>
    </row>
    <row r="17" spans="1:13" x14ac:dyDescent="0.25">
      <c r="A17">
        <v>2035</v>
      </c>
      <c r="B17" s="2">
        <v>11027.46875</v>
      </c>
      <c r="C17" s="2">
        <v>43633.695723684214</v>
      </c>
      <c r="D17" s="2">
        <v>6257.0528017241377</v>
      </c>
      <c r="E17" s="2">
        <v>13415.291666666668</v>
      </c>
      <c r="F17" s="2">
        <v>4139.421875</v>
      </c>
      <c r="I17" s="7">
        <f t="shared" si="1"/>
        <v>3737.2661932236751</v>
      </c>
      <c r="J17" s="7">
        <f t="shared" si="5"/>
        <v>4257.2511669934729</v>
      </c>
      <c r="K17" s="7">
        <f t="shared" si="2"/>
        <v>1304.2657858064335</v>
      </c>
      <c r="L17" s="7">
        <f t="shared" si="3"/>
        <v>4394.1457753297545</v>
      </c>
      <c r="M17" s="7">
        <f t="shared" si="4"/>
        <v>2292.697195689575</v>
      </c>
    </row>
    <row r="18" spans="1:13" x14ac:dyDescent="0.25">
      <c r="A18">
        <v>2036</v>
      </c>
      <c r="B18" s="2">
        <v>10878.4375</v>
      </c>
      <c r="C18" s="2">
        <v>44482.04934210526</v>
      </c>
      <c r="D18" s="2">
        <v>6360.9159482758623</v>
      </c>
      <c r="E18" s="2">
        <v>13685.472222222223</v>
      </c>
      <c r="F18" s="2">
        <v>4201.9270833333339</v>
      </c>
      <c r="I18" s="7">
        <f t="shared" si="1"/>
        <v>3686.7587318120191</v>
      </c>
      <c r="J18" s="7">
        <f t="shared" si="5"/>
        <v>4340.023308388907</v>
      </c>
      <c r="K18" s="7">
        <f t="shared" si="2"/>
        <v>1325.9157786619016</v>
      </c>
      <c r="L18" s="7">
        <f t="shared" si="3"/>
        <v>4482.6427514872375</v>
      </c>
      <c r="M18" s="7">
        <f t="shared" si="4"/>
        <v>2327.3168890161528</v>
      </c>
    </row>
    <row r="19" spans="1:13" x14ac:dyDescent="0.25">
      <c r="A19">
        <v>2037</v>
      </c>
      <c r="B19" s="2">
        <v>10729.40625</v>
      </c>
      <c r="C19" s="2">
        <v>45330.402960526313</v>
      </c>
      <c r="D19" s="2">
        <v>6464.7790948275861</v>
      </c>
      <c r="E19" s="2">
        <v>13955.652777777777</v>
      </c>
      <c r="F19" s="2">
        <v>4264.432291666667</v>
      </c>
      <c r="I19" s="7">
        <f t="shared" si="1"/>
        <v>3636.251270400363</v>
      </c>
      <c r="J19" s="7">
        <f t="shared" si="5"/>
        <v>4422.7954497843421</v>
      </c>
      <c r="K19" s="7">
        <f t="shared" si="2"/>
        <v>1347.5657715173695</v>
      </c>
      <c r="L19" s="7">
        <f t="shared" si="3"/>
        <v>4571.1397276447215</v>
      </c>
      <c r="M19" s="7">
        <f t="shared" si="4"/>
        <v>2361.9365823427297</v>
      </c>
    </row>
    <row r="20" spans="1:13" x14ac:dyDescent="0.25">
      <c r="A20">
        <v>2038</v>
      </c>
      <c r="B20" s="2">
        <v>10580.375</v>
      </c>
      <c r="C20" s="2">
        <v>46178.756578947367</v>
      </c>
      <c r="D20" s="2">
        <v>6568.6422413793107</v>
      </c>
      <c r="E20" s="2">
        <v>14225.833333333334</v>
      </c>
      <c r="F20" s="2">
        <v>4326.9375</v>
      </c>
      <c r="I20" s="7">
        <f t="shared" si="1"/>
        <v>3585.7438089887069</v>
      </c>
      <c r="J20" s="7">
        <f t="shared" si="5"/>
        <v>4505.5675911797762</v>
      </c>
      <c r="K20" s="7">
        <f t="shared" si="2"/>
        <v>1369.2157643728376</v>
      </c>
      <c r="L20" s="7">
        <f t="shared" si="3"/>
        <v>4659.6367038022054</v>
      </c>
      <c r="M20" s="7">
        <f t="shared" si="4"/>
        <v>2396.5562756693071</v>
      </c>
    </row>
    <row r="21" spans="1:13" x14ac:dyDescent="0.25">
      <c r="A21">
        <v>2039</v>
      </c>
      <c r="B21" s="2">
        <v>10431.34375</v>
      </c>
      <c r="C21" s="2">
        <v>47027.11019736842</v>
      </c>
      <c r="D21" s="2">
        <v>6672.5053879310344</v>
      </c>
      <c r="E21" s="2">
        <v>14496.013888888889</v>
      </c>
      <c r="F21" s="2">
        <v>4389.4427083333339</v>
      </c>
      <c r="I21" s="7">
        <f t="shared" si="1"/>
        <v>3535.2363475770512</v>
      </c>
      <c r="J21" s="7">
        <f t="shared" si="5"/>
        <v>4588.3397325752112</v>
      </c>
      <c r="K21" s="7">
        <f t="shared" si="2"/>
        <v>1390.8657572283053</v>
      </c>
      <c r="L21" s="7">
        <f t="shared" si="3"/>
        <v>4748.1336799596893</v>
      </c>
      <c r="M21" s="7">
        <f t="shared" si="4"/>
        <v>2431.1759689958844</v>
      </c>
    </row>
    <row r="22" spans="1:13" x14ac:dyDescent="0.25">
      <c r="A22">
        <v>2040</v>
      </c>
      <c r="B22" s="2">
        <v>10282.3125</v>
      </c>
      <c r="C22" s="2">
        <v>47875.463815789473</v>
      </c>
      <c r="D22" s="2">
        <v>6776.3685344827591</v>
      </c>
      <c r="E22" s="2">
        <v>14766.194444444445</v>
      </c>
      <c r="F22" s="2">
        <v>4451.947916666667</v>
      </c>
      <c r="I22" s="7">
        <f t="shared" si="1"/>
        <v>3484.7288861653956</v>
      </c>
      <c r="J22" s="7">
        <f t="shared" si="5"/>
        <v>4671.1118739706462</v>
      </c>
      <c r="K22" s="7">
        <f t="shared" si="2"/>
        <v>1412.5157500837731</v>
      </c>
      <c r="L22" s="7">
        <f t="shared" si="3"/>
        <v>4836.6306561171741</v>
      </c>
      <c r="M22" s="7">
        <f t="shared" si="4"/>
        <v>2465.7956623224613</v>
      </c>
    </row>
    <row r="23" spans="1:13" x14ac:dyDescent="0.25">
      <c r="A23">
        <v>2041</v>
      </c>
      <c r="B23" s="2">
        <v>10133.28125</v>
      </c>
      <c r="C23" s="2">
        <v>48723.817434210527</v>
      </c>
      <c r="D23" s="2">
        <v>6880.2316810344828</v>
      </c>
      <c r="E23" s="2">
        <v>15036.375</v>
      </c>
      <c r="F23" s="2">
        <v>4514.453125</v>
      </c>
      <c r="I23" s="7">
        <f t="shared" si="1"/>
        <v>3434.2214247537399</v>
      </c>
      <c r="J23" s="7">
        <f t="shared" si="5"/>
        <v>4753.8840153660803</v>
      </c>
      <c r="K23" s="7">
        <f t="shared" si="2"/>
        <v>1434.165742939241</v>
      </c>
      <c r="L23" s="7">
        <f t="shared" si="3"/>
        <v>4925.1276322746571</v>
      </c>
      <c r="M23" s="7">
        <f t="shared" si="4"/>
        <v>2500.4153556490387</v>
      </c>
    </row>
    <row r="24" spans="1:13" x14ac:dyDescent="0.25">
      <c r="A24">
        <v>2042</v>
      </c>
      <c r="B24" s="2">
        <v>9984.25</v>
      </c>
      <c r="C24" s="2">
        <v>49572.17105263158</v>
      </c>
      <c r="D24" s="2">
        <v>6984.0948275862065</v>
      </c>
      <c r="E24" s="2">
        <v>15306.555555555555</v>
      </c>
      <c r="F24" s="2">
        <v>4576.9583333333339</v>
      </c>
      <c r="I24" s="7">
        <f t="shared" si="1"/>
        <v>3383.7139633420838</v>
      </c>
      <c r="J24" s="7">
        <f t="shared" si="5"/>
        <v>4836.6561567615145</v>
      </c>
      <c r="K24" s="7">
        <f t="shared" si="2"/>
        <v>1455.8157357947089</v>
      </c>
      <c r="L24" s="7">
        <f t="shared" si="3"/>
        <v>5013.6246084321401</v>
      </c>
      <c r="M24" s="7">
        <f t="shared" si="4"/>
        <v>2535.0350489756165</v>
      </c>
    </row>
    <row r="25" spans="1:13" x14ac:dyDescent="0.25">
      <c r="A25">
        <v>2043</v>
      </c>
      <c r="B25" s="2">
        <v>9835.21875</v>
      </c>
      <c r="C25" s="2">
        <v>50420.524671052626</v>
      </c>
      <c r="D25" s="2">
        <v>7087.9579741379312</v>
      </c>
      <c r="E25" s="2">
        <v>15576.736111111111</v>
      </c>
      <c r="F25" s="2">
        <v>4639.463541666667</v>
      </c>
      <c r="I25" s="7">
        <f t="shared" si="1"/>
        <v>3333.2065019304277</v>
      </c>
      <c r="J25" s="7">
        <f t="shared" si="5"/>
        <v>4919.4282981569486</v>
      </c>
      <c r="K25" s="7">
        <f t="shared" si="2"/>
        <v>1477.465728650177</v>
      </c>
      <c r="L25" s="7">
        <f t="shared" si="3"/>
        <v>5102.121584589624</v>
      </c>
      <c r="M25" s="7">
        <f t="shared" si="4"/>
        <v>2569.6547423021939</v>
      </c>
    </row>
    <row r="26" spans="1:13" x14ac:dyDescent="0.25">
      <c r="A26">
        <v>2044</v>
      </c>
      <c r="B26" s="2">
        <v>9686.1875</v>
      </c>
      <c r="C26" s="2">
        <v>51268.87828947368</v>
      </c>
      <c r="D26" s="2">
        <v>7191.8211206896558</v>
      </c>
      <c r="E26" s="2">
        <v>15846.916666666668</v>
      </c>
      <c r="F26" s="2">
        <v>4701.96875</v>
      </c>
      <c r="I26" s="7">
        <f t="shared" si="1"/>
        <v>3282.6990405187717</v>
      </c>
      <c r="J26" s="7">
        <f t="shared" si="5"/>
        <v>5002.2004395523836</v>
      </c>
      <c r="K26" s="7">
        <f t="shared" si="2"/>
        <v>1499.1157215056451</v>
      </c>
      <c r="L26" s="7">
        <f t="shared" si="3"/>
        <v>5190.6185607471079</v>
      </c>
      <c r="M26" s="7">
        <f t="shared" si="4"/>
        <v>2604.2744356287712</v>
      </c>
    </row>
    <row r="27" spans="1:13" x14ac:dyDescent="0.25">
      <c r="A27">
        <v>2045</v>
      </c>
      <c r="B27" s="2">
        <v>9537.15625</v>
      </c>
      <c r="C27" s="2">
        <v>52117.231907894733</v>
      </c>
      <c r="D27" s="2">
        <v>7295.6842672413795</v>
      </c>
      <c r="E27" s="2">
        <v>16117.097222222223</v>
      </c>
      <c r="F27" s="2">
        <v>4764.473958333333</v>
      </c>
      <c r="I27" s="7">
        <f t="shared" si="1"/>
        <v>3232.191579107116</v>
      </c>
      <c r="J27" s="7">
        <f t="shared" si="5"/>
        <v>5084.9725809478186</v>
      </c>
      <c r="K27" s="7">
        <f t="shared" si="2"/>
        <v>1520.7657143611129</v>
      </c>
      <c r="L27" s="7">
        <f t="shared" si="3"/>
        <v>5279.115536904591</v>
      </c>
      <c r="M27" s="7">
        <f t="shared" si="4"/>
        <v>2638.8941289553482</v>
      </c>
    </row>
    <row r="28" spans="1:13" x14ac:dyDescent="0.25">
      <c r="A28">
        <v>2046</v>
      </c>
      <c r="B28" s="2">
        <v>9388.125</v>
      </c>
      <c r="C28" s="2">
        <v>52965.585526315786</v>
      </c>
      <c r="D28" s="2">
        <v>7399.5474137931033</v>
      </c>
      <c r="E28" s="2">
        <v>16387.277777777777</v>
      </c>
      <c r="F28" s="2">
        <v>4826.979166666667</v>
      </c>
      <c r="I28" s="7">
        <f t="shared" si="1"/>
        <v>3181.6841176954604</v>
      </c>
      <c r="J28" s="7">
        <f t="shared" si="5"/>
        <v>5167.7447223432537</v>
      </c>
      <c r="K28" s="7">
        <f t="shared" si="2"/>
        <v>1542.4157072165808</v>
      </c>
      <c r="L28" s="7">
        <f t="shared" si="3"/>
        <v>5367.6125130620749</v>
      </c>
      <c r="M28" s="7">
        <f t="shared" si="4"/>
        <v>2673.513822281926</v>
      </c>
    </row>
    <row r="29" spans="1:13" x14ac:dyDescent="0.25">
      <c r="A29">
        <v>2047</v>
      </c>
      <c r="B29" s="2">
        <v>9239.09375</v>
      </c>
      <c r="C29" s="2">
        <v>53813.93914473684</v>
      </c>
      <c r="D29" s="2">
        <v>7503.4105603448279</v>
      </c>
      <c r="E29" s="2">
        <v>16657.458333333332</v>
      </c>
      <c r="F29" s="2">
        <v>4889.484375</v>
      </c>
      <c r="I29" s="7">
        <f t="shared" si="1"/>
        <v>3131.1766562838043</v>
      </c>
      <c r="J29" s="7">
        <f t="shared" si="5"/>
        <v>5250.5168637386887</v>
      </c>
      <c r="K29" s="7">
        <f t="shared" si="2"/>
        <v>1564.0657000720487</v>
      </c>
      <c r="L29" s="7">
        <f t="shared" si="3"/>
        <v>5456.1094892195588</v>
      </c>
      <c r="M29" s="7">
        <f t="shared" si="4"/>
        <v>2708.1335156085033</v>
      </c>
    </row>
    <row r="30" spans="1:13" x14ac:dyDescent="0.25">
      <c r="A30">
        <v>2048</v>
      </c>
      <c r="B30" s="2">
        <v>9090.0625</v>
      </c>
      <c r="C30" s="2">
        <v>54662.292763157893</v>
      </c>
      <c r="D30" s="2">
        <v>7607.2737068965516</v>
      </c>
      <c r="E30" s="2">
        <v>16927.638888888891</v>
      </c>
      <c r="F30" s="2">
        <v>4951.989583333333</v>
      </c>
      <c r="I30" s="7">
        <f t="shared" si="1"/>
        <v>3080.6691948721486</v>
      </c>
      <c r="J30" s="7">
        <f t="shared" si="5"/>
        <v>5333.2890051341237</v>
      </c>
      <c r="K30" s="7">
        <f t="shared" si="2"/>
        <v>1585.7156929275166</v>
      </c>
      <c r="L30" s="7">
        <f t="shared" si="3"/>
        <v>5544.6064653770427</v>
      </c>
      <c r="M30" s="7">
        <f t="shared" si="4"/>
        <v>2742.7532089350802</v>
      </c>
    </row>
    <row r="31" spans="1:13" x14ac:dyDescent="0.25">
      <c r="A31">
        <v>2049</v>
      </c>
      <c r="B31" s="2">
        <v>8941.03125</v>
      </c>
      <c r="C31" s="2">
        <v>55510.646381578947</v>
      </c>
      <c r="D31" s="2">
        <v>7711.1368534482754</v>
      </c>
      <c r="E31" s="2">
        <v>17197.819444444445</v>
      </c>
      <c r="F31" s="2">
        <v>5014.494791666667</v>
      </c>
      <c r="I31" s="7">
        <f t="shared" si="1"/>
        <v>3030.1617334604925</v>
      </c>
      <c r="J31" s="7">
        <f t="shared" si="5"/>
        <v>5416.0611465295578</v>
      </c>
      <c r="K31" s="7">
        <f t="shared" si="2"/>
        <v>1607.3656857829844</v>
      </c>
      <c r="L31" s="7">
        <f t="shared" si="3"/>
        <v>5633.1034415345257</v>
      </c>
      <c r="M31" s="7">
        <f t="shared" si="4"/>
        <v>2777.3729022616581</v>
      </c>
    </row>
    <row r="32" spans="1:13" x14ac:dyDescent="0.25">
      <c r="A32">
        <v>2050</v>
      </c>
      <c r="B32" s="2">
        <v>8792</v>
      </c>
      <c r="C32" s="2">
        <v>56359</v>
      </c>
      <c r="D32" s="2">
        <v>7815</v>
      </c>
      <c r="E32" s="2">
        <v>17468</v>
      </c>
      <c r="F32" s="2">
        <v>5077</v>
      </c>
      <c r="I32" s="7">
        <f t="shared" si="1"/>
        <v>2979.6542720488369</v>
      </c>
      <c r="J32" s="7">
        <f t="shared" si="5"/>
        <v>5498.8332879249929</v>
      </c>
      <c r="K32" s="7">
        <f t="shared" si="2"/>
        <v>1629.0156786384523</v>
      </c>
      <c r="L32" s="7">
        <f t="shared" si="3"/>
        <v>5721.6004176920096</v>
      </c>
      <c r="M32" s="7">
        <f t="shared" si="4"/>
        <v>2811.992595588235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048E-3935-4891-8F6A-7CD3A76431CA}">
  <dimension ref="A1:F32"/>
  <sheetViews>
    <sheetView topLeftCell="A7" workbookViewId="0">
      <selection activeCell="B2" sqref="B2:F32"/>
    </sheetView>
  </sheetViews>
  <sheetFormatPr defaultRowHeight="15" x14ac:dyDescent="0.25"/>
  <cols>
    <col min="9" max="9" width="12" bestFit="1" customWidth="1"/>
    <col min="10" max="10" width="10" bestFit="1" customWidth="1"/>
  </cols>
  <sheetData>
    <row r="1" spans="1:6" x14ac:dyDescent="0.25">
      <c r="A1" t="s">
        <v>87</v>
      </c>
      <c r="B1" t="s">
        <v>135</v>
      </c>
      <c r="C1" t="s">
        <v>136</v>
      </c>
      <c r="D1" t="s">
        <v>113</v>
      </c>
      <c r="E1" t="s">
        <v>137</v>
      </c>
      <c r="F1" t="s">
        <v>138</v>
      </c>
    </row>
    <row r="2" spans="1:6" x14ac:dyDescent="0.25">
      <c r="A2">
        <v>2020</v>
      </c>
      <c r="B2">
        <v>4494.8781143985125</v>
      </c>
      <c r="C2">
        <v>3015.6690460619525</v>
      </c>
      <c r="D2">
        <v>979.51589297441444</v>
      </c>
      <c r="E2">
        <v>3066.6911329674981</v>
      </c>
      <c r="F2">
        <v>1773.4017957909139</v>
      </c>
    </row>
    <row r="3" spans="1:6" x14ac:dyDescent="0.25">
      <c r="A3">
        <v>2021</v>
      </c>
      <c r="B3">
        <v>4444.3706529868568</v>
      </c>
      <c r="C3">
        <v>3098.4411874573871</v>
      </c>
      <c r="D3">
        <v>1001.1658858298823</v>
      </c>
      <c r="E3">
        <v>3155.1881091249816</v>
      </c>
      <c r="F3">
        <v>1808.0214891174915</v>
      </c>
    </row>
    <row r="4" spans="1:6" x14ac:dyDescent="0.25">
      <c r="A4">
        <v>2022</v>
      </c>
      <c r="B4">
        <v>4393.8631915752012</v>
      </c>
      <c r="C4">
        <v>3181.2133288528216</v>
      </c>
      <c r="D4">
        <v>1022.8158786853503</v>
      </c>
      <c r="E4">
        <v>3243.6850852824659</v>
      </c>
      <c r="F4">
        <v>1842.6411824440688</v>
      </c>
    </row>
    <row r="5" spans="1:6" x14ac:dyDescent="0.25">
      <c r="A5">
        <v>2023</v>
      </c>
      <c r="B5">
        <v>4343.3557301635456</v>
      </c>
      <c r="C5">
        <v>3263.9854702482558</v>
      </c>
      <c r="D5">
        <v>1044.4658715408182</v>
      </c>
      <c r="E5">
        <v>3332.1820614399494</v>
      </c>
      <c r="F5">
        <v>1877.260875770646</v>
      </c>
    </row>
    <row r="6" spans="1:6" x14ac:dyDescent="0.25">
      <c r="A6">
        <v>2024</v>
      </c>
      <c r="B6">
        <v>4292.8482687518899</v>
      </c>
      <c r="C6">
        <v>3346.7576116436903</v>
      </c>
      <c r="D6">
        <v>1066.1158643962863</v>
      </c>
      <c r="E6">
        <v>3420.6790375974333</v>
      </c>
      <c r="F6">
        <v>1911.8805690972233</v>
      </c>
    </row>
    <row r="7" spans="1:6" x14ac:dyDescent="0.25">
      <c r="A7">
        <v>2025</v>
      </c>
      <c r="B7">
        <v>4242.3408073402343</v>
      </c>
      <c r="C7">
        <v>3429.5297530391254</v>
      </c>
      <c r="D7">
        <v>1087.7658572517541</v>
      </c>
      <c r="E7">
        <v>3509.1760137549168</v>
      </c>
      <c r="F7">
        <v>1946.5002624238009</v>
      </c>
    </row>
    <row r="8" spans="1:6" x14ac:dyDescent="0.25">
      <c r="A8">
        <v>2026</v>
      </c>
      <c r="B8">
        <v>4191.8333459285786</v>
      </c>
      <c r="C8">
        <v>3512.3018944345599</v>
      </c>
      <c r="D8">
        <v>1109.4158501072222</v>
      </c>
      <c r="E8">
        <v>3597.6729899124007</v>
      </c>
      <c r="F8">
        <v>1981.119955750378</v>
      </c>
    </row>
    <row r="9" spans="1:6" x14ac:dyDescent="0.25">
      <c r="A9">
        <v>2027</v>
      </c>
      <c r="B9">
        <v>4141.325884516923</v>
      </c>
      <c r="C9">
        <v>3595.0740358299945</v>
      </c>
      <c r="D9">
        <v>1131.0658429626901</v>
      </c>
      <c r="E9">
        <v>3686.1699660698846</v>
      </c>
      <c r="F9">
        <v>2015.7396490769556</v>
      </c>
    </row>
    <row r="10" spans="1:6" x14ac:dyDescent="0.25">
      <c r="A10">
        <v>2028</v>
      </c>
      <c r="B10">
        <v>4090.8184231052669</v>
      </c>
      <c r="C10">
        <v>3677.8461772254291</v>
      </c>
      <c r="D10">
        <v>1152.715835818158</v>
      </c>
      <c r="E10">
        <v>3774.6669422273685</v>
      </c>
      <c r="F10">
        <v>2050.359342403533</v>
      </c>
    </row>
    <row r="11" spans="1:6" x14ac:dyDescent="0.25">
      <c r="A11">
        <v>2029</v>
      </c>
      <c r="B11">
        <v>4040.3109616936108</v>
      </c>
      <c r="C11">
        <v>3760.6183186208641</v>
      </c>
      <c r="D11">
        <v>1174.3658286736261</v>
      </c>
      <c r="E11">
        <v>3863.1639183848529</v>
      </c>
      <c r="F11">
        <v>2084.9790357301104</v>
      </c>
    </row>
    <row r="12" spans="1:6" x14ac:dyDescent="0.25">
      <c r="A12">
        <v>2030</v>
      </c>
      <c r="B12">
        <v>3989.8035002819552</v>
      </c>
      <c r="C12">
        <v>3843.3904600162991</v>
      </c>
      <c r="D12">
        <v>1196.015821529094</v>
      </c>
      <c r="E12">
        <v>3951.6608945423359</v>
      </c>
      <c r="F12">
        <v>2119.5987290566877</v>
      </c>
    </row>
    <row r="13" spans="1:6" x14ac:dyDescent="0.25">
      <c r="A13">
        <v>2031</v>
      </c>
      <c r="B13">
        <v>3939.2960388702991</v>
      </c>
      <c r="C13">
        <v>3926.1626014117337</v>
      </c>
      <c r="D13">
        <v>1217.6658143845618</v>
      </c>
      <c r="E13">
        <v>4040.1578706998198</v>
      </c>
      <c r="F13">
        <v>2154.2184223832651</v>
      </c>
    </row>
    <row r="14" spans="1:6" x14ac:dyDescent="0.25">
      <c r="A14">
        <v>2032</v>
      </c>
      <c r="B14">
        <v>3888.7885774586434</v>
      </c>
      <c r="C14">
        <v>4008.9347428071683</v>
      </c>
      <c r="D14">
        <v>1239.3158072400297</v>
      </c>
      <c r="E14">
        <v>4128.6548468573028</v>
      </c>
      <c r="F14">
        <v>2188.838115709842</v>
      </c>
    </row>
    <row r="15" spans="1:6" x14ac:dyDescent="0.25">
      <c r="A15">
        <v>2033</v>
      </c>
      <c r="B15">
        <v>3838.2811160469873</v>
      </c>
      <c r="C15">
        <v>4091.7068842026033</v>
      </c>
      <c r="D15">
        <v>1260.9658000954978</v>
      </c>
      <c r="E15">
        <v>4217.1518230147867</v>
      </c>
      <c r="F15">
        <v>2223.4578090364198</v>
      </c>
    </row>
    <row r="16" spans="1:6" x14ac:dyDescent="0.25">
      <c r="A16">
        <v>2034</v>
      </c>
      <c r="B16">
        <v>3787.7736546353312</v>
      </c>
      <c r="C16">
        <v>4174.4790255980379</v>
      </c>
      <c r="D16">
        <v>1282.6157929509657</v>
      </c>
      <c r="E16">
        <v>4305.6487991722706</v>
      </c>
      <c r="F16">
        <v>2258.0775023629976</v>
      </c>
    </row>
    <row r="17" spans="1:6" x14ac:dyDescent="0.25">
      <c r="A17">
        <v>2035</v>
      </c>
      <c r="B17">
        <v>3737.2661932236751</v>
      </c>
      <c r="C17">
        <v>4257.2511669934729</v>
      </c>
      <c r="D17">
        <v>1304.2657858064335</v>
      </c>
      <c r="E17">
        <v>4394.1457753297545</v>
      </c>
      <c r="F17">
        <v>2292.697195689575</v>
      </c>
    </row>
    <row r="18" spans="1:6" x14ac:dyDescent="0.25">
      <c r="A18">
        <v>2036</v>
      </c>
      <c r="B18">
        <v>3686.7587318120191</v>
      </c>
      <c r="C18">
        <v>4340.023308388907</v>
      </c>
      <c r="D18">
        <v>1325.9157786619016</v>
      </c>
      <c r="E18">
        <v>4482.6427514872375</v>
      </c>
      <c r="F18">
        <v>2327.3168890161528</v>
      </c>
    </row>
    <row r="19" spans="1:6" x14ac:dyDescent="0.25">
      <c r="A19">
        <v>2037</v>
      </c>
      <c r="B19">
        <v>3636.251270400363</v>
      </c>
      <c r="C19">
        <v>4422.7954497843421</v>
      </c>
      <c r="D19">
        <v>1347.5657715173695</v>
      </c>
      <c r="E19">
        <v>4571.1397276447215</v>
      </c>
      <c r="F19">
        <v>2361.9365823427297</v>
      </c>
    </row>
    <row r="20" spans="1:6" x14ac:dyDescent="0.25">
      <c r="A20">
        <v>2038</v>
      </c>
      <c r="B20">
        <v>3585.7438089887069</v>
      </c>
      <c r="C20">
        <v>4505.5675911797762</v>
      </c>
      <c r="D20">
        <v>1369.2157643728376</v>
      </c>
      <c r="E20">
        <v>4659.6367038022054</v>
      </c>
      <c r="F20">
        <v>2396.5562756693071</v>
      </c>
    </row>
    <row r="21" spans="1:6" x14ac:dyDescent="0.25">
      <c r="A21">
        <v>2039</v>
      </c>
      <c r="B21">
        <v>3535.2363475770512</v>
      </c>
      <c r="C21">
        <v>4588.3397325752112</v>
      </c>
      <c r="D21">
        <v>1390.8657572283053</v>
      </c>
      <c r="E21">
        <v>4748.1336799596893</v>
      </c>
      <c r="F21">
        <v>2431.1759689958844</v>
      </c>
    </row>
    <row r="22" spans="1:6" x14ac:dyDescent="0.25">
      <c r="A22">
        <v>2040</v>
      </c>
      <c r="B22">
        <v>3484.7288861653956</v>
      </c>
      <c r="C22">
        <v>4671.1118739706462</v>
      </c>
      <c r="D22">
        <v>1412.5157500837731</v>
      </c>
      <c r="E22">
        <v>4836.6306561171741</v>
      </c>
      <c r="F22">
        <v>2465.7956623224613</v>
      </c>
    </row>
    <row r="23" spans="1:6" x14ac:dyDescent="0.25">
      <c r="A23">
        <v>2041</v>
      </c>
      <c r="B23">
        <v>3434.2214247537399</v>
      </c>
      <c r="C23">
        <v>4753.8840153660803</v>
      </c>
      <c r="D23">
        <v>1434.165742939241</v>
      </c>
      <c r="E23">
        <v>4925.1276322746571</v>
      </c>
      <c r="F23">
        <v>2500.4153556490387</v>
      </c>
    </row>
    <row r="24" spans="1:6" x14ac:dyDescent="0.25">
      <c r="A24">
        <v>2042</v>
      </c>
      <c r="B24">
        <v>3383.7139633420838</v>
      </c>
      <c r="C24">
        <v>4836.6561567615145</v>
      </c>
      <c r="D24">
        <v>1455.8157357947089</v>
      </c>
      <c r="E24">
        <v>5013.6246084321401</v>
      </c>
      <c r="F24">
        <v>2535.0350489756165</v>
      </c>
    </row>
    <row r="25" spans="1:6" x14ac:dyDescent="0.25">
      <c r="A25">
        <v>2043</v>
      </c>
      <c r="B25">
        <v>3333.2065019304277</v>
      </c>
      <c r="C25">
        <v>4919.4282981569486</v>
      </c>
      <c r="D25">
        <v>1477.465728650177</v>
      </c>
      <c r="E25">
        <v>5102.121584589624</v>
      </c>
      <c r="F25">
        <v>2569.6547423021939</v>
      </c>
    </row>
    <row r="26" spans="1:6" x14ac:dyDescent="0.25">
      <c r="A26">
        <v>2044</v>
      </c>
      <c r="B26">
        <v>3282.6990405187717</v>
      </c>
      <c r="C26">
        <v>5002.2004395523836</v>
      </c>
      <c r="D26">
        <v>1499.1157215056451</v>
      </c>
      <c r="E26">
        <v>5190.6185607471079</v>
      </c>
      <c r="F26">
        <v>2604.2744356287712</v>
      </c>
    </row>
    <row r="27" spans="1:6" x14ac:dyDescent="0.25">
      <c r="A27">
        <v>2045</v>
      </c>
      <c r="B27">
        <v>3232.191579107116</v>
      </c>
      <c r="C27">
        <v>5084.9725809478186</v>
      </c>
      <c r="D27">
        <v>1520.7657143611129</v>
      </c>
      <c r="E27">
        <v>5279.115536904591</v>
      </c>
      <c r="F27">
        <v>2638.8941289553482</v>
      </c>
    </row>
    <row r="28" spans="1:6" x14ac:dyDescent="0.25">
      <c r="A28">
        <v>2046</v>
      </c>
      <c r="B28">
        <v>3181.6841176954604</v>
      </c>
      <c r="C28">
        <v>5167.7447223432537</v>
      </c>
      <c r="D28">
        <v>1542.4157072165808</v>
      </c>
      <c r="E28">
        <v>5367.6125130620749</v>
      </c>
      <c r="F28">
        <v>2673.513822281926</v>
      </c>
    </row>
    <row r="29" spans="1:6" x14ac:dyDescent="0.25">
      <c r="A29">
        <v>2047</v>
      </c>
      <c r="B29">
        <v>3131.1766562838043</v>
      </c>
      <c r="C29">
        <v>5250.5168637386887</v>
      </c>
      <c r="D29">
        <v>1564.0657000720487</v>
      </c>
      <c r="E29">
        <v>5456.1094892195588</v>
      </c>
      <c r="F29">
        <v>2708.1335156085033</v>
      </c>
    </row>
    <row r="30" spans="1:6" x14ac:dyDescent="0.25">
      <c r="A30">
        <v>2048</v>
      </c>
      <c r="B30">
        <v>3080.6691948721486</v>
      </c>
      <c r="C30">
        <v>5333.2890051341237</v>
      </c>
      <c r="D30">
        <v>1585.7156929275166</v>
      </c>
      <c r="E30">
        <v>5544.6064653770427</v>
      </c>
      <c r="F30">
        <v>2742.7532089350802</v>
      </c>
    </row>
    <row r="31" spans="1:6" x14ac:dyDescent="0.25">
      <c r="A31">
        <v>2049</v>
      </c>
      <c r="B31">
        <v>3030.1617334604925</v>
      </c>
      <c r="C31">
        <v>5416.0611465295578</v>
      </c>
      <c r="D31">
        <v>1607.3656857829844</v>
      </c>
      <c r="E31">
        <v>5633.1034415345257</v>
      </c>
      <c r="F31">
        <v>2777.3729022616581</v>
      </c>
    </row>
    <row r="32" spans="1:6" x14ac:dyDescent="0.25">
      <c r="A32">
        <v>2050</v>
      </c>
      <c r="B32">
        <v>2979.6542720488369</v>
      </c>
      <c r="C32">
        <v>5498.8332879249929</v>
      </c>
      <c r="D32">
        <v>1629.0156786384523</v>
      </c>
      <c r="E32">
        <v>5721.6004176920096</v>
      </c>
      <c r="F32">
        <v>2811.992595588235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T37"/>
  <sheetViews>
    <sheetView topLeftCell="A8" zoomScaleNormal="100" workbookViewId="0">
      <selection activeCell="I2" sqref="I2:M32"/>
    </sheetView>
  </sheetViews>
  <sheetFormatPr defaultColWidth="8.7109375" defaultRowHeight="15" x14ac:dyDescent="0.25"/>
  <cols>
    <col min="1" max="1" width="18.5703125" customWidth="1"/>
    <col min="15" max="16" width="10" bestFit="1" customWidth="1"/>
  </cols>
  <sheetData>
    <row r="1" spans="1:20" x14ac:dyDescent="0.25">
      <c r="A1" t="s">
        <v>105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 t="s">
        <v>120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O1" t="s">
        <v>121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>
        <v>2020</v>
      </c>
      <c r="B2" s="7">
        <v>13262.9375</v>
      </c>
      <c r="C2" s="7">
        <v>30908.39144736842</v>
      </c>
      <c r="D2" s="7">
        <v>4699.1056034482763</v>
      </c>
      <c r="E2" s="7">
        <v>9362.5833333333339</v>
      </c>
      <c r="F2" s="7">
        <v>3201.84375</v>
      </c>
      <c r="I2">
        <v>4494.8781143985125</v>
      </c>
      <c r="J2">
        <v>3015.6690460619525</v>
      </c>
      <c r="K2">
        <v>979.51589297441444</v>
      </c>
      <c r="L2">
        <v>3066.6911329674981</v>
      </c>
      <c r="M2">
        <v>1773.4017957909139</v>
      </c>
      <c r="P2">
        <f>I2*'[1]Fleet Calculations'!$R$5</f>
        <v>2835.9522237575752</v>
      </c>
      <c r="Q2">
        <f>J2*'[1]Fleet Calculations'!$R$5</f>
        <v>1902.6752493912095</v>
      </c>
      <c r="R2">
        <f>K2*'[1]Fleet Calculations'!$R$5</f>
        <v>618.00569541325603</v>
      </c>
      <c r="S2">
        <f>L2*'[1]Fleet Calculations'!$R$5</f>
        <v>1934.8666007778081</v>
      </c>
      <c r="T2">
        <f>M2*'[1]Fleet Calculations'!$R$5</f>
        <v>1118.8919117247117</v>
      </c>
    </row>
    <row r="3" spans="1:20" x14ac:dyDescent="0.25">
      <c r="A3">
        <v>2021</v>
      </c>
      <c r="B3" s="7">
        <v>13113.90625</v>
      </c>
      <c r="C3" s="7">
        <v>31756.745065789473</v>
      </c>
      <c r="D3" s="7">
        <v>4802.96875</v>
      </c>
      <c r="E3" s="7">
        <v>9632.7638888888887</v>
      </c>
      <c r="F3" s="7">
        <v>3264.3489583333335</v>
      </c>
      <c r="I3">
        <v>4444.3706529868568</v>
      </c>
      <c r="J3">
        <v>3098.4411874573871</v>
      </c>
      <c r="K3">
        <v>1001.1658858298823</v>
      </c>
      <c r="L3">
        <v>3155.1881091249816</v>
      </c>
      <c r="M3">
        <v>1808.0214891174915</v>
      </c>
      <c r="P3">
        <f>I3*'[1]Fleet Calculations'!$R$5</f>
        <v>2804.085564893589</v>
      </c>
      <c r="Q3">
        <f>J3*'[1]Fleet Calculations'!$R$5</f>
        <v>1954.898654004478</v>
      </c>
      <c r="R3">
        <f>K3*'[1]Fleet Calculations'!$R$5</f>
        <v>631.66531950542469</v>
      </c>
      <c r="S3">
        <f>L3*'[1]Fleet Calculations'!$R$5</f>
        <v>1990.7019738273443</v>
      </c>
      <c r="T3">
        <f>M3*'[1]Fleet Calculations'!$R$5</f>
        <v>1140.7345054005696</v>
      </c>
    </row>
    <row r="4" spans="1:20" x14ac:dyDescent="0.25">
      <c r="A4">
        <v>2022</v>
      </c>
      <c r="B4" s="7">
        <v>12964.875</v>
      </c>
      <c r="C4" s="7">
        <v>32605.098684210523</v>
      </c>
      <c r="D4" s="7">
        <v>4906.8318965517246</v>
      </c>
      <c r="E4" s="7">
        <v>9902.9444444444453</v>
      </c>
      <c r="F4" s="7">
        <v>3326.854166666667</v>
      </c>
      <c r="I4">
        <v>4393.8631915752012</v>
      </c>
      <c r="J4">
        <v>3181.2133288528216</v>
      </c>
      <c r="K4">
        <v>1022.8158786853503</v>
      </c>
      <c r="L4">
        <v>3243.6850852824659</v>
      </c>
      <c r="M4">
        <v>1842.6411824440688</v>
      </c>
      <c r="P4">
        <f>I4*'[1]Fleet Calculations'!$R$5</f>
        <v>2772.2189060296027</v>
      </c>
      <c r="Q4">
        <f>J4*'[1]Fleet Calculations'!$R$5</f>
        <v>2007.1220586177467</v>
      </c>
      <c r="R4">
        <f>K4*'[1]Fleet Calculations'!$R$5</f>
        <v>645.32494359759346</v>
      </c>
      <c r="S4">
        <f>L4*'[1]Fleet Calculations'!$R$5</f>
        <v>2046.537346876881</v>
      </c>
      <c r="T4">
        <f>M4*'[1]Fleet Calculations'!$R$5</f>
        <v>1162.5770990764274</v>
      </c>
    </row>
    <row r="5" spans="1:20" x14ac:dyDescent="0.25">
      <c r="A5">
        <v>2023</v>
      </c>
      <c r="B5" s="7">
        <v>12815.84375</v>
      </c>
      <c r="C5" s="7">
        <v>33453.452302631573</v>
      </c>
      <c r="D5" s="7">
        <v>5010.6950431034484</v>
      </c>
      <c r="E5" s="7">
        <v>10173.125</v>
      </c>
      <c r="F5" s="7">
        <v>3389.359375</v>
      </c>
      <c r="I5">
        <v>4343.3557301635456</v>
      </c>
      <c r="J5">
        <v>3263.9854702482558</v>
      </c>
      <c r="K5">
        <v>1044.4658715408182</v>
      </c>
      <c r="L5">
        <v>3332.1820614399494</v>
      </c>
      <c r="M5">
        <v>1877.260875770646</v>
      </c>
      <c r="P5">
        <f>I5*'[1]Fleet Calculations'!$R$5</f>
        <v>2740.3522471656165</v>
      </c>
      <c r="Q5">
        <f>J5*'[1]Fleet Calculations'!$R$5</f>
        <v>2059.3454632310149</v>
      </c>
      <c r="R5">
        <f>K5*'[1]Fleet Calculations'!$R$5</f>
        <v>658.98456768976212</v>
      </c>
      <c r="S5">
        <f>L5*'[1]Fleet Calculations'!$R$5</f>
        <v>2102.3727199264172</v>
      </c>
      <c r="T5">
        <f>M5*'[1]Fleet Calculations'!$R$5</f>
        <v>1184.4196927522851</v>
      </c>
    </row>
    <row r="6" spans="1:20" x14ac:dyDescent="0.25">
      <c r="A6">
        <v>2024</v>
      </c>
      <c r="B6" s="7">
        <v>12666.8125</v>
      </c>
      <c r="C6" s="7">
        <v>34301.805921052626</v>
      </c>
      <c r="D6" s="7">
        <v>5114.558189655173</v>
      </c>
      <c r="E6" s="7">
        <v>10443.305555555557</v>
      </c>
      <c r="F6" s="7">
        <v>3451.8645833333335</v>
      </c>
      <c r="I6">
        <v>4292.8482687518899</v>
      </c>
      <c r="J6">
        <v>3346.7576116436903</v>
      </c>
      <c r="K6">
        <v>1066.1158643962863</v>
      </c>
      <c r="L6">
        <v>3420.6790375974333</v>
      </c>
      <c r="M6">
        <v>1911.8805690972233</v>
      </c>
      <c r="P6">
        <f>I6*'[1]Fleet Calculations'!$R$5</f>
        <v>2708.4855883016303</v>
      </c>
      <c r="Q6">
        <f>J6*'[1]Fleet Calculations'!$R$5</f>
        <v>2111.5688678442834</v>
      </c>
      <c r="R6">
        <f>K6*'[1]Fleet Calculations'!$R$5</f>
        <v>672.644191781931</v>
      </c>
      <c r="S6">
        <f>L6*'[1]Fleet Calculations'!$R$5</f>
        <v>2158.2080929759536</v>
      </c>
      <c r="T6">
        <f>M6*'[1]Fleet Calculations'!$R$5</f>
        <v>1206.2622864281427</v>
      </c>
    </row>
    <row r="7" spans="1:20" x14ac:dyDescent="0.25">
      <c r="A7">
        <v>2025</v>
      </c>
      <c r="B7" s="7">
        <v>12517.78125</v>
      </c>
      <c r="C7" s="7">
        <v>35150.15953947368</v>
      </c>
      <c r="D7" s="7">
        <v>5218.4213362068967</v>
      </c>
      <c r="E7" s="7">
        <v>10713.486111111111</v>
      </c>
      <c r="F7" s="7">
        <v>3514.369791666667</v>
      </c>
      <c r="I7">
        <v>4242.3408073402343</v>
      </c>
      <c r="J7">
        <v>3429.5297530391254</v>
      </c>
      <c r="K7">
        <v>1087.7658572517541</v>
      </c>
      <c r="L7">
        <v>3509.1760137549168</v>
      </c>
      <c r="M7">
        <v>1946.5002624238009</v>
      </c>
      <c r="P7">
        <f>I7*'[1]Fleet Calculations'!$R$5</f>
        <v>2676.6189294376445</v>
      </c>
      <c r="Q7">
        <f>J7*'[1]Fleet Calculations'!$R$5</f>
        <v>2163.7922724575524</v>
      </c>
      <c r="R7">
        <f>K7*'[1]Fleet Calculations'!$R$5</f>
        <v>686.30381587409966</v>
      </c>
      <c r="S7">
        <f>L7*'[1]Fleet Calculations'!$R$5</f>
        <v>2214.0434660254896</v>
      </c>
      <c r="T7">
        <f>M7*'[1]Fleet Calculations'!$R$5</f>
        <v>1228.1048801040006</v>
      </c>
    </row>
    <row r="8" spans="1:20" x14ac:dyDescent="0.25">
      <c r="A8">
        <v>2026</v>
      </c>
      <c r="B8">
        <v>14245.5</v>
      </c>
      <c r="C8">
        <v>37286</v>
      </c>
      <c r="D8">
        <v>5625.7844827586214</v>
      </c>
      <c r="E8">
        <v>11486.25</v>
      </c>
      <c r="F8">
        <v>3669.25</v>
      </c>
      <c r="I8">
        <f>I7*(B8/B7)</f>
        <v>4827.8736274421881</v>
      </c>
      <c r="J8">
        <f>J7*(C8/C7)</f>
        <v>3637.9193735440876</v>
      </c>
      <c r="K8">
        <f t="shared" ref="K8:M8" si="0">K7*(D8/D7)</f>
        <v>1172.6796067888308</v>
      </c>
      <c r="L8">
        <f t="shared" si="0"/>
        <v>3762.2929240734402</v>
      </c>
      <c r="M8">
        <f t="shared" si="0"/>
        <v>2032.2835988501342</v>
      </c>
      <c r="P8">
        <f>I8*'[1]Fleet Calculations'!$R$5</f>
        <v>3046.0489920531213</v>
      </c>
      <c r="Q8">
        <f>J8*'[1]Fleet Calculations'!$R$5</f>
        <v>2295.271478931681</v>
      </c>
      <c r="R8">
        <f>K8*'[1]Fleet Calculations'!$R$5</f>
        <v>739.87842472853595</v>
      </c>
      <c r="S8">
        <f>L8*'[1]Fleet Calculations'!$R$5</f>
        <v>2373.7424492724513</v>
      </c>
      <c r="T8">
        <f>M8*'[1]Fleet Calculations'!$R$5</f>
        <v>1282.2281371774927</v>
      </c>
    </row>
    <row r="9" spans="1:20" x14ac:dyDescent="0.25">
      <c r="A9">
        <v>2027</v>
      </c>
      <c r="B9">
        <v>14331.0625</v>
      </c>
      <c r="C9">
        <v>38295.25</v>
      </c>
      <c r="D9">
        <v>5767.5851293103451</v>
      </c>
      <c r="E9">
        <v>11819.28125</v>
      </c>
      <c r="F9">
        <v>3743.28125</v>
      </c>
      <c r="I9">
        <f t="shared" ref="I9:I32" si="1">I8*(B9/B8)</f>
        <v>4856.8712012197329</v>
      </c>
      <c r="J9">
        <f t="shared" ref="J9:J32" si="2">J8*(C9/C8)</f>
        <v>3736.3898484609299</v>
      </c>
      <c r="K9">
        <f t="shared" ref="K9:K32" si="3">K8*(D9/D8)</f>
        <v>1202.2375692294997</v>
      </c>
      <c r="L9">
        <f t="shared" ref="L9:L32" si="4">L8*(E9/E8)</f>
        <v>3871.3764905438143</v>
      </c>
      <c r="M9">
        <f t="shared" ref="M9:M32" si="5">M8*(F9/F8)</f>
        <v>2073.2872086279835</v>
      </c>
      <c r="P9">
        <f>I9*'[1]Fleet Calculations'!$R$5</f>
        <v>3064.3444233740679</v>
      </c>
      <c r="Q9">
        <f>J9*'[1]Fleet Calculations'!$R$5</f>
        <v>2357.3994288354465</v>
      </c>
      <c r="R9">
        <f>K9*'[1]Fleet Calculations'!$R$5</f>
        <v>758.52742191598804</v>
      </c>
      <c r="S9">
        <f>L9*'[1]Fleet Calculations'!$R$5</f>
        <v>2442.5665141377699</v>
      </c>
      <c r="T9">
        <f>M9*'[1]Fleet Calculations'!$R$5</f>
        <v>1308.0985335201842</v>
      </c>
    </row>
    <row r="10" spans="1:20" x14ac:dyDescent="0.25">
      <c r="A10">
        <v>2028</v>
      </c>
      <c r="B10">
        <v>14416.625</v>
      </c>
      <c r="C10">
        <v>39304.5</v>
      </c>
      <c r="D10">
        <v>5909.3857758620688</v>
      </c>
      <c r="E10">
        <v>12152.3125</v>
      </c>
      <c r="F10">
        <v>3817.3125</v>
      </c>
      <c r="I10">
        <f t="shared" si="1"/>
        <v>4885.8687749972787</v>
      </c>
      <c r="J10">
        <f t="shared" si="2"/>
        <v>3834.8603233777721</v>
      </c>
      <c r="K10">
        <f t="shared" si="3"/>
        <v>1231.7955316701687</v>
      </c>
      <c r="L10">
        <f t="shared" si="4"/>
        <v>3980.4600570141879</v>
      </c>
      <c r="M10">
        <f t="shared" si="5"/>
        <v>2114.2908184058329</v>
      </c>
      <c r="P10">
        <f>I10*'[1]Fleet Calculations'!$R$5</f>
        <v>3082.6398546950145</v>
      </c>
      <c r="Q10">
        <f>J10*'[1]Fleet Calculations'!$R$5</f>
        <v>2419.5273787392125</v>
      </c>
      <c r="R10">
        <f>K10*'[1]Fleet Calculations'!$R$5</f>
        <v>777.17641910344014</v>
      </c>
      <c r="S10">
        <f>L10*'[1]Fleet Calculations'!$R$5</f>
        <v>2511.3905790030885</v>
      </c>
      <c r="T10">
        <f>M10*'[1]Fleet Calculations'!$R$5</f>
        <v>1333.9689298628759</v>
      </c>
    </row>
    <row r="11" spans="1:20" x14ac:dyDescent="0.25">
      <c r="A11">
        <v>2029</v>
      </c>
      <c r="B11">
        <v>14502.1875</v>
      </c>
      <c r="C11">
        <v>40313.75</v>
      </c>
      <c r="D11">
        <v>6051.1864224137935</v>
      </c>
      <c r="E11">
        <v>12485.34375</v>
      </c>
      <c r="F11">
        <v>3891.34375</v>
      </c>
      <c r="I11">
        <f t="shared" si="1"/>
        <v>4914.8663487748236</v>
      </c>
      <c r="J11">
        <f t="shared" si="2"/>
        <v>3933.3307982946139</v>
      </c>
      <c r="K11">
        <f t="shared" si="3"/>
        <v>1261.3534941108378</v>
      </c>
      <c r="L11">
        <f t="shared" si="4"/>
        <v>4089.543623484562</v>
      </c>
      <c r="M11">
        <f t="shared" si="5"/>
        <v>2155.2944281836822</v>
      </c>
      <c r="P11">
        <f>I11*'[1]Fleet Calculations'!$R$5</f>
        <v>3100.9352860159611</v>
      </c>
      <c r="Q11">
        <f>J11*'[1]Fleet Calculations'!$R$5</f>
        <v>2481.6553286429776</v>
      </c>
      <c r="R11">
        <f>K11*'[1]Fleet Calculations'!$R$5</f>
        <v>795.82541629089246</v>
      </c>
      <c r="S11">
        <f>L11*'[1]Fleet Calculations'!$R$5</f>
        <v>2580.2146438684072</v>
      </c>
      <c r="T11">
        <f>M11*'[1]Fleet Calculations'!$R$5</f>
        <v>1359.8393262055674</v>
      </c>
    </row>
    <row r="12" spans="1:20" x14ac:dyDescent="0.25">
      <c r="A12">
        <v>2030</v>
      </c>
      <c r="B12">
        <v>14587.75</v>
      </c>
      <c r="C12">
        <v>41323</v>
      </c>
      <c r="D12">
        <v>6192.9870689655172</v>
      </c>
      <c r="E12">
        <v>12818.375</v>
      </c>
      <c r="F12">
        <v>3965.375</v>
      </c>
      <c r="I12">
        <f t="shared" si="1"/>
        <v>4943.8639225523693</v>
      </c>
      <c r="J12">
        <f t="shared" si="2"/>
        <v>4031.8012732114562</v>
      </c>
      <c r="K12">
        <f t="shared" si="3"/>
        <v>1290.9114565515067</v>
      </c>
      <c r="L12">
        <f t="shared" si="4"/>
        <v>4198.6271899549365</v>
      </c>
      <c r="M12">
        <f t="shared" si="5"/>
        <v>2196.2980379615319</v>
      </c>
      <c r="P12">
        <f>I12*'[1]Fleet Calculations'!$R$5</f>
        <v>3119.2307173369077</v>
      </c>
      <c r="Q12">
        <f>J12*'[1]Fleet Calculations'!$R$5</f>
        <v>2543.7832785467435</v>
      </c>
      <c r="R12">
        <f>K12*'[1]Fleet Calculations'!$R$5</f>
        <v>814.47441347834456</v>
      </c>
      <c r="S12">
        <f>L12*'[1]Fleet Calculations'!$R$5</f>
        <v>2649.0387087337263</v>
      </c>
      <c r="T12">
        <f>M12*'[1]Fleet Calculations'!$R$5</f>
        <v>1385.7097225482594</v>
      </c>
    </row>
    <row r="13" spans="1:20" x14ac:dyDescent="0.25">
      <c r="A13">
        <v>2031</v>
      </c>
      <c r="B13">
        <v>14673.3125</v>
      </c>
      <c r="C13">
        <v>42332.25</v>
      </c>
      <c r="D13">
        <v>6334.7877155172418</v>
      </c>
      <c r="E13">
        <v>13151.40625</v>
      </c>
      <c r="F13">
        <v>4039.40625</v>
      </c>
      <c r="I13">
        <f t="shared" si="1"/>
        <v>4972.8614963299151</v>
      </c>
      <c r="J13">
        <f t="shared" si="2"/>
        <v>4130.271748128298</v>
      </c>
      <c r="K13">
        <f t="shared" si="3"/>
        <v>1320.4694189921759</v>
      </c>
      <c r="L13">
        <f t="shared" si="4"/>
        <v>4307.7107564253101</v>
      </c>
      <c r="M13">
        <f t="shared" si="5"/>
        <v>2237.3016477393817</v>
      </c>
      <c r="P13">
        <f>I13*'[1]Fleet Calculations'!$R$5</f>
        <v>3137.5261486578547</v>
      </c>
      <c r="Q13">
        <f>J13*'[1]Fleet Calculations'!$R$5</f>
        <v>2605.9112284505086</v>
      </c>
      <c r="R13">
        <f>K13*'[1]Fleet Calculations'!$R$5</f>
        <v>833.12341066579677</v>
      </c>
      <c r="S13">
        <f>L13*'[1]Fleet Calculations'!$R$5</f>
        <v>2717.8627735990444</v>
      </c>
      <c r="T13">
        <f>M13*'[1]Fleet Calculations'!$R$5</f>
        <v>1411.5801188909511</v>
      </c>
    </row>
    <row r="14" spans="1:20" x14ac:dyDescent="0.25">
      <c r="A14">
        <v>2032</v>
      </c>
      <c r="B14">
        <v>14758.875</v>
      </c>
      <c r="C14">
        <v>43341.5</v>
      </c>
      <c r="D14">
        <v>6476.5883620689656</v>
      </c>
      <c r="E14">
        <v>13484.4375</v>
      </c>
      <c r="F14">
        <v>4113.4375</v>
      </c>
      <c r="I14">
        <f t="shared" si="1"/>
        <v>5001.8590701074609</v>
      </c>
      <c r="J14">
        <f t="shared" si="2"/>
        <v>4228.7422230451402</v>
      </c>
      <c r="K14">
        <f t="shared" si="3"/>
        <v>1350.0273814328448</v>
      </c>
      <c r="L14">
        <f t="shared" si="4"/>
        <v>4416.7943228956838</v>
      </c>
      <c r="M14">
        <f t="shared" si="5"/>
        <v>2278.305257517231</v>
      </c>
      <c r="P14">
        <f>I14*'[1]Fleet Calculations'!$R$5</f>
        <v>3155.8215799788018</v>
      </c>
      <c r="Q14">
        <f>J14*'[1]Fleet Calculations'!$R$5</f>
        <v>2668.0391783542741</v>
      </c>
      <c r="R14">
        <f>K14*'[1]Fleet Calculations'!$R$5</f>
        <v>851.77240785324886</v>
      </c>
      <c r="S14">
        <f>L14*'[1]Fleet Calculations'!$R$5</f>
        <v>2786.6868384643631</v>
      </c>
      <c r="T14">
        <f>M14*'[1]Fleet Calculations'!$R$5</f>
        <v>1437.4505152336426</v>
      </c>
    </row>
    <row r="15" spans="1:20" x14ac:dyDescent="0.25">
      <c r="A15">
        <v>2033</v>
      </c>
      <c r="B15">
        <v>14844.4375</v>
      </c>
      <c r="C15">
        <v>44350.75</v>
      </c>
      <c r="D15">
        <v>6618.3890086206902</v>
      </c>
      <c r="E15">
        <v>13817.46875</v>
      </c>
      <c r="F15">
        <v>4187.46875</v>
      </c>
      <c r="I15">
        <f t="shared" si="1"/>
        <v>5030.8566438850066</v>
      </c>
      <c r="J15">
        <f t="shared" si="2"/>
        <v>4327.2126979619816</v>
      </c>
      <c r="K15">
        <f t="shared" si="3"/>
        <v>1379.5853438735139</v>
      </c>
      <c r="L15">
        <f t="shared" si="4"/>
        <v>4525.8778893660583</v>
      </c>
      <c r="M15">
        <f t="shared" si="5"/>
        <v>2319.3088672950807</v>
      </c>
      <c r="P15">
        <f>I15*'[1]Fleet Calculations'!$R$5</f>
        <v>3174.1170112997484</v>
      </c>
      <c r="Q15">
        <f>J15*'[1]Fleet Calculations'!$R$5</f>
        <v>2730.1671282580392</v>
      </c>
      <c r="R15">
        <f>K15*'[1]Fleet Calculations'!$R$5</f>
        <v>870.42140504070119</v>
      </c>
      <c r="S15">
        <f>L15*'[1]Fleet Calculations'!$R$5</f>
        <v>2855.5109033296817</v>
      </c>
      <c r="T15">
        <f>M15*'[1]Fleet Calculations'!$R$5</f>
        <v>1463.3209115763345</v>
      </c>
    </row>
    <row r="16" spans="1:20" x14ac:dyDescent="0.25">
      <c r="A16">
        <v>2034</v>
      </c>
      <c r="B16">
        <v>14930</v>
      </c>
      <c r="C16">
        <v>45360</v>
      </c>
      <c r="D16">
        <v>6760.1896551724139</v>
      </c>
      <c r="E16">
        <v>14150.5</v>
      </c>
      <c r="F16">
        <v>4261.5</v>
      </c>
      <c r="I16">
        <f t="shared" si="1"/>
        <v>5059.8542176625524</v>
      </c>
      <c r="J16">
        <f t="shared" si="2"/>
        <v>4425.6831728788238</v>
      </c>
      <c r="K16">
        <f t="shared" si="3"/>
        <v>1409.1433063141828</v>
      </c>
      <c r="L16">
        <f t="shared" si="4"/>
        <v>4634.9614558364328</v>
      </c>
      <c r="M16">
        <f t="shared" si="5"/>
        <v>2360.3124770729301</v>
      </c>
      <c r="P16">
        <f>I16*'[1]Fleet Calculations'!$R$5</f>
        <v>3192.4124426206954</v>
      </c>
      <c r="Q16">
        <f>J16*'[1]Fleet Calculations'!$R$5</f>
        <v>2792.2950781618051</v>
      </c>
      <c r="R16">
        <f>K16*'[1]Fleet Calculations'!$R$5</f>
        <v>889.07040222815328</v>
      </c>
      <c r="S16">
        <f>L16*'[1]Fleet Calculations'!$R$5</f>
        <v>2924.3349681950008</v>
      </c>
      <c r="T16">
        <f>M16*'[1]Fleet Calculations'!$R$5</f>
        <v>1489.191307919026</v>
      </c>
    </row>
    <row r="17" spans="1:20" x14ac:dyDescent="0.25">
      <c r="A17">
        <v>2035</v>
      </c>
      <c r="B17">
        <v>15015.5625</v>
      </c>
      <c r="C17">
        <v>46369.25</v>
      </c>
      <c r="D17">
        <v>6901.9903017241377</v>
      </c>
      <c r="E17">
        <v>14483.53125</v>
      </c>
      <c r="F17">
        <v>4335.53125</v>
      </c>
      <c r="I17">
        <f t="shared" si="1"/>
        <v>5088.8517914400982</v>
      </c>
      <c r="J17">
        <f t="shared" si="2"/>
        <v>4524.1536477956661</v>
      </c>
      <c r="K17">
        <f t="shared" si="3"/>
        <v>1438.7012687548518</v>
      </c>
      <c r="L17">
        <f t="shared" si="4"/>
        <v>4744.0450223068065</v>
      </c>
      <c r="M17">
        <f t="shared" si="5"/>
        <v>2401.3160868507798</v>
      </c>
      <c r="P17">
        <f>I17*'[1]Fleet Calculations'!$R$5</f>
        <v>3210.7078739416424</v>
      </c>
      <c r="Q17">
        <f>J17*'[1]Fleet Calculations'!$R$5</f>
        <v>2854.4230280655706</v>
      </c>
      <c r="R17">
        <f>K17*'[1]Fleet Calculations'!$R$5</f>
        <v>907.71939941560538</v>
      </c>
      <c r="S17">
        <f>L17*'[1]Fleet Calculations'!$R$5</f>
        <v>2993.1590330603194</v>
      </c>
      <c r="T17">
        <f>M17*'[1]Fleet Calculations'!$R$5</f>
        <v>1515.061704261718</v>
      </c>
    </row>
    <row r="18" spans="1:20" x14ac:dyDescent="0.25">
      <c r="A18">
        <v>2036</v>
      </c>
      <c r="B18">
        <v>15101.125</v>
      </c>
      <c r="C18">
        <v>47378.5</v>
      </c>
      <c r="D18">
        <v>7043.7909482758623</v>
      </c>
      <c r="E18">
        <v>14816.5625</v>
      </c>
      <c r="F18">
        <v>4409.5625</v>
      </c>
      <c r="I18">
        <f t="shared" si="1"/>
        <v>5117.849365217643</v>
      </c>
      <c r="J18">
        <f t="shared" si="2"/>
        <v>4622.6241227125083</v>
      </c>
      <c r="K18">
        <f t="shared" si="3"/>
        <v>1468.2592311955209</v>
      </c>
      <c r="L18">
        <f t="shared" si="4"/>
        <v>4853.128588777181</v>
      </c>
      <c r="M18">
        <f t="shared" si="5"/>
        <v>2442.3196966286296</v>
      </c>
      <c r="P18">
        <f>I18*'[1]Fleet Calculations'!$R$5</f>
        <v>3229.0033052625886</v>
      </c>
      <c r="Q18">
        <f>J18*'[1]Fleet Calculations'!$R$5</f>
        <v>2916.5509779693361</v>
      </c>
      <c r="R18">
        <f>K18*'[1]Fleet Calculations'!$R$5</f>
        <v>926.36839660305759</v>
      </c>
      <c r="S18">
        <f>L18*'[1]Fleet Calculations'!$R$5</f>
        <v>3061.983097925638</v>
      </c>
      <c r="T18">
        <f>M18*'[1]Fleet Calculations'!$R$5</f>
        <v>1540.9321006044097</v>
      </c>
    </row>
    <row r="19" spans="1:20" x14ac:dyDescent="0.25">
      <c r="A19">
        <v>2037</v>
      </c>
      <c r="B19">
        <v>15186.6875</v>
      </c>
      <c r="C19">
        <v>48387.75</v>
      </c>
      <c r="D19">
        <v>7185.591594827587</v>
      </c>
      <c r="E19">
        <v>15149.59375</v>
      </c>
      <c r="F19">
        <v>4483.59375</v>
      </c>
      <c r="I19">
        <f t="shared" si="1"/>
        <v>5146.8469389951888</v>
      </c>
      <c r="J19">
        <f t="shared" si="2"/>
        <v>4721.0945976293506</v>
      </c>
      <c r="K19">
        <f t="shared" si="3"/>
        <v>1497.8171936361898</v>
      </c>
      <c r="L19">
        <f t="shared" si="4"/>
        <v>4962.2121552475555</v>
      </c>
      <c r="M19">
        <f t="shared" si="5"/>
        <v>2483.3233064064789</v>
      </c>
      <c r="P19">
        <f>I19*'[1]Fleet Calculations'!$R$5</f>
        <v>3247.2987365835356</v>
      </c>
      <c r="Q19">
        <f>J19*'[1]Fleet Calculations'!$R$5</f>
        <v>2978.6789278731021</v>
      </c>
      <c r="R19">
        <f>K19*'[1]Fleet Calculations'!$R$5</f>
        <v>945.0173937905098</v>
      </c>
      <c r="S19">
        <f>L19*'[1]Fleet Calculations'!$R$5</f>
        <v>3130.8071627909571</v>
      </c>
      <c r="T19">
        <f>M19*'[1]Fleet Calculations'!$R$5</f>
        <v>1566.8024969471014</v>
      </c>
    </row>
    <row r="20" spans="1:20" x14ac:dyDescent="0.25">
      <c r="A20">
        <v>2038</v>
      </c>
      <c r="B20">
        <v>15272.25</v>
      </c>
      <c r="C20">
        <v>49397</v>
      </c>
      <c r="D20">
        <v>7327.3922413793107</v>
      </c>
      <c r="E20">
        <v>15482.625</v>
      </c>
      <c r="F20">
        <v>4557.625</v>
      </c>
      <c r="I20">
        <f t="shared" si="1"/>
        <v>5175.8445127727337</v>
      </c>
      <c r="J20">
        <f t="shared" si="2"/>
        <v>4819.5650725461928</v>
      </c>
      <c r="K20">
        <f t="shared" si="3"/>
        <v>1527.3751560768587</v>
      </c>
      <c r="L20">
        <f t="shared" si="4"/>
        <v>5071.2957217179301</v>
      </c>
      <c r="M20">
        <f t="shared" si="5"/>
        <v>2524.3269161843286</v>
      </c>
      <c r="P20">
        <f>I20*'[1]Fleet Calculations'!$R$5</f>
        <v>3265.5941679044818</v>
      </c>
      <c r="Q20">
        <f>J20*'[1]Fleet Calculations'!$R$5</f>
        <v>3040.8068777768676</v>
      </c>
      <c r="R20">
        <f>K20*'[1]Fleet Calculations'!$R$5</f>
        <v>963.6663909779619</v>
      </c>
      <c r="S20">
        <f>L20*'[1]Fleet Calculations'!$R$5</f>
        <v>3199.6312276562762</v>
      </c>
      <c r="T20">
        <f>M20*'[1]Fleet Calculations'!$R$5</f>
        <v>1592.6728932897931</v>
      </c>
    </row>
    <row r="21" spans="1:20" x14ac:dyDescent="0.25">
      <c r="A21">
        <v>2039</v>
      </c>
      <c r="B21">
        <v>15357.8125</v>
      </c>
      <c r="C21">
        <v>50406.25</v>
      </c>
      <c r="D21">
        <v>7469.1928879310344</v>
      </c>
      <c r="E21">
        <v>15815.65625</v>
      </c>
      <c r="F21">
        <v>4631.65625</v>
      </c>
      <c r="I21">
        <f t="shared" si="1"/>
        <v>5204.8420865502794</v>
      </c>
      <c r="J21">
        <f t="shared" si="2"/>
        <v>4918.0355474630351</v>
      </c>
      <c r="K21">
        <f t="shared" si="3"/>
        <v>1556.9331185175276</v>
      </c>
      <c r="L21">
        <f t="shared" si="4"/>
        <v>5180.3792881883037</v>
      </c>
      <c r="M21">
        <f t="shared" si="5"/>
        <v>2565.3305259621779</v>
      </c>
      <c r="P21">
        <f>I21*'[1]Fleet Calculations'!$R$5</f>
        <v>3283.8895992254288</v>
      </c>
      <c r="Q21">
        <f>J21*'[1]Fleet Calculations'!$R$5</f>
        <v>3102.9348276806331</v>
      </c>
      <c r="R21">
        <f>K21*'[1]Fleet Calculations'!$R$5</f>
        <v>982.31538816541399</v>
      </c>
      <c r="S21">
        <f>L21*'[1]Fleet Calculations'!$R$5</f>
        <v>3268.4552925215949</v>
      </c>
      <c r="T21">
        <f>M21*'[1]Fleet Calculations'!$R$5</f>
        <v>1618.5432896324846</v>
      </c>
    </row>
    <row r="22" spans="1:20" x14ac:dyDescent="0.25">
      <c r="A22">
        <v>2040</v>
      </c>
      <c r="B22">
        <v>15443.375</v>
      </c>
      <c r="C22">
        <v>51415.5</v>
      </c>
      <c r="D22">
        <v>7610.9935344827591</v>
      </c>
      <c r="E22">
        <v>16148.6875</v>
      </c>
      <c r="F22">
        <v>4705.6875</v>
      </c>
      <c r="I22">
        <f t="shared" si="1"/>
        <v>5233.8396603278243</v>
      </c>
      <c r="J22">
        <f t="shared" si="2"/>
        <v>5016.5060223798773</v>
      </c>
      <c r="K22">
        <f t="shared" si="3"/>
        <v>1586.4910809581968</v>
      </c>
      <c r="L22">
        <f t="shared" si="4"/>
        <v>5289.4628546586782</v>
      </c>
      <c r="M22">
        <f t="shared" si="5"/>
        <v>2606.3341357400277</v>
      </c>
      <c r="P22">
        <f>I22*'[1]Fleet Calculations'!$R$5</f>
        <v>3302.1850305463749</v>
      </c>
      <c r="Q22">
        <f>J22*'[1]Fleet Calculations'!$R$5</f>
        <v>3165.0627775843986</v>
      </c>
      <c r="R22">
        <f>K22*'[1]Fleet Calculations'!$R$5</f>
        <v>1000.9643853528662</v>
      </c>
      <c r="S22">
        <f>L22*'[1]Fleet Calculations'!$R$5</f>
        <v>3337.2793573869135</v>
      </c>
      <c r="T22">
        <f>M22*'[1]Fleet Calculations'!$R$5</f>
        <v>1644.4136859751766</v>
      </c>
    </row>
    <row r="23" spans="1:20" x14ac:dyDescent="0.25">
      <c r="A23">
        <v>2041</v>
      </c>
      <c r="B23">
        <v>15528.9375</v>
      </c>
      <c r="C23">
        <v>52424.75</v>
      </c>
      <c r="D23">
        <v>7752.7941810344828</v>
      </c>
      <c r="E23">
        <v>16481.71875</v>
      </c>
      <c r="F23">
        <v>4779.71875</v>
      </c>
      <c r="I23">
        <f t="shared" si="1"/>
        <v>5262.83723410537</v>
      </c>
      <c r="J23">
        <f t="shared" si="2"/>
        <v>5114.9764972967196</v>
      </c>
      <c r="K23">
        <f t="shared" si="3"/>
        <v>1616.0490433988657</v>
      </c>
      <c r="L23">
        <f t="shared" si="4"/>
        <v>5398.5464211290519</v>
      </c>
      <c r="M23">
        <f t="shared" si="5"/>
        <v>2647.337745517877</v>
      </c>
      <c r="P23">
        <f>I23*'[1]Fleet Calculations'!$R$5</f>
        <v>3320.480461867322</v>
      </c>
      <c r="Q23">
        <f>J23*'[1]Fleet Calculations'!$R$5</f>
        <v>3227.1907274881646</v>
      </c>
      <c r="R23">
        <f>K23*'[1]Fleet Calculations'!$R$5</f>
        <v>1019.6133825403183</v>
      </c>
      <c r="S23">
        <f>L23*'[1]Fleet Calculations'!$R$5</f>
        <v>3406.1034222522321</v>
      </c>
      <c r="T23">
        <f>M23*'[1]Fleet Calculations'!$R$5</f>
        <v>1670.2840823178681</v>
      </c>
    </row>
    <row r="24" spans="1:20" x14ac:dyDescent="0.25">
      <c r="A24">
        <v>2042</v>
      </c>
      <c r="B24">
        <v>15614.5</v>
      </c>
      <c r="C24">
        <v>53434</v>
      </c>
      <c r="D24">
        <v>7894.5948275862065</v>
      </c>
      <c r="E24">
        <v>16814.75</v>
      </c>
      <c r="F24">
        <v>4853.75</v>
      </c>
      <c r="I24">
        <f t="shared" si="1"/>
        <v>5291.8348078829149</v>
      </c>
      <c r="J24">
        <f t="shared" si="2"/>
        <v>5213.4469722135609</v>
      </c>
      <c r="K24">
        <f t="shared" si="3"/>
        <v>1645.6070058395346</v>
      </c>
      <c r="L24">
        <f t="shared" si="4"/>
        <v>5507.6299875994255</v>
      </c>
      <c r="M24">
        <f t="shared" si="5"/>
        <v>2688.3413552957263</v>
      </c>
      <c r="P24">
        <f>I24*'[1]Fleet Calculations'!$R$5</f>
        <v>3338.7758931882681</v>
      </c>
      <c r="Q24">
        <f>J24*'[1]Fleet Calculations'!$R$5</f>
        <v>3289.3186773919297</v>
      </c>
      <c r="R24">
        <f>K24*'[1]Fleet Calculations'!$R$5</f>
        <v>1038.2623797277704</v>
      </c>
      <c r="S24">
        <f>L24*'[1]Fleet Calculations'!$R$5</f>
        <v>3474.9274871175503</v>
      </c>
      <c r="T24">
        <f>M24*'[1]Fleet Calculations'!$R$5</f>
        <v>1696.1544786605596</v>
      </c>
    </row>
    <row r="25" spans="1:20" x14ac:dyDescent="0.25">
      <c r="A25">
        <v>2043</v>
      </c>
      <c r="B25">
        <v>15700.0625</v>
      </c>
      <c r="C25">
        <v>54443.25</v>
      </c>
      <c r="D25">
        <v>8036.3954741379312</v>
      </c>
      <c r="E25">
        <v>17147.78125</v>
      </c>
      <c r="F25">
        <v>4927.78125</v>
      </c>
      <c r="I25">
        <f t="shared" si="1"/>
        <v>5320.8323816604598</v>
      </c>
      <c r="J25">
        <f t="shared" si="2"/>
        <v>5311.9174471304032</v>
      </c>
      <c r="K25">
        <f t="shared" si="3"/>
        <v>1675.1649682802038</v>
      </c>
      <c r="L25">
        <f t="shared" si="4"/>
        <v>5616.7135540698</v>
      </c>
      <c r="M25">
        <f t="shared" si="5"/>
        <v>2729.3449650735756</v>
      </c>
      <c r="P25">
        <f>I25*'[1]Fleet Calculations'!$R$5</f>
        <v>3357.0713245092147</v>
      </c>
      <c r="Q25">
        <f>J25*'[1]Fleet Calculations'!$R$5</f>
        <v>3351.4466272956952</v>
      </c>
      <c r="R25">
        <f>K25*'[1]Fleet Calculations'!$R$5</f>
        <v>1056.9113769152227</v>
      </c>
      <c r="S25">
        <f>L25*'[1]Fleet Calculations'!$R$5</f>
        <v>3543.7515519828694</v>
      </c>
      <c r="T25">
        <f>M25*'[1]Fleet Calculations'!$R$5</f>
        <v>1722.0248750032513</v>
      </c>
    </row>
    <row r="26" spans="1:20" x14ac:dyDescent="0.25">
      <c r="A26">
        <v>2044</v>
      </c>
      <c r="B26">
        <v>15785.625</v>
      </c>
      <c r="C26">
        <v>55452.5</v>
      </c>
      <c r="D26">
        <v>8178.1961206896558</v>
      </c>
      <c r="E26">
        <v>17480.8125</v>
      </c>
      <c r="F26">
        <v>5001.8125</v>
      </c>
      <c r="I26">
        <f t="shared" si="1"/>
        <v>5349.8299554380055</v>
      </c>
      <c r="J26">
        <f t="shared" si="2"/>
        <v>5410.3879220472454</v>
      </c>
      <c r="K26">
        <f t="shared" si="3"/>
        <v>1704.7229307208729</v>
      </c>
      <c r="L26">
        <f t="shared" si="4"/>
        <v>5725.7971205401736</v>
      </c>
      <c r="M26">
        <f t="shared" si="5"/>
        <v>2770.3485748514249</v>
      </c>
      <c r="P26">
        <f>I26*'[1]Fleet Calculations'!$R$5</f>
        <v>3375.3667558301613</v>
      </c>
      <c r="Q26">
        <f>J26*'[1]Fleet Calculations'!$R$5</f>
        <v>3413.5745771994607</v>
      </c>
      <c r="R26">
        <f>K26*'[1]Fleet Calculations'!$R$5</f>
        <v>1075.560374102675</v>
      </c>
      <c r="S26">
        <f>L26*'[1]Fleet Calculations'!$R$5</f>
        <v>3612.575616848188</v>
      </c>
      <c r="T26">
        <f>M26*'[1]Fleet Calculations'!$R$5</f>
        <v>1747.8952713459428</v>
      </c>
    </row>
    <row r="27" spans="1:20" x14ac:dyDescent="0.25">
      <c r="A27">
        <v>2045</v>
      </c>
      <c r="B27">
        <v>15871.1875</v>
      </c>
      <c r="C27">
        <v>56461.75</v>
      </c>
      <c r="D27">
        <v>8319.9967672413804</v>
      </c>
      <c r="E27">
        <v>17813.84375</v>
      </c>
      <c r="F27">
        <v>5075.84375</v>
      </c>
      <c r="I27">
        <f t="shared" si="1"/>
        <v>5378.8275292155513</v>
      </c>
      <c r="J27">
        <f t="shared" si="2"/>
        <v>5508.8583969640868</v>
      </c>
      <c r="K27">
        <f t="shared" si="3"/>
        <v>1734.2808931615421</v>
      </c>
      <c r="L27">
        <f t="shared" si="4"/>
        <v>5834.8806870105482</v>
      </c>
      <c r="M27">
        <f t="shared" si="5"/>
        <v>2811.3521846292742</v>
      </c>
      <c r="P27">
        <f>I27*'[1]Fleet Calculations'!$R$5</f>
        <v>3393.6621871511084</v>
      </c>
      <c r="Q27">
        <f>J27*'[1]Fleet Calculations'!$R$5</f>
        <v>3475.7025271032257</v>
      </c>
      <c r="R27">
        <f>K27*'[1]Fleet Calculations'!$R$5</f>
        <v>1094.2093712901271</v>
      </c>
      <c r="S27">
        <f>L27*'[1]Fleet Calculations'!$R$5</f>
        <v>3681.3996817135067</v>
      </c>
      <c r="T27">
        <f>M27*'[1]Fleet Calculations'!$R$5</f>
        <v>1773.7656676886343</v>
      </c>
    </row>
    <row r="28" spans="1:20" x14ac:dyDescent="0.25">
      <c r="A28">
        <v>2046</v>
      </c>
      <c r="B28">
        <v>15956.75</v>
      </c>
      <c r="C28">
        <v>57471</v>
      </c>
      <c r="D28">
        <v>8461.7974137931033</v>
      </c>
      <c r="E28">
        <v>18146.875</v>
      </c>
      <c r="F28">
        <v>5149.875</v>
      </c>
      <c r="I28">
        <f t="shared" si="1"/>
        <v>5407.8251029930962</v>
      </c>
      <c r="J28">
        <f t="shared" si="2"/>
        <v>5607.328871880929</v>
      </c>
      <c r="K28">
        <f t="shared" si="3"/>
        <v>1763.8388556022107</v>
      </c>
      <c r="L28">
        <f t="shared" si="4"/>
        <v>5943.9642534809227</v>
      </c>
      <c r="M28">
        <f t="shared" si="5"/>
        <v>2852.3557944071235</v>
      </c>
      <c r="P28">
        <f>I28*'[1]Fleet Calculations'!$R$5</f>
        <v>3411.9576184720549</v>
      </c>
      <c r="Q28">
        <f>J28*'[1]Fleet Calculations'!$R$5</f>
        <v>3537.8304770069913</v>
      </c>
      <c r="R28">
        <f>K28*'[1]Fleet Calculations'!$R$5</f>
        <v>1112.8583684775792</v>
      </c>
      <c r="S28">
        <f>L28*'[1]Fleet Calculations'!$R$5</f>
        <v>3750.2237465788257</v>
      </c>
      <c r="T28">
        <f>M28*'[1]Fleet Calculations'!$R$5</f>
        <v>1799.636064031326</v>
      </c>
    </row>
    <row r="29" spans="1:20" x14ac:dyDescent="0.25">
      <c r="A29">
        <v>2047</v>
      </c>
      <c r="B29">
        <v>16042.3125</v>
      </c>
      <c r="C29">
        <v>58480.25</v>
      </c>
      <c r="D29">
        <v>8603.5980603448279</v>
      </c>
      <c r="E29">
        <v>18479.90625</v>
      </c>
      <c r="F29">
        <v>5223.90625</v>
      </c>
      <c r="I29">
        <f t="shared" si="1"/>
        <v>5436.822676770641</v>
      </c>
      <c r="J29">
        <f t="shared" si="2"/>
        <v>5705.7993467977712</v>
      </c>
      <c r="K29">
        <f t="shared" si="3"/>
        <v>1793.3968180428799</v>
      </c>
      <c r="L29">
        <f t="shared" si="4"/>
        <v>6053.0478199512963</v>
      </c>
      <c r="M29">
        <f t="shared" si="5"/>
        <v>2893.3594041849733</v>
      </c>
      <c r="P29">
        <f>I29*'[1]Fleet Calculations'!$R$5</f>
        <v>3430.2530497930011</v>
      </c>
      <c r="Q29">
        <f>J29*'[1]Fleet Calculations'!$R$5</f>
        <v>3599.9584269107572</v>
      </c>
      <c r="R29">
        <f>K29*'[1]Fleet Calculations'!$R$5</f>
        <v>1131.5073656650313</v>
      </c>
      <c r="S29">
        <f>L29*'[1]Fleet Calculations'!$R$5</f>
        <v>3819.0478114441444</v>
      </c>
      <c r="T29">
        <f>M29*'[1]Fleet Calculations'!$R$5</f>
        <v>1825.5064603740177</v>
      </c>
    </row>
    <row r="30" spans="1:20" x14ac:dyDescent="0.25">
      <c r="A30">
        <v>2048</v>
      </c>
      <c r="B30">
        <v>16127.875</v>
      </c>
      <c r="C30">
        <v>59489.5</v>
      </c>
      <c r="D30">
        <v>8745.3987068965507</v>
      </c>
      <c r="E30">
        <v>18812.9375</v>
      </c>
      <c r="F30">
        <v>5297.9375</v>
      </c>
      <c r="I30">
        <f t="shared" si="1"/>
        <v>5465.8202505481868</v>
      </c>
      <c r="J30">
        <f t="shared" si="2"/>
        <v>5804.2698217146126</v>
      </c>
      <c r="K30">
        <f t="shared" si="3"/>
        <v>1822.9547804835488</v>
      </c>
      <c r="L30">
        <f t="shared" si="4"/>
        <v>6162.1313864216709</v>
      </c>
      <c r="M30">
        <f t="shared" si="5"/>
        <v>2934.3630139628226</v>
      </c>
      <c r="P30">
        <f>I30*'[1]Fleet Calculations'!$R$5</f>
        <v>3448.5484811139481</v>
      </c>
      <c r="Q30">
        <f>J30*'[1]Fleet Calculations'!$R$5</f>
        <v>3662.0863768145223</v>
      </c>
      <c r="R30">
        <f>K30*'[1]Fleet Calculations'!$R$5</f>
        <v>1150.1563628524834</v>
      </c>
      <c r="S30">
        <f>L30*'[1]Fleet Calculations'!$R$5</f>
        <v>3887.8718763094635</v>
      </c>
      <c r="T30">
        <f>M30*'[1]Fleet Calculations'!$R$5</f>
        <v>1851.3768567167092</v>
      </c>
    </row>
    <row r="31" spans="1:20" x14ac:dyDescent="0.25">
      <c r="A31">
        <v>2049</v>
      </c>
      <c r="B31">
        <v>16213.4375</v>
      </c>
      <c r="C31">
        <v>60498.75</v>
      </c>
      <c r="D31">
        <v>8887.1993534482754</v>
      </c>
      <c r="E31">
        <v>19145.96875</v>
      </c>
      <c r="F31">
        <v>5371.96875</v>
      </c>
      <c r="I31">
        <f t="shared" si="1"/>
        <v>5494.8178243257316</v>
      </c>
      <c r="J31">
        <f t="shared" si="2"/>
        <v>5902.7402966314548</v>
      </c>
      <c r="K31">
        <f t="shared" si="3"/>
        <v>1852.5127429242179</v>
      </c>
      <c r="L31">
        <f t="shared" si="4"/>
        <v>6271.2149528920454</v>
      </c>
      <c r="M31">
        <f t="shared" si="5"/>
        <v>2975.3666237406719</v>
      </c>
      <c r="P31">
        <f>I31*'[1]Fleet Calculations'!$R$5</f>
        <v>3466.8439124348943</v>
      </c>
      <c r="Q31">
        <f>J31*'[1]Fleet Calculations'!$R$5</f>
        <v>3724.2143267182878</v>
      </c>
      <c r="R31">
        <f>K31*'[1]Fleet Calculations'!$R$5</f>
        <v>1168.8053600399357</v>
      </c>
      <c r="S31">
        <f>L31*'[1]Fleet Calculations'!$R$5</f>
        <v>3956.6959411747821</v>
      </c>
      <c r="T31">
        <f>M31*'[1]Fleet Calculations'!$R$5</f>
        <v>1877.2472530594009</v>
      </c>
    </row>
    <row r="32" spans="1:20" x14ac:dyDescent="0.25">
      <c r="A32">
        <v>2050</v>
      </c>
      <c r="B32">
        <v>16299</v>
      </c>
      <c r="C32">
        <v>61508</v>
      </c>
      <c r="D32">
        <v>9029</v>
      </c>
      <c r="E32">
        <v>19479</v>
      </c>
      <c r="F32">
        <v>5446</v>
      </c>
      <c r="I32">
        <f t="shared" si="1"/>
        <v>5523.8153981032765</v>
      </c>
      <c r="J32">
        <f t="shared" si="2"/>
        <v>6001.2107715482962</v>
      </c>
      <c r="K32">
        <f t="shared" si="3"/>
        <v>1882.0707053648869</v>
      </c>
      <c r="L32">
        <f t="shared" si="4"/>
        <v>6380.298519362419</v>
      </c>
      <c r="M32">
        <f t="shared" si="5"/>
        <v>3016.3702335185212</v>
      </c>
      <c r="P32">
        <f>I32*'[1]Fleet Calculations'!$R$5</f>
        <v>3485.1393437558404</v>
      </c>
      <c r="Q32">
        <f>J32*'[1]Fleet Calculations'!$R$5</f>
        <v>3786.3422766220529</v>
      </c>
      <c r="R32">
        <f>K32*'[1]Fleet Calculations'!$R$5</f>
        <v>1187.4543572273878</v>
      </c>
      <c r="S32">
        <f>L32*'[1]Fleet Calculations'!$R$5</f>
        <v>4025.5200060401007</v>
      </c>
      <c r="T32">
        <f>M32*'[1]Fleet Calculations'!$R$5</f>
        <v>1903.1176494020924</v>
      </c>
    </row>
    <row r="35" spans="9:13" x14ac:dyDescent="0.25">
      <c r="I35">
        <f>(B32/B8)^(1/COUNTA($A$8:$A$32))</f>
        <v>1.0054010408694449</v>
      </c>
      <c r="J35">
        <f>(C32/C8)^(1/COUNTA($A$8:$A$32))</f>
        <v>1.0202237572215704</v>
      </c>
      <c r="K35">
        <f>(D32/D8)^(1/COUNTA($A$8:$A$32))</f>
        <v>1.0191034280969318</v>
      </c>
      <c r="L35">
        <f>(E32/E8)^(1/COUNTA($A$8:$A$32))</f>
        <v>1.0213522164948223</v>
      </c>
      <c r="M35">
        <f>(F32/F8)^(1/COUNTA($A$8:$A$32))</f>
        <v>1.0159211770568248</v>
      </c>
    </row>
    <row r="37" spans="9:13" x14ac:dyDescent="0.25">
      <c r="I37">
        <f>I2/Existing_fleet!B2</f>
        <v>3.4094448602100278</v>
      </c>
      <c r="J37">
        <f>J2/Existing_fleet!C2</f>
        <v>1.1043240166866852</v>
      </c>
      <c r="K37">
        <f>K2/Existing_fleet!D2</f>
        <v>0.63685822551959714</v>
      </c>
      <c r="L37">
        <f>L2/Existing_fleet!E2</f>
        <v>2.6856242925510063</v>
      </c>
      <c r="M37">
        <f>M2/Existing_fleet!F2</f>
        <v>0.63805060957845272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7FF9-64D3-4541-8615-C6672B884559}">
  <dimension ref="A1:F32"/>
  <sheetViews>
    <sheetView topLeftCell="A7" workbookViewId="0">
      <selection activeCell="B2" sqref="B2:F32"/>
    </sheetView>
  </sheetViews>
  <sheetFormatPr defaultRowHeight="15" x14ac:dyDescent="0.25"/>
  <sheetData>
    <row r="1" spans="1:6" x14ac:dyDescent="0.25">
      <c r="A1" t="s">
        <v>87</v>
      </c>
      <c r="B1" t="s">
        <v>135</v>
      </c>
      <c r="C1" t="s">
        <v>136</v>
      </c>
      <c r="D1" t="s">
        <v>113</v>
      </c>
      <c r="E1" t="s">
        <v>137</v>
      </c>
      <c r="F1" t="s">
        <v>138</v>
      </c>
    </row>
    <row r="2" spans="1:6" x14ac:dyDescent="0.25">
      <c r="A2">
        <v>2020</v>
      </c>
      <c r="B2">
        <v>4494.8781143985125</v>
      </c>
      <c r="C2">
        <v>3015.6690460619525</v>
      </c>
      <c r="D2">
        <v>979.51589297441444</v>
      </c>
      <c r="E2">
        <v>3066.6911329674981</v>
      </c>
      <c r="F2">
        <v>1773.4017957909139</v>
      </c>
    </row>
    <row r="3" spans="1:6" x14ac:dyDescent="0.25">
      <c r="A3">
        <f>A2+1</f>
        <v>2021</v>
      </c>
      <c r="B3">
        <v>4444.3706529868568</v>
      </c>
      <c r="C3">
        <v>3098.4411874573871</v>
      </c>
      <c r="D3">
        <v>1001.1658858298823</v>
      </c>
      <c r="E3">
        <v>3155.1881091249816</v>
      </c>
      <c r="F3">
        <v>1808.0214891174915</v>
      </c>
    </row>
    <row r="4" spans="1:6" x14ac:dyDescent="0.25">
      <c r="A4">
        <f t="shared" ref="A4:A32" si="0">A3+1</f>
        <v>2022</v>
      </c>
      <c r="B4">
        <v>4393.8631915752012</v>
      </c>
      <c r="C4">
        <v>3181.2133288528216</v>
      </c>
      <c r="D4">
        <v>1022.8158786853503</v>
      </c>
      <c r="E4">
        <v>3243.6850852824659</v>
      </c>
      <c r="F4">
        <v>1842.6411824440688</v>
      </c>
    </row>
    <row r="5" spans="1:6" x14ac:dyDescent="0.25">
      <c r="A5">
        <f t="shared" si="0"/>
        <v>2023</v>
      </c>
      <c r="B5">
        <v>4343.3557301635456</v>
      </c>
      <c r="C5">
        <v>3263.9854702482558</v>
      </c>
      <c r="D5">
        <v>1044.4658715408182</v>
      </c>
      <c r="E5">
        <v>3332.1820614399494</v>
      </c>
      <c r="F5">
        <v>1877.260875770646</v>
      </c>
    </row>
    <row r="6" spans="1:6" x14ac:dyDescent="0.25">
      <c r="A6">
        <f t="shared" si="0"/>
        <v>2024</v>
      </c>
      <c r="B6">
        <v>4292.8482687518899</v>
      </c>
      <c r="C6">
        <v>3346.7576116436903</v>
      </c>
      <c r="D6">
        <v>1066.1158643962863</v>
      </c>
      <c r="E6">
        <v>3420.6790375974333</v>
      </c>
      <c r="F6">
        <v>1911.8805690972233</v>
      </c>
    </row>
    <row r="7" spans="1:6" x14ac:dyDescent="0.25">
      <c r="A7">
        <f t="shared" si="0"/>
        <v>2025</v>
      </c>
      <c r="B7">
        <v>4242.3408073402343</v>
      </c>
      <c r="C7">
        <v>3429.5297530391254</v>
      </c>
      <c r="D7">
        <v>1087.7658572517541</v>
      </c>
      <c r="E7">
        <v>3509.1760137549168</v>
      </c>
      <c r="F7">
        <v>1946.5002624238009</v>
      </c>
    </row>
    <row r="8" spans="1:6" x14ac:dyDescent="0.25">
      <c r="A8">
        <f t="shared" si="0"/>
        <v>2026</v>
      </c>
      <c r="B8">
        <v>4827.8736274421881</v>
      </c>
      <c r="C8">
        <v>3637.9193735440876</v>
      </c>
      <c r="D8">
        <v>1172.6796067888308</v>
      </c>
      <c r="E8">
        <v>3762.2929240734402</v>
      </c>
      <c r="F8">
        <v>2032.2835988501342</v>
      </c>
    </row>
    <row r="9" spans="1:6" x14ac:dyDescent="0.25">
      <c r="A9">
        <f t="shared" si="0"/>
        <v>2027</v>
      </c>
      <c r="B9">
        <v>4856.8712012197329</v>
      </c>
      <c r="C9">
        <v>3736.3898484609299</v>
      </c>
      <c r="D9">
        <v>1202.2375692294997</v>
      </c>
      <c r="E9">
        <v>3871.3764905438143</v>
      </c>
      <c r="F9">
        <v>2073.2872086279835</v>
      </c>
    </row>
    <row r="10" spans="1:6" x14ac:dyDescent="0.25">
      <c r="A10">
        <f t="shared" si="0"/>
        <v>2028</v>
      </c>
      <c r="B10">
        <v>4885.8687749972787</v>
      </c>
      <c r="C10">
        <v>3834.8603233777721</v>
      </c>
      <c r="D10">
        <v>1231.7955316701687</v>
      </c>
      <c r="E10">
        <v>3980.4600570141879</v>
      </c>
      <c r="F10">
        <v>2114.2908184058329</v>
      </c>
    </row>
    <row r="11" spans="1:6" x14ac:dyDescent="0.25">
      <c r="A11">
        <f t="shared" si="0"/>
        <v>2029</v>
      </c>
      <c r="B11">
        <v>4914.8663487748236</v>
      </c>
      <c r="C11">
        <v>3933.3307982946139</v>
      </c>
      <c r="D11">
        <v>1261.3534941108378</v>
      </c>
      <c r="E11">
        <v>4089.543623484562</v>
      </c>
      <c r="F11">
        <v>2155.2944281836822</v>
      </c>
    </row>
    <row r="12" spans="1:6" x14ac:dyDescent="0.25">
      <c r="A12">
        <f t="shared" si="0"/>
        <v>2030</v>
      </c>
      <c r="B12">
        <v>4943.8639225523693</v>
      </c>
      <c r="C12">
        <v>4031.8012732114562</v>
      </c>
      <c r="D12">
        <v>1290.9114565515067</v>
      </c>
      <c r="E12">
        <v>4198.6271899549365</v>
      </c>
      <c r="F12">
        <v>2196.2980379615319</v>
      </c>
    </row>
    <row r="13" spans="1:6" x14ac:dyDescent="0.25">
      <c r="A13">
        <f t="shared" si="0"/>
        <v>2031</v>
      </c>
      <c r="B13">
        <v>4972.8614963299151</v>
      </c>
      <c r="C13">
        <v>4130.271748128298</v>
      </c>
      <c r="D13">
        <v>1320.4694189921759</v>
      </c>
      <c r="E13">
        <v>4307.7107564253101</v>
      </c>
      <c r="F13">
        <v>2237.3016477393817</v>
      </c>
    </row>
    <row r="14" spans="1:6" x14ac:dyDescent="0.25">
      <c r="A14">
        <f t="shared" si="0"/>
        <v>2032</v>
      </c>
      <c r="B14">
        <v>5001.8590701074609</v>
      </c>
      <c r="C14">
        <v>4228.7422230451402</v>
      </c>
      <c r="D14">
        <v>1350.0273814328448</v>
      </c>
      <c r="E14">
        <v>4416.7943228956838</v>
      </c>
      <c r="F14">
        <v>2278.305257517231</v>
      </c>
    </row>
    <row r="15" spans="1:6" x14ac:dyDescent="0.25">
      <c r="A15">
        <f t="shared" si="0"/>
        <v>2033</v>
      </c>
      <c r="B15">
        <v>5030.8566438850066</v>
      </c>
      <c r="C15">
        <v>4327.2126979619816</v>
      </c>
      <c r="D15">
        <v>1379.5853438735139</v>
      </c>
      <c r="E15">
        <v>4525.8778893660583</v>
      </c>
      <c r="F15">
        <v>2319.3088672950807</v>
      </c>
    </row>
    <row r="16" spans="1:6" x14ac:dyDescent="0.25">
      <c r="A16">
        <f t="shared" si="0"/>
        <v>2034</v>
      </c>
      <c r="B16">
        <v>5059.8542176625524</v>
      </c>
      <c r="C16">
        <v>4425.6831728788238</v>
      </c>
      <c r="D16">
        <v>1409.1433063141828</v>
      </c>
      <c r="E16">
        <v>4634.9614558364328</v>
      </c>
      <c r="F16">
        <v>2360.3124770729301</v>
      </c>
    </row>
    <row r="17" spans="1:6" x14ac:dyDescent="0.25">
      <c r="A17">
        <f t="shared" si="0"/>
        <v>2035</v>
      </c>
      <c r="B17">
        <v>5088.8517914400982</v>
      </c>
      <c r="C17">
        <v>4524.1536477956661</v>
      </c>
      <c r="D17">
        <v>1438.7012687548518</v>
      </c>
      <c r="E17">
        <v>4744.0450223068065</v>
      </c>
      <c r="F17">
        <v>2401.3160868507798</v>
      </c>
    </row>
    <row r="18" spans="1:6" x14ac:dyDescent="0.25">
      <c r="A18">
        <f t="shared" si="0"/>
        <v>2036</v>
      </c>
      <c r="B18">
        <v>5117.849365217643</v>
      </c>
      <c r="C18">
        <v>4622.6241227125083</v>
      </c>
      <c r="D18">
        <v>1468.2592311955209</v>
      </c>
      <c r="E18">
        <v>4853.128588777181</v>
      </c>
      <c r="F18">
        <v>2442.3196966286296</v>
      </c>
    </row>
    <row r="19" spans="1:6" x14ac:dyDescent="0.25">
      <c r="A19">
        <f t="shared" si="0"/>
        <v>2037</v>
      </c>
      <c r="B19">
        <v>5146.8469389951888</v>
      </c>
      <c r="C19">
        <v>4721.0945976293506</v>
      </c>
      <c r="D19">
        <v>1497.8171936361898</v>
      </c>
      <c r="E19">
        <v>4962.2121552475555</v>
      </c>
      <c r="F19">
        <v>2483.3233064064789</v>
      </c>
    </row>
    <row r="20" spans="1:6" x14ac:dyDescent="0.25">
      <c r="A20">
        <f t="shared" si="0"/>
        <v>2038</v>
      </c>
      <c r="B20">
        <v>5175.8445127727337</v>
      </c>
      <c r="C20">
        <v>4819.5650725461928</v>
      </c>
      <c r="D20">
        <v>1527.3751560768587</v>
      </c>
      <c r="E20">
        <v>5071.2957217179301</v>
      </c>
      <c r="F20">
        <v>2524.3269161843286</v>
      </c>
    </row>
    <row r="21" spans="1:6" x14ac:dyDescent="0.25">
      <c r="A21">
        <f t="shared" si="0"/>
        <v>2039</v>
      </c>
      <c r="B21">
        <v>5204.8420865502794</v>
      </c>
      <c r="C21">
        <v>4918.0355474630351</v>
      </c>
      <c r="D21">
        <v>1556.9331185175276</v>
      </c>
      <c r="E21">
        <v>5180.3792881883037</v>
      </c>
      <c r="F21">
        <v>2565.3305259621779</v>
      </c>
    </row>
    <row r="22" spans="1:6" x14ac:dyDescent="0.25">
      <c r="A22">
        <f t="shared" si="0"/>
        <v>2040</v>
      </c>
      <c r="B22">
        <v>5233.8396603278243</v>
      </c>
      <c r="C22">
        <v>5016.5060223798773</v>
      </c>
      <c r="D22">
        <v>1586.4910809581968</v>
      </c>
      <c r="E22">
        <v>5289.4628546586782</v>
      </c>
      <c r="F22">
        <v>2606.3341357400277</v>
      </c>
    </row>
    <row r="23" spans="1:6" x14ac:dyDescent="0.25">
      <c r="A23">
        <f t="shared" si="0"/>
        <v>2041</v>
      </c>
      <c r="B23">
        <v>5262.83723410537</v>
      </c>
      <c r="C23">
        <v>5114.9764972967196</v>
      </c>
      <c r="D23">
        <v>1616.0490433988657</v>
      </c>
      <c r="E23">
        <v>5398.5464211290519</v>
      </c>
      <c r="F23">
        <v>2647.337745517877</v>
      </c>
    </row>
    <row r="24" spans="1:6" x14ac:dyDescent="0.25">
      <c r="A24">
        <f t="shared" si="0"/>
        <v>2042</v>
      </c>
      <c r="B24">
        <v>5291.8348078829149</v>
      </c>
      <c r="C24">
        <v>5213.4469722135609</v>
      </c>
      <c r="D24">
        <v>1645.6070058395346</v>
      </c>
      <c r="E24">
        <v>5507.6299875994255</v>
      </c>
      <c r="F24">
        <v>2688.3413552957263</v>
      </c>
    </row>
    <row r="25" spans="1:6" x14ac:dyDescent="0.25">
      <c r="A25">
        <f t="shared" si="0"/>
        <v>2043</v>
      </c>
      <c r="B25">
        <v>5320.8323816604598</v>
      </c>
      <c r="C25">
        <v>5311.9174471304032</v>
      </c>
      <c r="D25">
        <v>1675.1649682802038</v>
      </c>
      <c r="E25">
        <v>5616.7135540698</v>
      </c>
      <c r="F25">
        <v>2729.3449650735756</v>
      </c>
    </row>
    <row r="26" spans="1:6" x14ac:dyDescent="0.25">
      <c r="A26">
        <f t="shared" si="0"/>
        <v>2044</v>
      </c>
      <c r="B26">
        <v>5349.8299554380055</v>
      </c>
      <c r="C26">
        <v>5410.3879220472454</v>
      </c>
      <c r="D26">
        <v>1704.7229307208729</v>
      </c>
      <c r="E26">
        <v>5725.7971205401736</v>
      </c>
      <c r="F26">
        <v>2770.3485748514249</v>
      </c>
    </row>
    <row r="27" spans="1:6" x14ac:dyDescent="0.25">
      <c r="A27">
        <f t="shared" si="0"/>
        <v>2045</v>
      </c>
      <c r="B27">
        <v>5378.8275292155513</v>
      </c>
      <c r="C27">
        <v>5508.8583969640868</v>
      </c>
      <c r="D27">
        <v>1734.2808931615421</v>
      </c>
      <c r="E27">
        <v>5834.8806870105482</v>
      </c>
      <c r="F27">
        <v>2811.3521846292742</v>
      </c>
    </row>
    <row r="28" spans="1:6" x14ac:dyDescent="0.25">
      <c r="A28">
        <f t="shared" si="0"/>
        <v>2046</v>
      </c>
      <c r="B28">
        <v>5407.8251029930962</v>
      </c>
      <c r="C28">
        <v>5607.328871880929</v>
      </c>
      <c r="D28">
        <v>1763.8388556022107</v>
      </c>
      <c r="E28">
        <v>5943.9642534809227</v>
      </c>
      <c r="F28">
        <v>2852.3557944071235</v>
      </c>
    </row>
    <row r="29" spans="1:6" x14ac:dyDescent="0.25">
      <c r="A29">
        <f t="shared" si="0"/>
        <v>2047</v>
      </c>
      <c r="B29">
        <v>5436.822676770641</v>
      </c>
      <c r="C29">
        <v>5705.7993467977712</v>
      </c>
      <c r="D29">
        <v>1793.3968180428799</v>
      </c>
      <c r="E29">
        <v>6053.0478199512963</v>
      </c>
      <c r="F29">
        <v>2893.3594041849733</v>
      </c>
    </row>
    <row r="30" spans="1:6" x14ac:dyDescent="0.25">
      <c r="A30">
        <f t="shared" si="0"/>
        <v>2048</v>
      </c>
      <c r="B30">
        <v>5465.8202505481868</v>
      </c>
      <c r="C30">
        <v>5804.2698217146126</v>
      </c>
      <c r="D30">
        <v>1822.9547804835488</v>
      </c>
      <c r="E30">
        <v>6162.1313864216709</v>
      </c>
      <c r="F30">
        <v>2934.3630139628226</v>
      </c>
    </row>
    <row r="31" spans="1:6" x14ac:dyDescent="0.25">
      <c r="A31">
        <f t="shared" si="0"/>
        <v>2049</v>
      </c>
      <c r="B31">
        <v>5494.8178243257316</v>
      </c>
      <c r="C31">
        <v>5902.7402966314548</v>
      </c>
      <c r="D31">
        <v>1852.5127429242179</v>
      </c>
      <c r="E31">
        <v>6271.2149528920454</v>
      </c>
      <c r="F31">
        <v>2975.3666237406719</v>
      </c>
    </row>
    <row r="32" spans="1:6" x14ac:dyDescent="0.25">
      <c r="A32">
        <f t="shared" si="0"/>
        <v>2050</v>
      </c>
      <c r="B32">
        <v>5523.8153981032765</v>
      </c>
      <c r="C32">
        <v>6001.2107715482962</v>
      </c>
      <c r="D32">
        <v>1882.0707053648869</v>
      </c>
      <c r="E32">
        <v>6380.298519362419</v>
      </c>
      <c r="F32">
        <v>3016.3702335185212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53"/>
  <dimension ref="A1:F32"/>
  <sheetViews>
    <sheetView workbookViewId="0">
      <selection activeCell="B2" sqref="B2"/>
    </sheetView>
  </sheetViews>
  <sheetFormatPr defaultColWidth="8.7109375" defaultRowHeight="15" x14ac:dyDescent="0.25"/>
  <cols>
    <col min="1" max="1" width="18.5703125" customWidth="1"/>
  </cols>
  <sheetData>
    <row r="1" spans="1:6" x14ac:dyDescent="0.25">
      <c r="A1" t="s">
        <v>105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13732.125</v>
      </c>
      <c r="C2">
        <v>31230.5</v>
      </c>
      <c r="D2">
        <v>4774.9806034482763</v>
      </c>
      <c r="E2">
        <v>9488.0625</v>
      </c>
      <c r="F2">
        <v>3225.0625</v>
      </c>
    </row>
    <row r="3" spans="1:6" x14ac:dyDescent="0.25">
      <c r="A3">
        <v>2021</v>
      </c>
      <c r="B3">
        <v>13817.6875</v>
      </c>
      <c r="C3">
        <v>32239.75</v>
      </c>
      <c r="D3">
        <v>4916.78125</v>
      </c>
      <c r="E3">
        <v>9821.09375</v>
      </c>
      <c r="F3">
        <v>3299.09375</v>
      </c>
    </row>
    <row r="4" spans="1:6" x14ac:dyDescent="0.25">
      <c r="A4">
        <v>2022</v>
      </c>
      <c r="B4">
        <v>13903.25</v>
      </c>
      <c r="C4">
        <v>33249</v>
      </c>
      <c r="D4">
        <v>5058.5818965517246</v>
      </c>
      <c r="E4">
        <v>10154.125</v>
      </c>
      <c r="F4">
        <v>3373.125</v>
      </c>
    </row>
    <row r="5" spans="1:6" x14ac:dyDescent="0.25">
      <c r="A5">
        <v>2023</v>
      </c>
      <c r="B5">
        <v>13988.8125</v>
      </c>
      <c r="C5">
        <v>34258.25</v>
      </c>
      <c r="D5">
        <v>5200.3825431034484</v>
      </c>
      <c r="E5">
        <v>10487.15625</v>
      </c>
      <c r="F5">
        <v>3447.15625</v>
      </c>
    </row>
    <row r="6" spans="1:6" x14ac:dyDescent="0.25">
      <c r="A6">
        <v>2024</v>
      </c>
      <c r="B6">
        <v>14074.375</v>
      </c>
      <c r="C6">
        <v>35267.5</v>
      </c>
      <c r="D6">
        <v>5342.183189655173</v>
      </c>
      <c r="E6">
        <v>10820.1875</v>
      </c>
      <c r="F6">
        <v>3521.1875</v>
      </c>
    </row>
    <row r="7" spans="1:6" x14ac:dyDescent="0.25">
      <c r="A7">
        <v>2025</v>
      </c>
      <c r="B7">
        <v>14159.9375</v>
      </c>
      <c r="C7">
        <v>36276.75</v>
      </c>
      <c r="D7">
        <v>5483.9838362068967</v>
      </c>
      <c r="E7">
        <v>11153.21875</v>
      </c>
      <c r="F7">
        <v>3595.21875</v>
      </c>
    </row>
    <row r="8" spans="1:6" x14ac:dyDescent="0.25">
      <c r="A8">
        <v>2026</v>
      </c>
      <c r="B8">
        <v>14245.5</v>
      </c>
      <c r="C8">
        <v>37286</v>
      </c>
      <c r="D8">
        <v>5625.7844827586214</v>
      </c>
      <c r="E8">
        <v>11486.25</v>
      </c>
      <c r="F8">
        <v>3669.25</v>
      </c>
    </row>
    <row r="9" spans="1:6" x14ac:dyDescent="0.25">
      <c r="A9">
        <v>2027</v>
      </c>
      <c r="B9">
        <v>14331.0625</v>
      </c>
      <c r="C9">
        <v>38295.25</v>
      </c>
      <c r="D9">
        <v>5767.5851293103451</v>
      </c>
      <c r="E9">
        <v>11819.28125</v>
      </c>
      <c r="F9">
        <v>3743.28125</v>
      </c>
    </row>
    <row r="10" spans="1:6" x14ac:dyDescent="0.25">
      <c r="A10">
        <v>2028</v>
      </c>
      <c r="B10">
        <v>14416.625</v>
      </c>
      <c r="C10">
        <v>39304.5</v>
      </c>
      <c r="D10">
        <v>5909.3857758620688</v>
      </c>
      <c r="E10">
        <v>12152.3125</v>
      </c>
      <c r="F10">
        <v>3817.3125</v>
      </c>
    </row>
    <row r="11" spans="1:6" x14ac:dyDescent="0.25">
      <c r="A11">
        <v>2029</v>
      </c>
      <c r="B11">
        <v>14502.1875</v>
      </c>
      <c r="C11">
        <v>40313.75</v>
      </c>
      <c r="D11">
        <v>6051.1864224137935</v>
      </c>
      <c r="E11">
        <v>12485.34375</v>
      </c>
      <c r="F11">
        <v>3891.34375</v>
      </c>
    </row>
    <row r="12" spans="1:6" x14ac:dyDescent="0.25">
      <c r="A12">
        <v>2030</v>
      </c>
      <c r="B12">
        <v>14587.75</v>
      </c>
      <c r="C12">
        <v>41323</v>
      </c>
      <c r="D12">
        <v>6192.9870689655172</v>
      </c>
      <c r="E12">
        <v>12818.375</v>
      </c>
      <c r="F12">
        <v>3965.375</v>
      </c>
    </row>
    <row r="13" spans="1:6" x14ac:dyDescent="0.25">
      <c r="A13">
        <v>2031</v>
      </c>
      <c r="B13">
        <v>14673.3125</v>
      </c>
      <c r="C13">
        <v>42332.25</v>
      </c>
      <c r="D13">
        <v>6334.7877155172418</v>
      </c>
      <c r="E13">
        <v>13151.40625</v>
      </c>
      <c r="F13">
        <v>4039.40625</v>
      </c>
    </row>
    <row r="14" spans="1:6" x14ac:dyDescent="0.25">
      <c r="A14">
        <v>2032</v>
      </c>
      <c r="B14">
        <v>14758.875</v>
      </c>
      <c r="C14">
        <v>43341.5</v>
      </c>
      <c r="D14">
        <v>6476.5883620689656</v>
      </c>
      <c r="E14">
        <v>13484.4375</v>
      </c>
      <c r="F14">
        <v>4113.4375</v>
      </c>
    </row>
    <row r="15" spans="1:6" x14ac:dyDescent="0.25">
      <c r="A15">
        <v>2033</v>
      </c>
      <c r="B15">
        <v>14844.4375</v>
      </c>
      <c r="C15">
        <v>44350.75</v>
      </c>
      <c r="D15">
        <v>6618.3890086206902</v>
      </c>
      <c r="E15">
        <v>13817.46875</v>
      </c>
      <c r="F15">
        <v>4187.46875</v>
      </c>
    </row>
    <row r="16" spans="1:6" x14ac:dyDescent="0.25">
      <c r="A16">
        <v>2034</v>
      </c>
      <c r="B16">
        <v>14930</v>
      </c>
      <c r="C16">
        <v>45360</v>
      </c>
      <c r="D16">
        <v>6760.1896551724139</v>
      </c>
      <c r="E16">
        <v>14150.5</v>
      </c>
      <c r="F16">
        <v>4261.5</v>
      </c>
    </row>
    <row r="17" spans="1:6" x14ac:dyDescent="0.25">
      <c r="A17">
        <v>2035</v>
      </c>
      <c r="B17">
        <v>15015.5625</v>
      </c>
      <c r="C17">
        <v>46369.25</v>
      </c>
      <c r="D17">
        <v>6901.9903017241377</v>
      </c>
      <c r="E17">
        <v>14483.53125</v>
      </c>
      <c r="F17">
        <v>4335.53125</v>
      </c>
    </row>
    <row r="18" spans="1:6" x14ac:dyDescent="0.25">
      <c r="A18">
        <v>2036</v>
      </c>
      <c r="B18">
        <v>15101.125</v>
      </c>
      <c r="C18">
        <v>47378.5</v>
      </c>
      <c r="D18">
        <v>7043.7909482758623</v>
      </c>
      <c r="E18">
        <v>14816.5625</v>
      </c>
      <c r="F18">
        <v>4409.5625</v>
      </c>
    </row>
    <row r="19" spans="1:6" x14ac:dyDescent="0.25">
      <c r="A19">
        <v>2037</v>
      </c>
      <c r="B19">
        <v>15186.6875</v>
      </c>
      <c r="C19">
        <v>48387.75</v>
      </c>
      <c r="D19">
        <v>7185.591594827587</v>
      </c>
      <c r="E19">
        <v>15149.59375</v>
      </c>
      <c r="F19">
        <v>4483.59375</v>
      </c>
    </row>
    <row r="20" spans="1:6" x14ac:dyDescent="0.25">
      <c r="A20">
        <v>2038</v>
      </c>
      <c r="B20">
        <v>15272.25</v>
      </c>
      <c r="C20">
        <v>49397</v>
      </c>
      <c r="D20">
        <v>7327.3922413793107</v>
      </c>
      <c r="E20">
        <v>15482.625</v>
      </c>
      <c r="F20">
        <v>4557.625</v>
      </c>
    </row>
    <row r="21" spans="1:6" x14ac:dyDescent="0.25">
      <c r="A21">
        <v>2039</v>
      </c>
      <c r="B21">
        <v>15357.8125</v>
      </c>
      <c r="C21">
        <v>50406.25</v>
      </c>
      <c r="D21">
        <v>7469.1928879310344</v>
      </c>
      <c r="E21">
        <v>15815.65625</v>
      </c>
      <c r="F21">
        <v>4631.65625</v>
      </c>
    </row>
    <row r="22" spans="1:6" x14ac:dyDescent="0.25">
      <c r="A22">
        <v>2040</v>
      </c>
      <c r="B22">
        <v>15443.375</v>
      </c>
      <c r="C22">
        <v>51415.5</v>
      </c>
      <c r="D22">
        <v>7610.9935344827591</v>
      </c>
      <c r="E22">
        <v>16148.6875</v>
      </c>
      <c r="F22">
        <v>4705.6875</v>
      </c>
    </row>
    <row r="23" spans="1:6" x14ac:dyDescent="0.25">
      <c r="A23">
        <v>2041</v>
      </c>
      <c r="B23">
        <v>15528.9375</v>
      </c>
      <c r="C23">
        <v>52424.75</v>
      </c>
      <c r="D23">
        <v>7752.7941810344828</v>
      </c>
      <c r="E23">
        <v>16481.71875</v>
      </c>
      <c r="F23">
        <v>4779.71875</v>
      </c>
    </row>
    <row r="24" spans="1:6" x14ac:dyDescent="0.25">
      <c r="A24">
        <v>2042</v>
      </c>
      <c r="B24">
        <v>15614.5</v>
      </c>
      <c r="C24">
        <v>53434</v>
      </c>
      <c r="D24">
        <v>7894.5948275862065</v>
      </c>
      <c r="E24">
        <v>16814.75</v>
      </c>
      <c r="F24">
        <v>4853.75</v>
      </c>
    </row>
    <row r="25" spans="1:6" x14ac:dyDescent="0.25">
      <c r="A25">
        <v>2043</v>
      </c>
      <c r="B25">
        <v>15700.0625</v>
      </c>
      <c r="C25">
        <v>54443.25</v>
      </c>
      <c r="D25">
        <v>8036.3954741379312</v>
      </c>
      <c r="E25">
        <v>17147.78125</v>
      </c>
      <c r="F25">
        <v>4927.78125</v>
      </c>
    </row>
    <row r="26" spans="1:6" x14ac:dyDescent="0.25">
      <c r="A26">
        <v>2044</v>
      </c>
      <c r="B26">
        <v>15785.625</v>
      </c>
      <c r="C26">
        <v>55452.5</v>
      </c>
      <c r="D26">
        <v>8178.1961206896558</v>
      </c>
      <c r="E26">
        <v>17480.8125</v>
      </c>
      <c r="F26">
        <v>5001.8125</v>
      </c>
    </row>
    <row r="27" spans="1:6" x14ac:dyDescent="0.25">
      <c r="A27">
        <v>2045</v>
      </c>
      <c r="B27">
        <v>15871.1875</v>
      </c>
      <c r="C27">
        <v>56461.75</v>
      </c>
      <c r="D27">
        <v>8319.9967672413804</v>
      </c>
      <c r="E27">
        <v>17813.84375</v>
      </c>
      <c r="F27">
        <v>5075.84375</v>
      </c>
    </row>
    <row r="28" spans="1:6" x14ac:dyDescent="0.25">
      <c r="A28">
        <v>2046</v>
      </c>
      <c r="B28">
        <v>15956.75</v>
      </c>
      <c r="C28">
        <v>57471</v>
      </c>
      <c r="D28">
        <v>8461.7974137931033</v>
      </c>
      <c r="E28">
        <v>18146.875</v>
      </c>
      <c r="F28">
        <v>5149.875</v>
      </c>
    </row>
    <row r="29" spans="1:6" x14ac:dyDescent="0.25">
      <c r="A29">
        <v>2047</v>
      </c>
      <c r="B29">
        <v>16042.3125</v>
      </c>
      <c r="C29">
        <v>58480.25</v>
      </c>
      <c r="D29">
        <v>8603.5980603448279</v>
      </c>
      <c r="E29">
        <v>18479.90625</v>
      </c>
      <c r="F29">
        <v>5223.90625</v>
      </c>
    </row>
    <row r="30" spans="1:6" x14ac:dyDescent="0.25">
      <c r="A30">
        <v>2048</v>
      </c>
      <c r="B30">
        <v>16127.875</v>
      </c>
      <c r="C30">
        <v>59489.5</v>
      </c>
      <c r="D30">
        <v>8745.3987068965507</v>
      </c>
      <c r="E30">
        <v>18812.9375</v>
      </c>
      <c r="F30">
        <v>5297.9375</v>
      </c>
    </row>
    <row r="31" spans="1:6" x14ac:dyDescent="0.25">
      <c r="A31">
        <v>2049</v>
      </c>
      <c r="B31">
        <v>16213.4375</v>
      </c>
      <c r="C31">
        <v>60498.75</v>
      </c>
      <c r="D31">
        <v>8887.1993534482754</v>
      </c>
      <c r="E31">
        <v>19145.96875</v>
      </c>
      <c r="F31">
        <v>5371.96875</v>
      </c>
    </row>
    <row r="32" spans="1:6" x14ac:dyDescent="0.25">
      <c r="A32">
        <v>2050</v>
      </c>
      <c r="B32">
        <v>16299</v>
      </c>
      <c r="C32">
        <v>61508</v>
      </c>
      <c r="D32">
        <v>9029</v>
      </c>
      <c r="E32">
        <v>19479</v>
      </c>
      <c r="F32">
        <v>5446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0.99333333333333329</v>
      </c>
    </row>
    <row r="4" spans="1:2" x14ac:dyDescent="0.25">
      <c r="A4">
        <v>2022</v>
      </c>
      <c r="B4" s="38">
        <f t="shared" ref="B4:B31" si="0">B3 + ((B$32-B$2)/($A$32-$A$2))*($A$3-$A$2)</f>
        <v>0.98666666666666658</v>
      </c>
    </row>
    <row r="5" spans="1:2" x14ac:dyDescent="0.25">
      <c r="A5">
        <v>2023</v>
      </c>
      <c r="B5" s="38">
        <f t="shared" si="0"/>
        <v>0.97999999999999987</v>
      </c>
    </row>
    <row r="6" spans="1:2" x14ac:dyDescent="0.25">
      <c r="A6">
        <v>2024</v>
      </c>
      <c r="B6" s="38">
        <f t="shared" si="0"/>
        <v>0.97333333333333316</v>
      </c>
    </row>
    <row r="7" spans="1:2" x14ac:dyDescent="0.25">
      <c r="A7">
        <v>2025</v>
      </c>
      <c r="B7" s="38">
        <f t="shared" si="0"/>
        <v>0.96666666666666645</v>
      </c>
    </row>
    <row r="8" spans="1:2" x14ac:dyDescent="0.25">
      <c r="A8">
        <v>2026</v>
      </c>
      <c r="B8" s="38">
        <f t="shared" si="0"/>
        <v>0.95999999999999974</v>
      </c>
    </row>
    <row r="9" spans="1:2" x14ac:dyDescent="0.25">
      <c r="A9">
        <v>2027</v>
      </c>
      <c r="B9" s="38">
        <f t="shared" si="0"/>
        <v>0.95333333333333303</v>
      </c>
    </row>
    <row r="10" spans="1:2" x14ac:dyDescent="0.25">
      <c r="A10">
        <v>2028</v>
      </c>
      <c r="B10" s="38">
        <f t="shared" si="0"/>
        <v>0.94666666666666632</v>
      </c>
    </row>
    <row r="11" spans="1:2" x14ac:dyDescent="0.25">
      <c r="A11">
        <v>2029</v>
      </c>
      <c r="B11" s="38">
        <f t="shared" si="0"/>
        <v>0.93999999999999961</v>
      </c>
    </row>
    <row r="12" spans="1:2" x14ac:dyDescent="0.25">
      <c r="A12">
        <v>2030</v>
      </c>
      <c r="B12" s="38">
        <f t="shared" si="0"/>
        <v>0.9333333333333329</v>
      </c>
    </row>
    <row r="13" spans="1:2" x14ac:dyDescent="0.25">
      <c r="A13">
        <v>2031</v>
      </c>
      <c r="B13" s="38">
        <f t="shared" si="0"/>
        <v>0.92666666666666619</v>
      </c>
    </row>
    <row r="14" spans="1:2" x14ac:dyDescent="0.25">
      <c r="A14">
        <v>2032</v>
      </c>
      <c r="B14" s="38">
        <f t="shared" si="0"/>
        <v>0.91999999999999948</v>
      </c>
    </row>
    <row r="15" spans="1:2" x14ac:dyDescent="0.25">
      <c r="A15">
        <v>2033</v>
      </c>
      <c r="B15" s="38">
        <f t="shared" si="0"/>
        <v>0.91333333333333278</v>
      </c>
    </row>
    <row r="16" spans="1:2" x14ac:dyDescent="0.25">
      <c r="A16">
        <v>2034</v>
      </c>
      <c r="B16" s="38">
        <f t="shared" si="0"/>
        <v>0.90666666666666607</v>
      </c>
    </row>
    <row r="17" spans="1:2" x14ac:dyDescent="0.25">
      <c r="A17">
        <v>2035</v>
      </c>
      <c r="B17" s="38">
        <f t="shared" si="0"/>
        <v>0.89999999999999936</v>
      </c>
    </row>
    <row r="18" spans="1:2" x14ac:dyDescent="0.25">
      <c r="A18">
        <v>2036</v>
      </c>
      <c r="B18" s="38">
        <f t="shared" si="0"/>
        <v>0.89333333333333265</v>
      </c>
    </row>
    <row r="19" spans="1:2" x14ac:dyDescent="0.25">
      <c r="A19">
        <v>2037</v>
      </c>
      <c r="B19" s="38">
        <f t="shared" si="0"/>
        <v>0.88666666666666594</v>
      </c>
    </row>
    <row r="20" spans="1:2" x14ac:dyDescent="0.25">
      <c r="A20">
        <v>2038</v>
      </c>
      <c r="B20" s="38">
        <f t="shared" si="0"/>
        <v>0.87999999999999923</v>
      </c>
    </row>
    <row r="21" spans="1:2" x14ac:dyDescent="0.25">
      <c r="A21">
        <v>2039</v>
      </c>
      <c r="B21" s="38">
        <f t="shared" si="0"/>
        <v>0.87333333333333252</v>
      </c>
    </row>
    <row r="22" spans="1:2" x14ac:dyDescent="0.25">
      <c r="A22">
        <v>2040</v>
      </c>
      <c r="B22" s="38">
        <f t="shared" si="0"/>
        <v>0.86666666666666581</v>
      </c>
    </row>
    <row r="23" spans="1:2" x14ac:dyDescent="0.25">
      <c r="A23">
        <v>2041</v>
      </c>
      <c r="B23" s="38">
        <f t="shared" si="0"/>
        <v>0.8599999999999991</v>
      </c>
    </row>
    <row r="24" spans="1:2" x14ac:dyDescent="0.25">
      <c r="A24">
        <v>2042</v>
      </c>
      <c r="B24" s="38">
        <f t="shared" si="0"/>
        <v>0.85333333333333239</v>
      </c>
    </row>
    <row r="25" spans="1:2" x14ac:dyDescent="0.25">
      <c r="A25">
        <v>2043</v>
      </c>
      <c r="B25" s="38">
        <f t="shared" si="0"/>
        <v>0.84666666666666568</v>
      </c>
    </row>
    <row r="26" spans="1:2" x14ac:dyDescent="0.25">
      <c r="A26">
        <v>2044</v>
      </c>
      <c r="B26" s="38">
        <f t="shared" si="0"/>
        <v>0.83999999999999897</v>
      </c>
    </row>
    <row r="27" spans="1:2" x14ac:dyDescent="0.25">
      <c r="A27">
        <v>2045</v>
      </c>
      <c r="B27" s="38">
        <f t="shared" si="0"/>
        <v>0.83333333333333226</v>
      </c>
    </row>
    <row r="28" spans="1:2" x14ac:dyDescent="0.25">
      <c r="A28">
        <v>2046</v>
      </c>
      <c r="B28" s="38">
        <f t="shared" si="0"/>
        <v>0.82666666666666555</v>
      </c>
    </row>
    <row r="29" spans="1:2" x14ac:dyDescent="0.25">
      <c r="A29">
        <v>2047</v>
      </c>
      <c r="B29" s="38">
        <f t="shared" si="0"/>
        <v>0.81999999999999884</v>
      </c>
    </row>
    <row r="30" spans="1:2" x14ac:dyDescent="0.25">
      <c r="A30">
        <v>2048</v>
      </c>
      <c r="B30" s="38">
        <f t="shared" si="0"/>
        <v>0.81333333333333213</v>
      </c>
    </row>
    <row r="31" spans="1:2" x14ac:dyDescent="0.25">
      <c r="A31">
        <v>2049</v>
      </c>
      <c r="B31" s="38">
        <f t="shared" si="0"/>
        <v>0.80666666666666542</v>
      </c>
    </row>
    <row r="32" spans="1:2" x14ac:dyDescent="0.25">
      <c r="A32">
        <v>2050</v>
      </c>
      <c r="B32" s="38">
        <v>0.8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2"/>
  <dimension ref="A1:L32"/>
  <sheetViews>
    <sheetView workbookViewId="0">
      <selection activeCell="B3" sqref="B3"/>
    </sheetView>
  </sheetViews>
  <sheetFormatPr defaultRowHeight="15" x14ac:dyDescent="0.25"/>
  <sheetData>
    <row r="1" spans="1:12" x14ac:dyDescent="0.25">
      <c r="A1" t="s">
        <v>37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>
        <f>(B32/B2)^(1/COUNT($A$2:$A$32))</f>
        <v>1</v>
      </c>
      <c r="I1">
        <f t="shared" ref="I1:L1" si="0">(C32/C2)^(1/COUNT($A$2:$A$32))</f>
        <v>1.0044719626117351</v>
      </c>
      <c r="J1">
        <f t="shared" si="0"/>
        <v>1</v>
      </c>
      <c r="K1">
        <f t="shared" si="0"/>
        <v>1.0098835485859845</v>
      </c>
      <c r="L1">
        <f t="shared" si="0"/>
        <v>1</v>
      </c>
    </row>
    <row r="2" spans="1:12" x14ac:dyDescent="0.25">
      <c r="A2">
        <v>2020</v>
      </c>
      <c r="B2">
        <v>1.9419216593499431</v>
      </c>
      <c r="C2">
        <v>3.172583181820249</v>
      </c>
      <c r="D2">
        <v>0.2415937636169046</v>
      </c>
      <c r="E2">
        <v>5.6034973906381929</v>
      </c>
      <c r="F2">
        <v>7.596208091919425E-2</v>
      </c>
      <c r="H2">
        <f>Ship_demand_SSP1!B2/Existing_fleet!B2</f>
        <v>3.4094448602100278</v>
      </c>
      <c r="I2">
        <f>Ship_demand_SSP1!C2/Existing_fleet!C2</f>
        <v>1.1043240166866852</v>
      </c>
      <c r="J2">
        <f>Ship_demand_SSP1!D2/Existing_fleet!D2</f>
        <v>0.63685822551959714</v>
      </c>
      <c r="K2">
        <f>Ship_demand_SSP1!E2/Existing_fleet!E2</f>
        <v>2.6856242925510063</v>
      </c>
      <c r="L2">
        <f>Ship_demand_SSP1!F2/Existing_fleet!F2</f>
        <v>0.63805060957845272</v>
      </c>
    </row>
    <row r="3" spans="1:12" x14ac:dyDescent="0.25">
      <c r="A3">
        <v>2021</v>
      </c>
      <c r="B3">
        <v>1.9419216593499431</v>
      </c>
      <c r="C3">
        <v>3.1882710781829666</v>
      </c>
      <c r="D3">
        <v>0.2415937636169046</v>
      </c>
      <c r="E3">
        <v>5.6700800301559173</v>
      </c>
      <c r="F3">
        <v>7.596208091919425E-2</v>
      </c>
      <c r="H3">
        <f>H2*H$1</f>
        <v>3.4094448602100278</v>
      </c>
      <c r="I3">
        <f t="shared" ref="I3:L3" si="1">I2*I$1</f>
        <v>1.1092625124005493</v>
      </c>
      <c r="J3">
        <f t="shared" si="1"/>
        <v>0.63685822551959714</v>
      </c>
      <c r="K3">
        <f t="shared" si="1"/>
        <v>2.7121677907301343</v>
      </c>
      <c r="L3">
        <f t="shared" si="1"/>
        <v>0.63805060957845272</v>
      </c>
    </row>
    <row r="4" spans="1:12" x14ac:dyDescent="0.25">
      <c r="A4">
        <v>2022</v>
      </c>
      <c r="B4">
        <v>1.9419216593499431</v>
      </c>
      <c r="C4">
        <v>3.2039589745456842</v>
      </c>
      <c r="D4">
        <v>0.2415937636169046</v>
      </c>
      <c r="E4">
        <v>5.7366626696736418</v>
      </c>
      <c r="F4">
        <v>7.596208091919425E-2</v>
      </c>
      <c r="H4">
        <f t="shared" ref="H4:H32" si="2">H3*H$1</f>
        <v>3.4094448602100278</v>
      </c>
      <c r="I4">
        <f t="shared" ref="I4:I32" si="3">I3*I$1</f>
        <v>1.1142230928826038</v>
      </c>
      <c r="J4">
        <f t="shared" ref="J4:J32" si="4">J3*J$1</f>
        <v>0.63685822551959714</v>
      </c>
      <c r="K4">
        <f t="shared" ref="K4:K32" si="5">K3*K$1</f>
        <v>2.738973632863158</v>
      </c>
      <c r="L4">
        <f t="shared" ref="L4:L32" si="6">L3*L$1</f>
        <v>0.63805060957845272</v>
      </c>
    </row>
    <row r="5" spans="1:12" x14ac:dyDescent="0.25">
      <c r="A5">
        <v>2023</v>
      </c>
      <c r="B5">
        <v>1.9419216593499431</v>
      </c>
      <c r="C5">
        <v>3.2196468709084018</v>
      </c>
      <c r="D5">
        <v>0.2415937636169046</v>
      </c>
      <c r="E5">
        <v>5.8032453091913663</v>
      </c>
      <c r="F5">
        <v>7.596208091919425E-2</v>
      </c>
      <c r="H5">
        <f t="shared" si="2"/>
        <v>3.4094448602100278</v>
      </c>
      <c r="I5">
        <f t="shared" si="3"/>
        <v>1.1192058568951067</v>
      </c>
      <c r="J5">
        <f t="shared" si="4"/>
        <v>0.63685822551959714</v>
      </c>
      <c r="K5">
        <f t="shared" si="5"/>
        <v>2.7660444118392915</v>
      </c>
      <c r="L5">
        <f t="shared" si="6"/>
        <v>0.63805060957845272</v>
      </c>
    </row>
    <row r="6" spans="1:12" x14ac:dyDescent="0.25">
      <c r="A6">
        <v>2024</v>
      </c>
      <c r="B6">
        <v>1.9419216593499431</v>
      </c>
      <c r="C6">
        <v>3.2353347672711195</v>
      </c>
      <c r="D6">
        <v>0.24159376361690457</v>
      </c>
      <c r="E6">
        <v>5.8698279487090907</v>
      </c>
      <c r="F6">
        <v>7.596208091919425E-2</v>
      </c>
      <c r="H6">
        <f t="shared" si="2"/>
        <v>3.4094448602100278</v>
      </c>
      <c r="I6">
        <f t="shared" si="3"/>
        <v>1.1242109036419765</v>
      </c>
      <c r="J6">
        <f t="shared" si="4"/>
        <v>0.63685822551959714</v>
      </c>
      <c r="K6">
        <f t="shared" si="5"/>
        <v>2.7933827461746961</v>
      </c>
      <c r="L6">
        <f t="shared" si="6"/>
        <v>0.63805060957845272</v>
      </c>
    </row>
    <row r="7" spans="1:12" x14ac:dyDescent="0.25">
      <c r="A7">
        <v>2025</v>
      </c>
      <c r="B7">
        <v>1.9419216593499431</v>
      </c>
      <c r="C7">
        <v>3.2510226636338371</v>
      </c>
      <c r="D7">
        <v>0.24159376361690457</v>
      </c>
      <c r="E7">
        <v>5.9364105882268152</v>
      </c>
      <c r="F7">
        <v>7.596208091919425E-2</v>
      </c>
      <c r="H7">
        <f t="shared" si="2"/>
        <v>3.4094448602100278</v>
      </c>
      <c r="I7">
        <f t="shared" si="3"/>
        <v>1.1292383327707685</v>
      </c>
      <c r="J7">
        <f t="shared" si="4"/>
        <v>0.63685822551959714</v>
      </c>
      <c r="K7">
        <f t="shared" si="5"/>
        <v>2.8209912802657646</v>
      </c>
      <c r="L7">
        <f t="shared" si="6"/>
        <v>0.63805060957845272</v>
      </c>
    </row>
    <row r="8" spans="1:12" x14ac:dyDescent="0.25">
      <c r="A8">
        <v>2026</v>
      </c>
      <c r="B8">
        <v>1.9419216593499431</v>
      </c>
      <c r="C8">
        <v>3.2667105599965547</v>
      </c>
      <c r="D8">
        <v>0.24159376361690457</v>
      </c>
      <c r="E8">
        <v>6.0029932277445397</v>
      </c>
      <c r="F8">
        <v>7.596208091919425E-2</v>
      </c>
      <c r="H8">
        <f t="shared" si="2"/>
        <v>3.4094448602100278</v>
      </c>
      <c r="I8">
        <f t="shared" si="3"/>
        <v>1.1342882443746574</v>
      </c>
      <c r="J8">
        <f t="shared" si="4"/>
        <v>0.63685822551959714</v>
      </c>
      <c r="K8">
        <f t="shared" si="5"/>
        <v>2.8488726846449097</v>
      </c>
      <c r="L8">
        <f t="shared" si="6"/>
        <v>0.63805060957845272</v>
      </c>
    </row>
    <row r="9" spans="1:12" x14ac:dyDescent="0.25">
      <c r="A9">
        <v>2027</v>
      </c>
      <c r="B9">
        <v>1.9419216593499431</v>
      </c>
      <c r="C9">
        <v>3.2823984563592723</v>
      </c>
      <c r="D9">
        <v>0.24159376361690457</v>
      </c>
      <c r="E9">
        <v>6.0695758672622642</v>
      </c>
      <c r="F9">
        <v>7.596208091919425E-2</v>
      </c>
      <c r="H9">
        <f t="shared" si="2"/>
        <v>3.4094448602100278</v>
      </c>
      <c r="I9">
        <f t="shared" si="3"/>
        <v>1.1393607389944316</v>
      </c>
      <c r="J9">
        <f t="shared" si="4"/>
        <v>0.63685822551959714</v>
      </c>
      <c r="K9">
        <f t="shared" si="5"/>
        <v>2.8770296562388817</v>
      </c>
      <c r="L9">
        <f t="shared" si="6"/>
        <v>0.63805060957845272</v>
      </c>
    </row>
    <row r="10" spans="1:12" x14ac:dyDescent="0.25">
      <c r="A10">
        <v>2028</v>
      </c>
      <c r="B10">
        <v>1.9419216593499431</v>
      </c>
      <c r="C10">
        <v>3.2980863527219899</v>
      </c>
      <c r="D10">
        <v>0.24159376361690457</v>
      </c>
      <c r="E10">
        <v>6.1361585067799886</v>
      </c>
      <c r="F10">
        <v>7.596208091919425E-2</v>
      </c>
      <c r="H10">
        <f t="shared" si="2"/>
        <v>3.4094448602100278</v>
      </c>
      <c r="I10">
        <f t="shared" si="3"/>
        <v>1.1444559176204936</v>
      </c>
      <c r="J10">
        <f t="shared" si="4"/>
        <v>0.63685822551959714</v>
      </c>
      <c r="K10">
        <f t="shared" si="5"/>
        <v>2.9054649186296371</v>
      </c>
      <c r="L10">
        <f t="shared" si="6"/>
        <v>0.63805060957845272</v>
      </c>
    </row>
    <row r="11" spans="1:12" x14ac:dyDescent="0.25">
      <c r="A11">
        <v>2029</v>
      </c>
      <c r="B11">
        <v>1.9419216593499431</v>
      </c>
      <c r="C11">
        <v>3.3137742490847075</v>
      </c>
      <c r="D11">
        <v>0.24159376361690457</v>
      </c>
      <c r="E11">
        <v>6.2027411462977131</v>
      </c>
      <c r="F11">
        <v>7.596208091919425E-2</v>
      </c>
      <c r="H11">
        <f t="shared" si="2"/>
        <v>3.4094448602100278</v>
      </c>
      <c r="I11">
        <f t="shared" si="3"/>
        <v>1.1495738816948715</v>
      </c>
      <c r="J11">
        <f t="shared" si="4"/>
        <v>0.63685822551959714</v>
      </c>
      <c r="K11">
        <f t="shared" si="5"/>
        <v>2.9341812223177866</v>
      </c>
      <c r="L11">
        <f t="shared" si="6"/>
        <v>0.63805060957845272</v>
      </c>
    </row>
    <row r="12" spans="1:12" x14ac:dyDescent="0.25">
      <c r="A12">
        <v>2030</v>
      </c>
      <c r="B12">
        <v>1.9419216593499431</v>
      </c>
      <c r="C12">
        <v>3.3294621454474251</v>
      </c>
      <c r="D12">
        <v>0.24159376361690457</v>
      </c>
      <c r="E12">
        <v>6.2693237858154376</v>
      </c>
      <c r="F12">
        <v>7.596208091919425E-2</v>
      </c>
      <c r="H12">
        <f t="shared" si="2"/>
        <v>3.4094448602100278</v>
      </c>
      <c r="I12">
        <f t="shared" si="3"/>
        <v>1.1547147331132381</v>
      </c>
      <c r="J12">
        <f t="shared" si="4"/>
        <v>0.63685822551959714</v>
      </c>
      <c r="K12">
        <f t="shared" si="5"/>
        <v>2.9631813449886479</v>
      </c>
      <c r="L12">
        <f t="shared" si="6"/>
        <v>0.63805060957845272</v>
      </c>
    </row>
    <row r="13" spans="1:12" x14ac:dyDescent="0.25">
      <c r="A13">
        <v>2031</v>
      </c>
      <c r="B13">
        <v>1.9419216593499431</v>
      </c>
      <c r="C13">
        <v>3.3451500418101427</v>
      </c>
      <c r="D13">
        <v>0.24159376361690457</v>
      </c>
      <c r="E13">
        <v>6.3359064253331621</v>
      </c>
      <c r="F13">
        <v>7.596208091919425E-2</v>
      </c>
      <c r="H13">
        <f t="shared" si="2"/>
        <v>3.4094448602100278</v>
      </c>
      <c r="I13">
        <f t="shared" si="3"/>
        <v>1.1598785742269402</v>
      </c>
      <c r="J13">
        <f t="shared" si="4"/>
        <v>0.63685822551959714</v>
      </c>
      <c r="K13">
        <f t="shared" si="5"/>
        <v>2.9924680917809261</v>
      </c>
      <c r="L13">
        <f t="shared" si="6"/>
        <v>0.63805060957845272</v>
      </c>
    </row>
    <row r="14" spans="1:12" x14ac:dyDescent="0.25">
      <c r="A14">
        <v>2032</v>
      </c>
      <c r="B14">
        <v>1.9419216593499431</v>
      </c>
      <c r="C14">
        <v>3.3608379381728604</v>
      </c>
      <c r="D14">
        <v>0.24159376361690457</v>
      </c>
      <c r="E14">
        <v>6.4024890648508865</v>
      </c>
      <c r="F14">
        <v>7.596208091919425E-2</v>
      </c>
      <c r="H14">
        <f t="shared" si="2"/>
        <v>3.4094448602100278</v>
      </c>
      <c r="I14">
        <f t="shared" si="3"/>
        <v>1.1650655078450356</v>
      </c>
      <c r="J14">
        <f t="shared" si="4"/>
        <v>0.63685822551959714</v>
      </c>
      <c r="K14">
        <f t="shared" si="5"/>
        <v>3.0220442955580511</v>
      </c>
      <c r="L14">
        <f t="shared" si="6"/>
        <v>0.63805060957845272</v>
      </c>
    </row>
    <row r="15" spans="1:12" x14ac:dyDescent="0.25">
      <c r="A15">
        <v>2033</v>
      </c>
      <c r="B15">
        <v>1.9419216593499431</v>
      </c>
      <c r="C15">
        <v>3.3765258345355775</v>
      </c>
      <c r="D15">
        <v>0.24159376361690457</v>
      </c>
      <c r="E15">
        <v>6.469071704368611</v>
      </c>
      <c r="F15">
        <v>7.596208091919425E-2</v>
      </c>
      <c r="H15">
        <f t="shared" si="2"/>
        <v>3.4094448602100278</v>
      </c>
      <c r="I15">
        <f t="shared" si="3"/>
        <v>1.1702756372363408</v>
      </c>
      <c r="J15">
        <f t="shared" si="4"/>
        <v>0.63685822551959714</v>
      </c>
      <c r="K15">
        <f t="shared" si="5"/>
        <v>3.0519128171821963</v>
      </c>
      <c r="L15">
        <f t="shared" si="6"/>
        <v>0.63805060957845272</v>
      </c>
    </row>
    <row r="16" spans="1:12" x14ac:dyDescent="0.25">
      <c r="A16">
        <v>2034</v>
      </c>
      <c r="B16">
        <v>1.9419216593499431</v>
      </c>
      <c r="C16">
        <v>3.3922137308982956</v>
      </c>
      <c r="D16">
        <v>0.24159376361690454</v>
      </c>
      <c r="E16">
        <v>6.5356543438863355</v>
      </c>
      <c r="F16">
        <v>7.596208091919425E-2</v>
      </c>
      <c r="H16">
        <f t="shared" si="2"/>
        <v>3.4094448602100278</v>
      </c>
      <c r="I16">
        <f t="shared" si="3"/>
        <v>1.1755090661314862</v>
      </c>
      <c r="J16">
        <f t="shared" si="4"/>
        <v>0.63685822551959714</v>
      </c>
      <c r="K16">
        <f t="shared" si="5"/>
        <v>3.0820765457910055</v>
      </c>
      <c r="L16">
        <f t="shared" si="6"/>
        <v>0.63805060957845272</v>
      </c>
    </row>
    <row r="17" spans="1:12" x14ac:dyDescent="0.25">
      <c r="A17">
        <v>2035</v>
      </c>
      <c r="B17">
        <v>1.9419216593499431</v>
      </c>
      <c r="C17">
        <v>3.4079016272610128</v>
      </c>
      <c r="D17">
        <v>0.24159376361690454</v>
      </c>
      <c r="E17">
        <v>6.60223698340406</v>
      </c>
      <c r="F17">
        <v>7.596208091919425E-2</v>
      </c>
      <c r="H17">
        <f t="shared" si="2"/>
        <v>3.4094448602100278</v>
      </c>
      <c r="I17">
        <f t="shared" si="3"/>
        <v>1.1807658987249818</v>
      </c>
      <c r="J17">
        <f t="shared" si="4"/>
        <v>0.63685822551959714</v>
      </c>
      <c r="K17">
        <f t="shared" si="5"/>
        <v>3.1125383990770543</v>
      </c>
      <c r="L17">
        <f t="shared" si="6"/>
        <v>0.63805060957845272</v>
      </c>
    </row>
    <row r="18" spans="1:12" x14ac:dyDescent="0.25">
      <c r="A18">
        <v>2036</v>
      </c>
      <c r="B18">
        <v>1.9419216593499431</v>
      </c>
      <c r="C18">
        <v>3.4235895236237308</v>
      </c>
      <c r="D18">
        <v>0.24159376361690454</v>
      </c>
      <c r="E18">
        <v>6.6688196229217844</v>
      </c>
      <c r="F18">
        <v>7.596208091919425E-2</v>
      </c>
      <c r="H18">
        <f t="shared" si="2"/>
        <v>3.4094448602100278</v>
      </c>
      <c r="I18">
        <f t="shared" si="3"/>
        <v>1.1860462396772917</v>
      </c>
      <c r="J18">
        <f t="shared" si="4"/>
        <v>0.63685822551959714</v>
      </c>
      <c r="K18">
        <f t="shared" si="5"/>
        <v>3.1433013235700749</v>
      </c>
      <c r="L18">
        <f t="shared" si="6"/>
        <v>0.63805060957845272</v>
      </c>
    </row>
    <row r="19" spans="1:12" x14ac:dyDescent="0.25">
      <c r="A19">
        <v>2037</v>
      </c>
      <c r="B19">
        <v>1.9419216593499431</v>
      </c>
      <c r="C19">
        <v>3.439277419986448</v>
      </c>
      <c r="D19">
        <v>0.24159376361690454</v>
      </c>
      <c r="E19">
        <v>6.7354022624395089</v>
      </c>
      <c r="F19">
        <v>7.596208091919425E-2</v>
      </c>
      <c r="H19">
        <f t="shared" si="2"/>
        <v>3.4094448602100278</v>
      </c>
      <c r="I19">
        <f t="shared" si="3"/>
        <v>1.1913501941169176</v>
      </c>
      <c r="J19">
        <f t="shared" si="4"/>
        <v>0.63685822551959714</v>
      </c>
      <c r="K19">
        <f t="shared" si="5"/>
        <v>3.1743682949219689</v>
      </c>
      <c r="L19">
        <f t="shared" si="6"/>
        <v>0.63805060957845272</v>
      </c>
    </row>
    <row r="20" spans="1:12" x14ac:dyDescent="0.25">
      <c r="A20">
        <v>2038</v>
      </c>
      <c r="B20">
        <v>1.9419216593499431</v>
      </c>
      <c r="C20">
        <v>3.4549653163491656</v>
      </c>
      <c r="D20">
        <v>0.24159376361690454</v>
      </c>
      <c r="E20">
        <v>6.8019849019572334</v>
      </c>
      <c r="F20">
        <v>7.596208091919425E-2</v>
      </c>
      <c r="H20">
        <f t="shared" si="2"/>
        <v>3.4094448602100278</v>
      </c>
      <c r="I20">
        <f t="shared" si="3"/>
        <v>1.1966778676424918</v>
      </c>
      <c r="J20">
        <f t="shared" si="4"/>
        <v>0.63685822551959714</v>
      </c>
      <c r="K20">
        <f t="shared" si="5"/>
        <v>3.205742318194639</v>
      </c>
      <c r="L20">
        <f t="shared" si="6"/>
        <v>0.63805060957845272</v>
      </c>
    </row>
    <row r="21" spans="1:12" x14ac:dyDescent="0.25">
      <c r="A21">
        <v>2039</v>
      </c>
      <c r="B21">
        <v>1.9419216593499431</v>
      </c>
      <c r="C21">
        <v>3.4706532127118832</v>
      </c>
      <c r="D21">
        <v>0.24159376361690454</v>
      </c>
      <c r="E21">
        <v>6.8685675414749578</v>
      </c>
      <c r="F21">
        <v>7.596208091919425E-2</v>
      </c>
      <c r="H21">
        <f t="shared" si="2"/>
        <v>3.4094448602100278</v>
      </c>
      <c r="I21">
        <f t="shared" si="3"/>
        <v>1.20202936632488</v>
      </c>
      <c r="J21">
        <f t="shared" si="4"/>
        <v>0.63685822551959714</v>
      </c>
      <c r="K21">
        <f t="shared" si="5"/>
        <v>3.2374264281506622</v>
      </c>
      <c r="L21">
        <f t="shared" si="6"/>
        <v>0.63805060957845272</v>
      </c>
    </row>
    <row r="22" spans="1:12" x14ac:dyDescent="0.25">
      <c r="A22">
        <v>2040</v>
      </c>
      <c r="B22">
        <v>1.9419216593499431</v>
      </c>
      <c r="C22">
        <v>3.4863411090746008</v>
      </c>
      <c r="D22">
        <v>0.24159376361690454</v>
      </c>
      <c r="E22">
        <v>6.9351501809926823</v>
      </c>
      <c r="F22">
        <v>7.596208091919425E-2</v>
      </c>
      <c r="H22">
        <f t="shared" si="2"/>
        <v>3.4094448602100278</v>
      </c>
      <c r="I22">
        <f t="shared" si="3"/>
        <v>1.2074047967092925</v>
      </c>
      <c r="J22">
        <f t="shared" si="4"/>
        <v>0.63685822551959714</v>
      </c>
      <c r="K22">
        <f t="shared" si="5"/>
        <v>3.2694236895468394</v>
      </c>
      <c r="L22">
        <f t="shared" si="6"/>
        <v>0.63805060957845272</v>
      </c>
    </row>
    <row r="23" spans="1:12" x14ac:dyDescent="0.25">
      <c r="A23">
        <v>2041</v>
      </c>
      <c r="B23">
        <v>1.9419216593499431</v>
      </c>
      <c r="C23">
        <v>3.5020290054373184</v>
      </c>
      <c r="D23">
        <v>0.24159376361690454</v>
      </c>
      <c r="E23">
        <v>7.0017328205104068</v>
      </c>
      <c r="F23">
        <v>7.596208091919425E-2</v>
      </c>
      <c r="H23">
        <f t="shared" si="2"/>
        <v>3.4094448602100278</v>
      </c>
      <c r="I23">
        <f t="shared" si="3"/>
        <v>1.2128042658174061</v>
      </c>
      <c r="J23">
        <f t="shared" si="4"/>
        <v>0.63685822551959714</v>
      </c>
      <c r="K23">
        <f t="shared" si="5"/>
        <v>3.3017371974306444</v>
      </c>
      <c r="L23">
        <f t="shared" si="6"/>
        <v>0.63805060957845272</v>
      </c>
    </row>
    <row r="24" spans="1:12" x14ac:dyDescent="0.25">
      <c r="A24">
        <v>2042</v>
      </c>
      <c r="B24">
        <v>1.9419216593499431</v>
      </c>
      <c r="C24">
        <v>3.517716901800036</v>
      </c>
      <c r="D24">
        <v>0.24159376361690454</v>
      </c>
      <c r="E24">
        <v>7.0683154600281313</v>
      </c>
      <c r="F24">
        <v>7.596208091919425E-2</v>
      </c>
      <c r="H24">
        <f t="shared" si="2"/>
        <v>3.4094448602100278</v>
      </c>
      <c r="I24">
        <f t="shared" si="3"/>
        <v>1.2182278811494944</v>
      </c>
      <c r="J24">
        <f t="shared" si="4"/>
        <v>0.63685822551959714</v>
      </c>
      <c r="K24">
        <f t="shared" si="5"/>
        <v>3.3343700774396026</v>
      </c>
      <c r="L24">
        <f t="shared" si="6"/>
        <v>0.63805060957845272</v>
      </c>
    </row>
    <row r="25" spans="1:12" x14ac:dyDescent="0.25">
      <c r="A25">
        <v>2043</v>
      </c>
      <c r="B25">
        <v>1.9419216593499431</v>
      </c>
      <c r="C25">
        <v>3.5334047981627537</v>
      </c>
      <c r="D25">
        <v>0.24159376361690454</v>
      </c>
      <c r="E25">
        <v>7.1348980995458557</v>
      </c>
      <c r="F25">
        <v>7.596208091919425E-2</v>
      </c>
      <c r="H25">
        <f t="shared" si="2"/>
        <v>3.4094448602100278</v>
      </c>
      <c r="I25">
        <f t="shared" si="3"/>
        <v>1.2236757506865683</v>
      </c>
      <c r="J25">
        <f t="shared" si="4"/>
        <v>0.63685822551959714</v>
      </c>
      <c r="K25">
        <f t="shared" si="5"/>
        <v>3.3673254861036299</v>
      </c>
      <c r="L25">
        <f t="shared" si="6"/>
        <v>0.63805060957845272</v>
      </c>
    </row>
    <row r="26" spans="1:12" x14ac:dyDescent="0.25">
      <c r="A26">
        <v>2044</v>
      </c>
      <c r="B26">
        <v>1.9419216593499431</v>
      </c>
      <c r="C26">
        <v>3.5490926945254713</v>
      </c>
      <c r="D26">
        <v>0.24159376361690454</v>
      </c>
      <c r="E26">
        <v>7.2014807390635802</v>
      </c>
      <c r="F26">
        <v>7.596208091919425E-2</v>
      </c>
      <c r="H26">
        <f t="shared" si="2"/>
        <v>3.4094448602100278</v>
      </c>
      <c r="I26">
        <f t="shared" si="3"/>
        <v>1.2291479828925256</v>
      </c>
      <c r="J26">
        <f t="shared" si="4"/>
        <v>0.63685822551959714</v>
      </c>
      <c r="K26">
        <f t="shared" si="5"/>
        <v>3.400606611150359</v>
      </c>
      <c r="L26">
        <f t="shared" si="6"/>
        <v>0.63805060957845272</v>
      </c>
    </row>
    <row r="27" spans="1:12" x14ac:dyDescent="0.25">
      <c r="A27">
        <v>2045</v>
      </c>
      <c r="B27">
        <v>1.9419216593499431</v>
      </c>
      <c r="C27">
        <v>3.5647805908881889</v>
      </c>
      <c r="D27">
        <v>0.24159376361690452</v>
      </c>
      <c r="E27">
        <v>7.2680633785813047</v>
      </c>
      <c r="F27">
        <v>7.596208091919425E-2</v>
      </c>
      <c r="H27">
        <f t="shared" si="2"/>
        <v>3.4094448602100278</v>
      </c>
      <c r="I27">
        <f t="shared" si="3"/>
        <v>1.2346446867163106</v>
      </c>
      <c r="J27">
        <f t="shared" si="4"/>
        <v>0.63685822551959714</v>
      </c>
      <c r="K27">
        <f t="shared" si="5"/>
        <v>3.4342166718134837</v>
      </c>
      <c r="L27">
        <f t="shared" si="6"/>
        <v>0.63805060957845272</v>
      </c>
    </row>
    <row r="28" spans="1:12" x14ac:dyDescent="0.25">
      <c r="A28">
        <v>2046</v>
      </c>
      <c r="B28">
        <v>1.9419216593499431</v>
      </c>
      <c r="C28">
        <v>3.5804684872509065</v>
      </c>
      <c r="D28">
        <v>0.24159376361690452</v>
      </c>
      <c r="E28">
        <v>7.3346460180990292</v>
      </c>
      <c r="F28">
        <v>7.596208091919425E-2</v>
      </c>
      <c r="H28">
        <f t="shared" si="2"/>
        <v>3.4094448602100278</v>
      </c>
      <c r="I28">
        <f t="shared" si="3"/>
        <v>1.2401659715940834</v>
      </c>
      <c r="J28">
        <f t="shared" si="4"/>
        <v>0.63685822551959714</v>
      </c>
      <c r="K28">
        <f t="shared" si="5"/>
        <v>3.4681589191441504</v>
      </c>
      <c r="L28">
        <f t="shared" si="6"/>
        <v>0.63805060957845272</v>
      </c>
    </row>
    <row r="29" spans="1:12" x14ac:dyDescent="0.25">
      <c r="A29">
        <v>2047</v>
      </c>
      <c r="B29">
        <v>1.9419216593499431</v>
      </c>
      <c r="C29">
        <v>3.5961563836136241</v>
      </c>
      <c r="D29">
        <v>0.24159376361690452</v>
      </c>
      <c r="E29">
        <v>7.4012286576167536</v>
      </c>
      <c r="F29">
        <v>7.596208091919425E-2</v>
      </c>
      <c r="H29">
        <f t="shared" si="2"/>
        <v>3.4094448602100278</v>
      </c>
      <c r="I29">
        <f t="shared" si="3"/>
        <v>1.2457119474513982</v>
      </c>
      <c r="J29">
        <f t="shared" si="4"/>
        <v>0.63685822551959714</v>
      </c>
      <c r="K29">
        <f t="shared" si="5"/>
        <v>3.5024366363254273</v>
      </c>
      <c r="L29">
        <f t="shared" si="6"/>
        <v>0.63805060957845272</v>
      </c>
    </row>
    <row r="30" spans="1:12" x14ac:dyDescent="0.25">
      <c r="A30">
        <v>2048</v>
      </c>
      <c r="B30">
        <v>1.9419216593499431</v>
      </c>
      <c r="C30">
        <v>3.6118442799763417</v>
      </c>
      <c r="D30">
        <v>0.24159376361690452</v>
      </c>
      <c r="E30">
        <v>7.4678112971344781</v>
      </c>
      <c r="F30">
        <v>7.596208091919425E-2</v>
      </c>
      <c r="H30">
        <f t="shared" si="2"/>
        <v>3.4094448602100278</v>
      </c>
      <c r="I30">
        <f t="shared" si="3"/>
        <v>1.2512827247053926</v>
      </c>
      <c r="J30">
        <f t="shared" si="4"/>
        <v>0.63685822551959714</v>
      </c>
      <c r="K30">
        <f t="shared" si="5"/>
        <v>3.5370531389898821</v>
      </c>
      <c r="L30">
        <f t="shared" si="6"/>
        <v>0.63805060957845272</v>
      </c>
    </row>
    <row r="31" spans="1:12" x14ac:dyDescent="0.25">
      <c r="A31">
        <v>2049</v>
      </c>
      <c r="B31">
        <v>1.9419216593499431</v>
      </c>
      <c r="C31">
        <v>3.6275321763390593</v>
      </c>
      <c r="D31">
        <v>0.24159376361690452</v>
      </c>
      <c r="E31">
        <v>7.5343939366522026</v>
      </c>
      <c r="F31">
        <v>7.596208091919425E-2</v>
      </c>
      <c r="H31">
        <f t="shared" si="2"/>
        <v>3.4094448602100278</v>
      </c>
      <c r="I31">
        <f t="shared" si="3"/>
        <v>1.2568784142669851</v>
      </c>
      <c r="J31">
        <f t="shared" si="4"/>
        <v>0.63685822551959714</v>
      </c>
      <c r="K31">
        <f t="shared" si="5"/>
        <v>3.5720117755402976</v>
      </c>
      <c r="L31">
        <f t="shared" si="6"/>
        <v>0.63805060957845272</v>
      </c>
    </row>
    <row r="32" spans="1:12" x14ac:dyDescent="0.25">
      <c r="A32">
        <v>2050</v>
      </c>
      <c r="B32">
        <v>1.9419216593499431</v>
      </c>
      <c r="C32">
        <v>3.6432200727017769</v>
      </c>
      <c r="D32">
        <v>0.24159376361690452</v>
      </c>
      <c r="E32">
        <v>7.6009765761699271</v>
      </c>
      <c r="F32">
        <v>7.596208091919425E-2</v>
      </c>
      <c r="H32">
        <f t="shared" si="2"/>
        <v>3.4094448602100278</v>
      </c>
      <c r="I32">
        <f t="shared" si="3"/>
        <v>1.2624991275430839</v>
      </c>
      <c r="J32">
        <f t="shared" si="4"/>
        <v>0.63685822551959714</v>
      </c>
      <c r="K32">
        <f t="shared" si="5"/>
        <v>3.6073159274735587</v>
      </c>
      <c r="L32">
        <f t="shared" si="6"/>
        <v>0.63805060957845272</v>
      </c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4"/>
  <dimension ref="A1:Z44"/>
  <sheetViews>
    <sheetView workbookViewId="0">
      <selection activeCell="B2" sqref="B2:F2"/>
    </sheetView>
  </sheetViews>
  <sheetFormatPr defaultColWidth="8.7109375" defaultRowHeight="15" x14ac:dyDescent="0.25"/>
  <cols>
    <col min="1" max="1" width="29.5703125" customWidth="1"/>
    <col min="6" max="6" width="8.28515625" customWidth="1"/>
  </cols>
  <sheetData>
    <row r="1" spans="1:26" x14ac:dyDescent="0.25">
      <c r="A1" t="s">
        <v>37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>
        <v>2020</v>
      </c>
      <c r="B2" s="53">
        <v>3.0770239863395505</v>
      </c>
      <c r="C2" s="12">
        <v>1.0491078158523512</v>
      </c>
      <c r="D2" s="12">
        <v>0.60507462947050339</v>
      </c>
      <c r="E2" s="12">
        <v>2.5515932095977623</v>
      </c>
      <c r="F2" s="12">
        <v>0.60614807909953028</v>
      </c>
      <c r="G2" s="12">
        <f t="shared" ref="G2:G32" si="0">B2</f>
        <v>3.0770239863395505</v>
      </c>
      <c r="H2" s="12">
        <f t="shared" ref="H2:K16" si="1">C2</f>
        <v>1.0491078158523512</v>
      </c>
      <c r="I2" s="12">
        <f t="shared" si="1"/>
        <v>0.60507462947050339</v>
      </c>
      <c r="J2" s="12">
        <f t="shared" si="1"/>
        <v>2.5515932095977623</v>
      </c>
      <c r="K2" s="12">
        <f t="shared" si="1"/>
        <v>0.60614807909953028</v>
      </c>
      <c r="L2" s="12">
        <f t="shared" ref="L2:L32" si="2">B2</f>
        <v>3.0770239863395505</v>
      </c>
      <c r="M2" s="12">
        <f t="shared" ref="M2:P16" si="3">C2</f>
        <v>1.0491078158523512</v>
      </c>
      <c r="N2" s="12">
        <f t="shared" si="3"/>
        <v>0.60507462947050339</v>
      </c>
      <c r="O2" s="12">
        <f t="shared" si="3"/>
        <v>2.5515932095977623</v>
      </c>
      <c r="P2" s="12">
        <f t="shared" si="3"/>
        <v>0.60614807909953028</v>
      </c>
      <c r="Q2" s="12">
        <f t="shared" ref="Q2:Q32" si="4">B2</f>
        <v>3.0770239863395505</v>
      </c>
      <c r="R2" s="12">
        <f t="shared" ref="R2:U16" si="5">C2</f>
        <v>1.0491078158523512</v>
      </c>
      <c r="S2" s="12">
        <f t="shared" si="5"/>
        <v>0.60507462947050339</v>
      </c>
      <c r="T2" s="12">
        <f t="shared" si="5"/>
        <v>2.5515932095977623</v>
      </c>
      <c r="U2" s="12">
        <f t="shared" si="5"/>
        <v>0.60614807909953028</v>
      </c>
      <c r="V2" s="12">
        <f t="shared" ref="V2:V32" si="6">G2</f>
        <v>3.0770239863395505</v>
      </c>
      <c r="W2" s="12">
        <f t="shared" ref="W2:W32" si="7">H2</f>
        <v>1.0491078158523512</v>
      </c>
      <c r="X2" s="12">
        <f t="shared" ref="X2:X32" si="8">I2</f>
        <v>0.60507462947050339</v>
      </c>
      <c r="Y2" s="12">
        <f t="shared" ref="Y2:Y32" si="9">J2</f>
        <v>2.5515932095977623</v>
      </c>
      <c r="Z2" s="12">
        <f t="shared" ref="Z2:Z32" si="10">K2</f>
        <v>0.60614807909953028</v>
      </c>
    </row>
    <row r="3" spans="1:26" x14ac:dyDescent="0.25">
      <c r="A3">
        <v>2021</v>
      </c>
      <c r="B3" s="53">
        <v>3.0770239863395505</v>
      </c>
      <c r="C3" s="12">
        <v>1.0491078158523512</v>
      </c>
      <c r="D3" s="12">
        <v>0.60507462947050339</v>
      </c>
      <c r="E3" s="12">
        <v>2.5515932095977623</v>
      </c>
      <c r="F3" s="12">
        <v>0.60614807909953028</v>
      </c>
      <c r="G3" s="12">
        <f t="shared" si="0"/>
        <v>3.0770239863395505</v>
      </c>
      <c r="H3" s="12">
        <f t="shared" si="1"/>
        <v>1.0491078158523512</v>
      </c>
      <c r="I3" s="12">
        <f t="shared" si="1"/>
        <v>0.60507462947050339</v>
      </c>
      <c r="J3" s="12">
        <f t="shared" si="1"/>
        <v>2.5515932095977623</v>
      </c>
      <c r="K3" s="12">
        <f t="shared" si="1"/>
        <v>0.60614807909953028</v>
      </c>
      <c r="L3" s="12">
        <f t="shared" si="2"/>
        <v>3.0770239863395505</v>
      </c>
      <c r="M3" s="12">
        <f t="shared" si="3"/>
        <v>1.0491078158523512</v>
      </c>
      <c r="N3" s="12">
        <f t="shared" si="3"/>
        <v>0.60507462947050339</v>
      </c>
      <c r="O3" s="12">
        <f t="shared" si="3"/>
        <v>2.5515932095977623</v>
      </c>
      <c r="P3" s="12">
        <f t="shared" si="3"/>
        <v>0.60614807909953028</v>
      </c>
      <c r="Q3" s="12">
        <f t="shared" si="4"/>
        <v>3.0770239863395505</v>
      </c>
      <c r="R3" s="12">
        <f t="shared" si="5"/>
        <v>1.0491078158523512</v>
      </c>
      <c r="S3" s="12">
        <f t="shared" si="5"/>
        <v>0.60507462947050339</v>
      </c>
      <c r="T3" s="12">
        <f t="shared" si="5"/>
        <v>2.5515932095977623</v>
      </c>
      <c r="U3" s="12">
        <f t="shared" si="5"/>
        <v>0.60614807909953028</v>
      </c>
      <c r="V3" s="12">
        <f t="shared" si="6"/>
        <v>3.0770239863395505</v>
      </c>
      <c r="W3" s="12">
        <f t="shared" si="7"/>
        <v>1.0491078158523512</v>
      </c>
      <c r="X3" s="12">
        <f t="shared" si="8"/>
        <v>0.60507462947050339</v>
      </c>
      <c r="Y3" s="12">
        <f t="shared" si="9"/>
        <v>2.5515932095977623</v>
      </c>
      <c r="Z3" s="12">
        <f t="shared" si="10"/>
        <v>0.60614807909953028</v>
      </c>
    </row>
    <row r="4" spans="1:26" x14ac:dyDescent="0.25">
      <c r="A4">
        <v>2022</v>
      </c>
      <c r="B4" s="53">
        <v>3.0770239863395505</v>
      </c>
      <c r="C4" s="12">
        <v>1.0491078158523512</v>
      </c>
      <c r="D4" s="12">
        <v>0.60507462947050339</v>
      </c>
      <c r="E4" s="12">
        <v>2.5515932095977623</v>
      </c>
      <c r="F4" s="12">
        <v>0.60614807909953028</v>
      </c>
      <c r="G4" s="12">
        <f t="shared" si="0"/>
        <v>3.0770239863395505</v>
      </c>
      <c r="H4" s="12">
        <f t="shared" si="1"/>
        <v>1.0491078158523512</v>
      </c>
      <c r="I4" s="12">
        <f t="shared" si="1"/>
        <v>0.60507462947050339</v>
      </c>
      <c r="J4" s="12">
        <f t="shared" si="1"/>
        <v>2.5515932095977623</v>
      </c>
      <c r="K4" s="12">
        <f t="shared" si="1"/>
        <v>0.60614807909953028</v>
      </c>
      <c r="L4" s="12">
        <f t="shared" si="2"/>
        <v>3.0770239863395505</v>
      </c>
      <c r="M4" s="12">
        <f t="shared" si="3"/>
        <v>1.0491078158523512</v>
      </c>
      <c r="N4" s="12">
        <f t="shared" si="3"/>
        <v>0.60507462947050339</v>
      </c>
      <c r="O4" s="12">
        <f t="shared" si="3"/>
        <v>2.5515932095977623</v>
      </c>
      <c r="P4" s="12">
        <f t="shared" si="3"/>
        <v>0.60614807909953028</v>
      </c>
      <c r="Q4" s="12">
        <f t="shared" si="4"/>
        <v>3.0770239863395505</v>
      </c>
      <c r="R4" s="12">
        <f t="shared" si="5"/>
        <v>1.0491078158523512</v>
      </c>
      <c r="S4" s="12">
        <f t="shared" si="5"/>
        <v>0.60507462947050339</v>
      </c>
      <c r="T4" s="12">
        <f t="shared" si="5"/>
        <v>2.5515932095977623</v>
      </c>
      <c r="U4" s="12">
        <f t="shared" si="5"/>
        <v>0.60614807909953028</v>
      </c>
      <c r="V4" s="12">
        <f t="shared" si="6"/>
        <v>3.0770239863395505</v>
      </c>
      <c r="W4" s="12">
        <f t="shared" si="7"/>
        <v>1.0491078158523512</v>
      </c>
      <c r="X4" s="12">
        <f t="shared" si="8"/>
        <v>0.60507462947050339</v>
      </c>
      <c r="Y4" s="12">
        <f t="shared" si="9"/>
        <v>2.5515932095977623</v>
      </c>
      <c r="Z4" s="12">
        <f t="shared" si="10"/>
        <v>0.60614807909953028</v>
      </c>
    </row>
    <row r="5" spans="1:26" x14ac:dyDescent="0.25">
      <c r="A5">
        <v>2023</v>
      </c>
      <c r="B5" s="53">
        <v>3.0770239863395505</v>
      </c>
      <c r="C5" s="12">
        <v>1.0491078158523512</v>
      </c>
      <c r="D5" s="12">
        <v>0.60507462947050339</v>
      </c>
      <c r="E5" s="12">
        <v>2.5515932095977623</v>
      </c>
      <c r="F5" s="12">
        <v>0.60614807909953028</v>
      </c>
      <c r="G5" s="12">
        <f t="shared" si="0"/>
        <v>3.0770239863395505</v>
      </c>
      <c r="H5" s="12">
        <f t="shared" si="1"/>
        <v>1.0491078158523512</v>
      </c>
      <c r="I5" s="12">
        <f t="shared" si="1"/>
        <v>0.60507462947050339</v>
      </c>
      <c r="J5" s="12">
        <f t="shared" si="1"/>
        <v>2.5515932095977623</v>
      </c>
      <c r="K5" s="12">
        <f t="shared" si="1"/>
        <v>0.60614807909953028</v>
      </c>
      <c r="L5" s="12">
        <f t="shared" si="2"/>
        <v>3.0770239863395505</v>
      </c>
      <c r="M5" s="12">
        <f t="shared" si="3"/>
        <v>1.0491078158523512</v>
      </c>
      <c r="N5" s="12">
        <f t="shared" si="3"/>
        <v>0.60507462947050339</v>
      </c>
      <c r="O5" s="12">
        <f t="shared" si="3"/>
        <v>2.5515932095977623</v>
      </c>
      <c r="P5" s="12">
        <f t="shared" si="3"/>
        <v>0.60614807909953028</v>
      </c>
      <c r="Q5" s="12">
        <f t="shared" si="4"/>
        <v>3.0770239863395505</v>
      </c>
      <c r="R5" s="12">
        <f t="shared" si="5"/>
        <v>1.0491078158523512</v>
      </c>
      <c r="S5" s="12">
        <f t="shared" si="5"/>
        <v>0.60507462947050339</v>
      </c>
      <c r="T5" s="12">
        <f t="shared" si="5"/>
        <v>2.5515932095977623</v>
      </c>
      <c r="U5" s="12">
        <f t="shared" si="5"/>
        <v>0.60614807909953028</v>
      </c>
      <c r="V5" s="12">
        <f t="shared" si="6"/>
        <v>3.0770239863395505</v>
      </c>
      <c r="W5" s="12">
        <f t="shared" si="7"/>
        <v>1.0491078158523512</v>
      </c>
      <c r="X5" s="12">
        <f t="shared" si="8"/>
        <v>0.60507462947050339</v>
      </c>
      <c r="Y5" s="12">
        <f t="shared" si="9"/>
        <v>2.5515932095977623</v>
      </c>
      <c r="Z5" s="12">
        <f t="shared" si="10"/>
        <v>0.60614807909953028</v>
      </c>
    </row>
    <row r="6" spans="1:26" x14ac:dyDescent="0.25">
      <c r="A6">
        <v>2024</v>
      </c>
      <c r="B6" s="53">
        <v>3.0770239863395505</v>
      </c>
      <c r="C6" s="12">
        <v>1.0491078158523512</v>
      </c>
      <c r="D6" s="12">
        <v>0.60507462947050339</v>
      </c>
      <c r="E6" s="12">
        <v>2.5515932095977623</v>
      </c>
      <c r="F6" s="12">
        <v>0.60614807909953028</v>
      </c>
      <c r="G6" s="12">
        <f t="shared" si="0"/>
        <v>3.0770239863395505</v>
      </c>
      <c r="H6" s="12">
        <f t="shared" si="1"/>
        <v>1.0491078158523512</v>
      </c>
      <c r="I6" s="12">
        <f t="shared" si="1"/>
        <v>0.60507462947050339</v>
      </c>
      <c r="J6" s="12">
        <f t="shared" si="1"/>
        <v>2.5515932095977623</v>
      </c>
      <c r="K6" s="12">
        <f t="shared" si="1"/>
        <v>0.60614807909953028</v>
      </c>
      <c r="L6" s="12">
        <f t="shared" si="2"/>
        <v>3.0770239863395505</v>
      </c>
      <c r="M6" s="12">
        <f t="shared" si="3"/>
        <v>1.0491078158523512</v>
      </c>
      <c r="N6" s="12">
        <f t="shared" si="3"/>
        <v>0.60507462947050339</v>
      </c>
      <c r="O6" s="12">
        <f t="shared" si="3"/>
        <v>2.5515932095977623</v>
      </c>
      <c r="P6" s="12">
        <f t="shared" si="3"/>
        <v>0.60614807909953028</v>
      </c>
      <c r="Q6" s="12">
        <f t="shared" si="4"/>
        <v>3.0770239863395505</v>
      </c>
      <c r="R6" s="12">
        <f t="shared" si="5"/>
        <v>1.0491078158523512</v>
      </c>
      <c r="S6" s="12">
        <f t="shared" si="5"/>
        <v>0.60507462947050339</v>
      </c>
      <c r="T6" s="12">
        <f t="shared" si="5"/>
        <v>2.5515932095977623</v>
      </c>
      <c r="U6" s="12">
        <f t="shared" si="5"/>
        <v>0.60614807909953028</v>
      </c>
      <c r="V6" s="12">
        <f t="shared" si="6"/>
        <v>3.0770239863395505</v>
      </c>
      <c r="W6" s="12">
        <f t="shared" si="7"/>
        <v>1.0491078158523512</v>
      </c>
      <c r="X6" s="12">
        <f t="shared" si="8"/>
        <v>0.60507462947050339</v>
      </c>
      <c r="Y6" s="12">
        <f t="shared" si="9"/>
        <v>2.5515932095977623</v>
      </c>
      <c r="Z6" s="12">
        <f t="shared" si="10"/>
        <v>0.60614807909953028</v>
      </c>
    </row>
    <row r="7" spans="1:26" x14ac:dyDescent="0.25">
      <c r="A7">
        <v>2025</v>
      </c>
      <c r="B7" s="53">
        <v>3.0770239863395505</v>
      </c>
      <c r="C7" s="12">
        <v>1.0491078158523512</v>
      </c>
      <c r="D7" s="12">
        <v>0.60507462947050339</v>
      </c>
      <c r="E7" s="12">
        <v>2.5515932095977623</v>
      </c>
      <c r="F7" s="12">
        <v>0.60614807909953028</v>
      </c>
      <c r="G7" s="12">
        <f t="shared" si="0"/>
        <v>3.0770239863395505</v>
      </c>
      <c r="H7" s="12">
        <f t="shared" si="1"/>
        <v>1.0491078158523512</v>
      </c>
      <c r="I7" s="12">
        <f t="shared" si="1"/>
        <v>0.60507462947050339</v>
      </c>
      <c r="J7" s="12">
        <f t="shared" si="1"/>
        <v>2.5515932095977623</v>
      </c>
      <c r="K7" s="12">
        <f t="shared" si="1"/>
        <v>0.60614807909953028</v>
      </c>
      <c r="L7" s="12">
        <f t="shared" si="2"/>
        <v>3.0770239863395505</v>
      </c>
      <c r="M7" s="12">
        <f t="shared" si="3"/>
        <v>1.0491078158523512</v>
      </c>
      <c r="N7" s="12">
        <f t="shared" si="3"/>
        <v>0.60507462947050339</v>
      </c>
      <c r="O7" s="12">
        <f t="shared" si="3"/>
        <v>2.5515932095977623</v>
      </c>
      <c r="P7" s="12">
        <f t="shared" si="3"/>
        <v>0.60614807909953028</v>
      </c>
      <c r="Q7" s="12">
        <f t="shared" si="4"/>
        <v>3.0770239863395505</v>
      </c>
      <c r="R7" s="12">
        <f t="shared" si="5"/>
        <v>1.0491078158523512</v>
      </c>
      <c r="S7" s="12">
        <f t="shared" si="5"/>
        <v>0.60507462947050339</v>
      </c>
      <c r="T7" s="12">
        <f t="shared" si="5"/>
        <v>2.5515932095977623</v>
      </c>
      <c r="U7" s="12">
        <f t="shared" si="5"/>
        <v>0.60614807909953028</v>
      </c>
      <c r="V7" s="12">
        <f t="shared" si="6"/>
        <v>3.0770239863395505</v>
      </c>
      <c r="W7" s="12">
        <f t="shared" si="7"/>
        <v>1.0491078158523512</v>
      </c>
      <c r="X7" s="12">
        <f t="shared" si="8"/>
        <v>0.60507462947050339</v>
      </c>
      <c r="Y7" s="12">
        <f t="shared" si="9"/>
        <v>2.5515932095977623</v>
      </c>
      <c r="Z7" s="12">
        <f t="shared" si="10"/>
        <v>0.60614807909953028</v>
      </c>
    </row>
    <row r="8" spans="1:26" x14ac:dyDescent="0.25">
      <c r="A8">
        <v>2026</v>
      </c>
      <c r="B8" s="53">
        <v>3.0770239863395505</v>
      </c>
      <c r="C8" s="12">
        <v>1.0491078158523512</v>
      </c>
      <c r="D8" s="12">
        <v>0.60507462947050339</v>
      </c>
      <c r="E8" s="12">
        <v>2.5515932095977623</v>
      </c>
      <c r="F8" s="12">
        <v>0.60614807909953028</v>
      </c>
      <c r="G8" s="12">
        <f t="shared" si="0"/>
        <v>3.0770239863395505</v>
      </c>
      <c r="H8" s="12">
        <f t="shared" si="1"/>
        <v>1.0491078158523512</v>
      </c>
      <c r="I8" s="12">
        <f t="shared" si="1"/>
        <v>0.60507462947050339</v>
      </c>
      <c r="J8" s="12">
        <f t="shared" si="1"/>
        <v>2.5515932095977623</v>
      </c>
      <c r="K8" s="12">
        <f t="shared" si="1"/>
        <v>0.60614807909953028</v>
      </c>
      <c r="L8" s="12">
        <f t="shared" si="2"/>
        <v>3.0770239863395505</v>
      </c>
      <c r="M8" s="12">
        <f t="shared" si="3"/>
        <v>1.0491078158523512</v>
      </c>
      <c r="N8" s="12">
        <f t="shared" si="3"/>
        <v>0.60507462947050339</v>
      </c>
      <c r="O8" s="12">
        <f t="shared" si="3"/>
        <v>2.5515932095977623</v>
      </c>
      <c r="P8" s="12">
        <f t="shared" si="3"/>
        <v>0.60614807909953028</v>
      </c>
      <c r="Q8" s="12">
        <f t="shared" si="4"/>
        <v>3.0770239863395505</v>
      </c>
      <c r="R8" s="12">
        <f t="shared" si="5"/>
        <v>1.0491078158523512</v>
      </c>
      <c r="S8" s="12">
        <f t="shared" si="5"/>
        <v>0.60507462947050339</v>
      </c>
      <c r="T8" s="12">
        <f t="shared" si="5"/>
        <v>2.5515932095977623</v>
      </c>
      <c r="U8" s="12">
        <f t="shared" si="5"/>
        <v>0.60614807909953028</v>
      </c>
      <c r="V8" s="12">
        <f t="shared" si="6"/>
        <v>3.0770239863395505</v>
      </c>
      <c r="W8" s="12">
        <f t="shared" si="7"/>
        <v>1.0491078158523512</v>
      </c>
      <c r="X8" s="12">
        <f t="shared" si="8"/>
        <v>0.60507462947050339</v>
      </c>
      <c r="Y8" s="12">
        <f t="shared" si="9"/>
        <v>2.5515932095977623</v>
      </c>
      <c r="Z8" s="12">
        <f t="shared" si="10"/>
        <v>0.60614807909953028</v>
      </c>
    </row>
    <row r="9" spans="1:26" x14ac:dyDescent="0.25">
      <c r="A9">
        <v>2027</v>
      </c>
      <c r="B9" s="53">
        <v>3.0770239863395505</v>
      </c>
      <c r="C9" s="12">
        <v>1.0491078158523512</v>
      </c>
      <c r="D9" s="12">
        <v>0.60507462947050339</v>
      </c>
      <c r="E9" s="12">
        <v>2.5515932095977623</v>
      </c>
      <c r="F9" s="12">
        <v>0.60614807909953028</v>
      </c>
      <c r="G9" s="12">
        <f t="shared" si="0"/>
        <v>3.0770239863395505</v>
      </c>
      <c r="H9" s="12">
        <f t="shared" si="1"/>
        <v>1.0491078158523512</v>
      </c>
      <c r="I9" s="12">
        <f t="shared" si="1"/>
        <v>0.60507462947050339</v>
      </c>
      <c r="J9" s="12">
        <f t="shared" si="1"/>
        <v>2.5515932095977623</v>
      </c>
      <c r="K9" s="12">
        <f t="shared" si="1"/>
        <v>0.60614807909953028</v>
      </c>
      <c r="L9" s="12">
        <f t="shared" si="2"/>
        <v>3.0770239863395505</v>
      </c>
      <c r="M9" s="12">
        <f t="shared" si="3"/>
        <v>1.0491078158523512</v>
      </c>
      <c r="N9" s="12">
        <f t="shared" si="3"/>
        <v>0.60507462947050339</v>
      </c>
      <c r="O9" s="12">
        <f t="shared" si="3"/>
        <v>2.5515932095977623</v>
      </c>
      <c r="P9" s="12">
        <f t="shared" si="3"/>
        <v>0.60614807909953028</v>
      </c>
      <c r="Q9" s="12">
        <f t="shared" si="4"/>
        <v>3.0770239863395505</v>
      </c>
      <c r="R9" s="12">
        <f t="shared" si="5"/>
        <v>1.0491078158523512</v>
      </c>
      <c r="S9" s="12">
        <f t="shared" si="5"/>
        <v>0.60507462947050339</v>
      </c>
      <c r="T9" s="12">
        <f t="shared" si="5"/>
        <v>2.5515932095977623</v>
      </c>
      <c r="U9" s="12">
        <f t="shared" si="5"/>
        <v>0.60614807909953028</v>
      </c>
      <c r="V9" s="12">
        <f t="shared" si="6"/>
        <v>3.0770239863395505</v>
      </c>
      <c r="W9" s="12">
        <f t="shared" si="7"/>
        <v>1.0491078158523512</v>
      </c>
      <c r="X9" s="12">
        <f t="shared" si="8"/>
        <v>0.60507462947050339</v>
      </c>
      <c r="Y9" s="12">
        <f t="shared" si="9"/>
        <v>2.5515932095977623</v>
      </c>
      <c r="Z9" s="12">
        <f t="shared" si="10"/>
        <v>0.60614807909953028</v>
      </c>
    </row>
    <row r="10" spans="1:26" x14ac:dyDescent="0.25">
      <c r="A10">
        <v>2028</v>
      </c>
      <c r="B10" s="53">
        <v>3.0770239863395505</v>
      </c>
      <c r="C10" s="12">
        <v>1.0491078158523512</v>
      </c>
      <c r="D10" s="12">
        <v>0.60507462947050339</v>
      </c>
      <c r="E10" s="12">
        <v>2.5515932095977623</v>
      </c>
      <c r="F10" s="12">
        <v>0.60614807909953028</v>
      </c>
      <c r="G10" s="12">
        <f t="shared" si="0"/>
        <v>3.0770239863395505</v>
      </c>
      <c r="H10" s="12">
        <f t="shared" si="1"/>
        <v>1.0491078158523512</v>
      </c>
      <c r="I10" s="12">
        <f t="shared" si="1"/>
        <v>0.60507462947050339</v>
      </c>
      <c r="J10" s="12">
        <f t="shared" si="1"/>
        <v>2.5515932095977623</v>
      </c>
      <c r="K10" s="12">
        <f t="shared" si="1"/>
        <v>0.60614807909953028</v>
      </c>
      <c r="L10" s="12">
        <f t="shared" si="2"/>
        <v>3.0770239863395505</v>
      </c>
      <c r="M10" s="12">
        <f t="shared" si="3"/>
        <v>1.0491078158523512</v>
      </c>
      <c r="N10" s="12">
        <f t="shared" si="3"/>
        <v>0.60507462947050339</v>
      </c>
      <c r="O10" s="12">
        <f t="shared" si="3"/>
        <v>2.5515932095977623</v>
      </c>
      <c r="P10" s="12">
        <f t="shared" si="3"/>
        <v>0.60614807909953028</v>
      </c>
      <c r="Q10" s="12">
        <f t="shared" si="4"/>
        <v>3.0770239863395505</v>
      </c>
      <c r="R10" s="12">
        <f t="shared" si="5"/>
        <v>1.0491078158523512</v>
      </c>
      <c r="S10" s="12">
        <f t="shared" si="5"/>
        <v>0.60507462947050339</v>
      </c>
      <c r="T10" s="12">
        <f t="shared" si="5"/>
        <v>2.5515932095977623</v>
      </c>
      <c r="U10" s="12">
        <f t="shared" si="5"/>
        <v>0.60614807909953028</v>
      </c>
      <c r="V10" s="12">
        <f t="shared" si="6"/>
        <v>3.0770239863395505</v>
      </c>
      <c r="W10" s="12">
        <f t="shared" si="7"/>
        <v>1.0491078158523512</v>
      </c>
      <c r="X10" s="12">
        <f t="shared" si="8"/>
        <v>0.60507462947050339</v>
      </c>
      <c r="Y10" s="12">
        <f t="shared" si="9"/>
        <v>2.5515932095977623</v>
      </c>
      <c r="Z10" s="12">
        <f t="shared" si="10"/>
        <v>0.60614807909953028</v>
      </c>
    </row>
    <row r="11" spans="1:26" x14ac:dyDescent="0.25">
      <c r="A11">
        <v>2029</v>
      </c>
      <c r="B11" s="53">
        <v>3.0770239863395505</v>
      </c>
      <c r="C11" s="12">
        <v>1.0491078158523512</v>
      </c>
      <c r="D11" s="12">
        <v>0.60507462947050339</v>
      </c>
      <c r="E11" s="12">
        <v>2.5515932095977623</v>
      </c>
      <c r="F11" s="12">
        <v>0.60614807909953028</v>
      </c>
      <c r="G11" s="12">
        <f t="shared" si="0"/>
        <v>3.0770239863395505</v>
      </c>
      <c r="H11" s="12">
        <f t="shared" si="1"/>
        <v>1.0491078158523512</v>
      </c>
      <c r="I11" s="12">
        <f t="shared" si="1"/>
        <v>0.60507462947050339</v>
      </c>
      <c r="J11" s="12">
        <f t="shared" si="1"/>
        <v>2.5515932095977623</v>
      </c>
      <c r="K11" s="12">
        <f t="shared" si="1"/>
        <v>0.60614807909953028</v>
      </c>
      <c r="L11" s="12">
        <f t="shared" si="2"/>
        <v>3.0770239863395505</v>
      </c>
      <c r="M11" s="12">
        <f t="shared" si="3"/>
        <v>1.0491078158523512</v>
      </c>
      <c r="N11" s="12">
        <f t="shared" si="3"/>
        <v>0.60507462947050339</v>
      </c>
      <c r="O11" s="12">
        <f t="shared" si="3"/>
        <v>2.5515932095977623</v>
      </c>
      <c r="P11" s="12">
        <f t="shared" si="3"/>
        <v>0.60614807909953028</v>
      </c>
      <c r="Q11" s="12">
        <f t="shared" si="4"/>
        <v>3.0770239863395505</v>
      </c>
      <c r="R11" s="12">
        <f t="shared" si="5"/>
        <v>1.0491078158523512</v>
      </c>
      <c r="S11" s="12">
        <f t="shared" si="5"/>
        <v>0.60507462947050339</v>
      </c>
      <c r="T11" s="12">
        <f t="shared" si="5"/>
        <v>2.5515932095977623</v>
      </c>
      <c r="U11" s="12">
        <f t="shared" si="5"/>
        <v>0.60614807909953028</v>
      </c>
      <c r="V11" s="12">
        <f t="shared" si="6"/>
        <v>3.0770239863395505</v>
      </c>
      <c r="W11" s="12">
        <f t="shared" si="7"/>
        <v>1.0491078158523512</v>
      </c>
      <c r="X11" s="12">
        <f t="shared" si="8"/>
        <v>0.60507462947050339</v>
      </c>
      <c r="Y11" s="12">
        <f t="shared" si="9"/>
        <v>2.5515932095977623</v>
      </c>
      <c r="Z11" s="12">
        <f t="shared" si="10"/>
        <v>0.60614807909953028</v>
      </c>
    </row>
    <row r="12" spans="1:26" x14ac:dyDescent="0.25">
      <c r="A12">
        <v>2030</v>
      </c>
      <c r="B12" s="53">
        <v>3.0770239863395505</v>
      </c>
      <c r="C12" s="12">
        <v>1.0491078158523512</v>
      </c>
      <c r="D12" s="12">
        <v>0.60507462947050339</v>
      </c>
      <c r="E12" s="12">
        <v>2.5515932095977623</v>
      </c>
      <c r="F12" s="12">
        <v>0.60614807909953028</v>
      </c>
      <c r="G12" s="12">
        <f t="shared" si="0"/>
        <v>3.0770239863395505</v>
      </c>
      <c r="H12" s="12">
        <f t="shared" si="1"/>
        <v>1.0491078158523512</v>
      </c>
      <c r="I12" s="12">
        <f t="shared" si="1"/>
        <v>0.60507462947050339</v>
      </c>
      <c r="J12" s="12">
        <f t="shared" si="1"/>
        <v>2.5515932095977623</v>
      </c>
      <c r="K12" s="12">
        <f t="shared" si="1"/>
        <v>0.60614807909953028</v>
      </c>
      <c r="L12" s="12">
        <f t="shared" si="2"/>
        <v>3.0770239863395505</v>
      </c>
      <c r="M12" s="12">
        <f t="shared" si="3"/>
        <v>1.0491078158523512</v>
      </c>
      <c r="N12" s="12">
        <f t="shared" si="3"/>
        <v>0.60507462947050339</v>
      </c>
      <c r="O12" s="12">
        <f t="shared" si="3"/>
        <v>2.5515932095977623</v>
      </c>
      <c r="P12" s="12">
        <f t="shared" si="3"/>
        <v>0.60614807909953028</v>
      </c>
      <c r="Q12" s="12">
        <f t="shared" si="4"/>
        <v>3.0770239863395505</v>
      </c>
      <c r="R12" s="12">
        <f t="shared" si="5"/>
        <v>1.0491078158523512</v>
      </c>
      <c r="S12" s="12">
        <f t="shared" si="5"/>
        <v>0.60507462947050339</v>
      </c>
      <c r="T12" s="12">
        <f t="shared" si="5"/>
        <v>2.5515932095977623</v>
      </c>
      <c r="U12" s="12">
        <f t="shared" si="5"/>
        <v>0.60614807909953028</v>
      </c>
      <c r="V12" s="12">
        <f t="shared" si="6"/>
        <v>3.0770239863395505</v>
      </c>
      <c r="W12" s="12">
        <f t="shared" si="7"/>
        <v>1.0491078158523512</v>
      </c>
      <c r="X12" s="12">
        <f t="shared" si="8"/>
        <v>0.60507462947050339</v>
      </c>
      <c r="Y12" s="12">
        <f t="shared" si="9"/>
        <v>2.5515932095977623</v>
      </c>
      <c r="Z12" s="12">
        <f t="shared" si="10"/>
        <v>0.60614807909953028</v>
      </c>
    </row>
    <row r="13" spans="1:26" x14ac:dyDescent="0.25">
      <c r="A13">
        <v>2031</v>
      </c>
      <c r="B13" s="53">
        <v>3.0770239863395505</v>
      </c>
      <c r="C13" s="12">
        <v>1.0491078158523512</v>
      </c>
      <c r="D13" s="12">
        <v>0.60507462947050339</v>
      </c>
      <c r="E13" s="12">
        <v>2.5515932095977623</v>
      </c>
      <c r="F13" s="12">
        <v>0.60614807909953028</v>
      </c>
      <c r="G13" s="12">
        <f t="shared" si="0"/>
        <v>3.0770239863395505</v>
      </c>
      <c r="H13" s="12">
        <f t="shared" si="1"/>
        <v>1.0491078158523512</v>
      </c>
      <c r="I13" s="12">
        <f t="shared" si="1"/>
        <v>0.60507462947050339</v>
      </c>
      <c r="J13" s="12">
        <f t="shared" si="1"/>
        <v>2.5515932095977623</v>
      </c>
      <c r="K13" s="12">
        <f t="shared" si="1"/>
        <v>0.60614807909953028</v>
      </c>
      <c r="L13" s="12">
        <f t="shared" si="2"/>
        <v>3.0770239863395505</v>
      </c>
      <c r="M13" s="12">
        <f t="shared" si="3"/>
        <v>1.0491078158523512</v>
      </c>
      <c r="N13" s="12">
        <f t="shared" si="3"/>
        <v>0.60507462947050339</v>
      </c>
      <c r="O13" s="12">
        <f t="shared" si="3"/>
        <v>2.5515932095977623</v>
      </c>
      <c r="P13" s="12">
        <f t="shared" si="3"/>
        <v>0.60614807909953028</v>
      </c>
      <c r="Q13" s="12">
        <f t="shared" si="4"/>
        <v>3.0770239863395505</v>
      </c>
      <c r="R13" s="12">
        <f t="shared" si="5"/>
        <v>1.0491078158523512</v>
      </c>
      <c r="S13" s="12">
        <f t="shared" si="5"/>
        <v>0.60507462947050339</v>
      </c>
      <c r="T13" s="12">
        <f t="shared" si="5"/>
        <v>2.5515932095977623</v>
      </c>
      <c r="U13" s="12">
        <f t="shared" si="5"/>
        <v>0.60614807909953028</v>
      </c>
      <c r="V13" s="12">
        <f t="shared" si="6"/>
        <v>3.0770239863395505</v>
      </c>
      <c r="W13" s="12">
        <f t="shared" si="7"/>
        <v>1.0491078158523512</v>
      </c>
      <c r="X13" s="12">
        <f t="shared" si="8"/>
        <v>0.60507462947050339</v>
      </c>
      <c r="Y13" s="12">
        <f t="shared" si="9"/>
        <v>2.5515932095977623</v>
      </c>
      <c r="Z13" s="12">
        <f t="shared" si="10"/>
        <v>0.60614807909953028</v>
      </c>
    </row>
    <row r="14" spans="1:26" x14ac:dyDescent="0.25">
      <c r="A14">
        <v>2032</v>
      </c>
      <c r="B14" s="53">
        <v>3.0770239863395505</v>
      </c>
      <c r="C14" s="12">
        <v>1.0491078158523512</v>
      </c>
      <c r="D14" s="12">
        <v>0.60507462947050339</v>
      </c>
      <c r="E14" s="12">
        <v>2.5515932095977623</v>
      </c>
      <c r="F14" s="12">
        <v>0.60614807909953028</v>
      </c>
      <c r="G14" s="12">
        <f t="shared" si="0"/>
        <v>3.0770239863395505</v>
      </c>
      <c r="H14" s="12">
        <f t="shared" si="1"/>
        <v>1.0491078158523512</v>
      </c>
      <c r="I14" s="12">
        <f t="shared" si="1"/>
        <v>0.60507462947050339</v>
      </c>
      <c r="J14" s="12">
        <f t="shared" si="1"/>
        <v>2.5515932095977623</v>
      </c>
      <c r="K14" s="12">
        <f t="shared" si="1"/>
        <v>0.60614807909953028</v>
      </c>
      <c r="L14" s="12">
        <f t="shared" si="2"/>
        <v>3.0770239863395505</v>
      </c>
      <c r="M14" s="12">
        <f t="shared" si="3"/>
        <v>1.0491078158523512</v>
      </c>
      <c r="N14" s="12">
        <f t="shared" si="3"/>
        <v>0.60507462947050339</v>
      </c>
      <c r="O14" s="12">
        <f t="shared" si="3"/>
        <v>2.5515932095977623</v>
      </c>
      <c r="P14" s="12">
        <f t="shared" si="3"/>
        <v>0.60614807909953028</v>
      </c>
      <c r="Q14" s="12">
        <f t="shared" si="4"/>
        <v>3.0770239863395505</v>
      </c>
      <c r="R14" s="12">
        <f t="shared" si="5"/>
        <v>1.0491078158523512</v>
      </c>
      <c r="S14" s="12">
        <f t="shared" si="5"/>
        <v>0.60507462947050339</v>
      </c>
      <c r="T14" s="12">
        <f t="shared" si="5"/>
        <v>2.5515932095977623</v>
      </c>
      <c r="U14" s="12">
        <f t="shared" si="5"/>
        <v>0.60614807909953028</v>
      </c>
      <c r="V14" s="12">
        <f t="shared" si="6"/>
        <v>3.0770239863395505</v>
      </c>
      <c r="W14" s="12">
        <f t="shared" si="7"/>
        <v>1.0491078158523512</v>
      </c>
      <c r="X14" s="12">
        <f t="shared" si="8"/>
        <v>0.60507462947050339</v>
      </c>
      <c r="Y14" s="12">
        <f t="shared" si="9"/>
        <v>2.5515932095977623</v>
      </c>
      <c r="Z14" s="12">
        <f t="shared" si="10"/>
        <v>0.60614807909953028</v>
      </c>
    </row>
    <row r="15" spans="1:26" x14ac:dyDescent="0.25">
      <c r="A15">
        <v>2033</v>
      </c>
      <c r="B15" s="53">
        <v>3.0770239863395505</v>
      </c>
      <c r="C15" s="12">
        <v>1.0491078158523512</v>
      </c>
      <c r="D15" s="12">
        <v>0.60507462947050339</v>
      </c>
      <c r="E15" s="12">
        <v>2.5515932095977623</v>
      </c>
      <c r="F15" s="12">
        <v>0.60614807909953028</v>
      </c>
      <c r="G15" s="12">
        <f t="shared" si="0"/>
        <v>3.0770239863395505</v>
      </c>
      <c r="H15" s="12">
        <f t="shared" si="1"/>
        <v>1.0491078158523512</v>
      </c>
      <c r="I15" s="12">
        <f t="shared" si="1"/>
        <v>0.60507462947050339</v>
      </c>
      <c r="J15" s="12">
        <f t="shared" si="1"/>
        <v>2.5515932095977623</v>
      </c>
      <c r="K15" s="12">
        <f t="shared" si="1"/>
        <v>0.60614807909953028</v>
      </c>
      <c r="L15" s="12">
        <f t="shared" si="2"/>
        <v>3.0770239863395505</v>
      </c>
      <c r="M15" s="12">
        <f t="shared" si="3"/>
        <v>1.0491078158523512</v>
      </c>
      <c r="N15" s="12">
        <f t="shared" si="3"/>
        <v>0.60507462947050339</v>
      </c>
      <c r="O15" s="12">
        <f t="shared" si="3"/>
        <v>2.5515932095977623</v>
      </c>
      <c r="P15" s="12">
        <f t="shared" si="3"/>
        <v>0.60614807909953028</v>
      </c>
      <c r="Q15" s="12">
        <f t="shared" si="4"/>
        <v>3.0770239863395505</v>
      </c>
      <c r="R15" s="12">
        <f t="shared" si="5"/>
        <v>1.0491078158523512</v>
      </c>
      <c r="S15" s="12">
        <f t="shared" si="5"/>
        <v>0.60507462947050339</v>
      </c>
      <c r="T15" s="12">
        <f t="shared" si="5"/>
        <v>2.5515932095977623</v>
      </c>
      <c r="U15" s="12">
        <f t="shared" si="5"/>
        <v>0.60614807909953028</v>
      </c>
      <c r="V15" s="12">
        <f t="shared" si="6"/>
        <v>3.0770239863395505</v>
      </c>
      <c r="W15" s="12">
        <f t="shared" si="7"/>
        <v>1.0491078158523512</v>
      </c>
      <c r="X15" s="12">
        <f t="shared" si="8"/>
        <v>0.60507462947050339</v>
      </c>
      <c r="Y15" s="12">
        <f t="shared" si="9"/>
        <v>2.5515932095977623</v>
      </c>
      <c r="Z15" s="12">
        <f t="shared" si="10"/>
        <v>0.60614807909953028</v>
      </c>
    </row>
    <row r="16" spans="1:26" x14ac:dyDescent="0.25">
      <c r="A16">
        <v>2034</v>
      </c>
      <c r="B16" s="53">
        <v>3.0770239863395505</v>
      </c>
      <c r="C16" s="12">
        <v>1.0491078158523512</v>
      </c>
      <c r="D16" s="12">
        <v>0.60507462947050339</v>
      </c>
      <c r="E16" s="12">
        <v>2.5515932095977623</v>
      </c>
      <c r="F16" s="12">
        <v>0.60614807909953028</v>
      </c>
      <c r="G16" s="12">
        <f t="shared" si="0"/>
        <v>3.0770239863395505</v>
      </c>
      <c r="H16" s="12">
        <f t="shared" si="1"/>
        <v>1.0491078158523512</v>
      </c>
      <c r="I16" s="12">
        <f t="shared" si="1"/>
        <v>0.60507462947050339</v>
      </c>
      <c r="J16" s="12">
        <f t="shared" si="1"/>
        <v>2.5515932095977623</v>
      </c>
      <c r="K16" s="12">
        <f t="shared" si="1"/>
        <v>0.60614807909953028</v>
      </c>
      <c r="L16" s="12">
        <f t="shared" si="2"/>
        <v>3.0770239863395505</v>
      </c>
      <c r="M16" s="12">
        <f t="shared" si="3"/>
        <v>1.0491078158523512</v>
      </c>
      <c r="N16" s="12">
        <f t="shared" si="3"/>
        <v>0.60507462947050339</v>
      </c>
      <c r="O16" s="12">
        <f t="shared" si="3"/>
        <v>2.5515932095977623</v>
      </c>
      <c r="P16" s="12">
        <f t="shared" si="3"/>
        <v>0.60614807909953028</v>
      </c>
      <c r="Q16" s="12">
        <f t="shared" si="4"/>
        <v>3.0770239863395505</v>
      </c>
      <c r="R16" s="12">
        <f t="shared" si="5"/>
        <v>1.0491078158523512</v>
      </c>
      <c r="S16" s="12">
        <f t="shared" si="5"/>
        <v>0.60507462947050339</v>
      </c>
      <c r="T16" s="12">
        <f t="shared" si="5"/>
        <v>2.5515932095977623</v>
      </c>
      <c r="U16" s="12">
        <f t="shared" si="5"/>
        <v>0.60614807909953028</v>
      </c>
      <c r="V16" s="12">
        <f t="shared" si="6"/>
        <v>3.0770239863395505</v>
      </c>
      <c r="W16" s="12">
        <f t="shared" si="7"/>
        <v>1.0491078158523512</v>
      </c>
      <c r="X16" s="12">
        <f t="shared" si="8"/>
        <v>0.60507462947050339</v>
      </c>
      <c r="Y16" s="12">
        <f t="shared" si="9"/>
        <v>2.5515932095977623</v>
      </c>
      <c r="Z16" s="12">
        <f t="shared" si="10"/>
        <v>0.60614807909953028</v>
      </c>
    </row>
    <row r="17" spans="1:26" x14ac:dyDescent="0.25">
      <c r="A17">
        <v>2035</v>
      </c>
      <c r="B17" s="53">
        <v>3.0770239863395505</v>
      </c>
      <c r="C17" s="12">
        <v>1.0491078158523512</v>
      </c>
      <c r="D17" s="12">
        <v>0.60507462947050339</v>
      </c>
      <c r="E17" s="12">
        <v>2.5515932095977623</v>
      </c>
      <c r="F17" s="12">
        <v>0.60614807909953028</v>
      </c>
      <c r="G17" s="12">
        <f t="shared" si="0"/>
        <v>3.0770239863395505</v>
      </c>
      <c r="H17" s="12">
        <f t="shared" ref="H17:H32" si="11">C17</f>
        <v>1.0491078158523512</v>
      </c>
      <c r="I17" s="12">
        <f t="shared" ref="I17:I32" si="12">D17</f>
        <v>0.60507462947050339</v>
      </c>
      <c r="J17" s="12">
        <f t="shared" ref="J17:J32" si="13">E17</f>
        <v>2.5515932095977623</v>
      </c>
      <c r="K17" s="12">
        <f t="shared" ref="K17:K32" si="14">F17</f>
        <v>0.60614807909953028</v>
      </c>
      <c r="L17" s="12">
        <f t="shared" si="2"/>
        <v>3.0770239863395505</v>
      </c>
      <c r="M17" s="12">
        <f t="shared" ref="M17:M32" si="15">C17</f>
        <v>1.0491078158523512</v>
      </c>
      <c r="N17" s="12">
        <f t="shared" ref="N17:N32" si="16">D17</f>
        <v>0.60507462947050339</v>
      </c>
      <c r="O17" s="12">
        <f t="shared" ref="O17:O32" si="17">E17</f>
        <v>2.5515932095977623</v>
      </c>
      <c r="P17" s="12">
        <f t="shared" ref="P17:P32" si="18">F17</f>
        <v>0.60614807909953028</v>
      </c>
      <c r="Q17" s="12">
        <f t="shared" si="4"/>
        <v>3.0770239863395505</v>
      </c>
      <c r="R17" s="12">
        <f t="shared" ref="R17:R32" si="19">C17</f>
        <v>1.0491078158523512</v>
      </c>
      <c r="S17" s="12">
        <f t="shared" ref="S17:S32" si="20">D17</f>
        <v>0.60507462947050339</v>
      </c>
      <c r="T17" s="12">
        <f t="shared" ref="T17:U32" si="21">E17</f>
        <v>2.5515932095977623</v>
      </c>
      <c r="U17" s="12">
        <f t="shared" si="21"/>
        <v>0.60614807909953028</v>
      </c>
      <c r="V17" s="12">
        <f t="shared" si="6"/>
        <v>3.0770239863395505</v>
      </c>
      <c r="W17" s="12">
        <f t="shared" si="7"/>
        <v>1.0491078158523512</v>
      </c>
      <c r="X17" s="12">
        <f t="shared" si="8"/>
        <v>0.60507462947050339</v>
      </c>
      <c r="Y17" s="12">
        <f t="shared" si="9"/>
        <v>2.5515932095977623</v>
      </c>
      <c r="Z17" s="12">
        <f t="shared" si="10"/>
        <v>0.60614807909953028</v>
      </c>
    </row>
    <row r="18" spans="1:26" x14ac:dyDescent="0.25">
      <c r="A18">
        <v>2036</v>
      </c>
      <c r="B18" s="53">
        <v>3.0770239863395505</v>
      </c>
      <c r="C18" s="12">
        <v>1.0491078158523512</v>
      </c>
      <c r="D18" s="12">
        <v>0.60507462947050339</v>
      </c>
      <c r="E18" s="12">
        <v>2.5515932095977623</v>
      </c>
      <c r="F18" s="12">
        <v>0.60614807909953028</v>
      </c>
      <c r="G18" s="12">
        <f t="shared" si="0"/>
        <v>3.0770239863395505</v>
      </c>
      <c r="H18" s="12">
        <f t="shared" si="11"/>
        <v>1.0491078158523512</v>
      </c>
      <c r="I18" s="12">
        <f t="shared" si="12"/>
        <v>0.60507462947050339</v>
      </c>
      <c r="J18" s="12">
        <f t="shared" si="13"/>
        <v>2.5515932095977623</v>
      </c>
      <c r="K18" s="12">
        <f t="shared" si="14"/>
        <v>0.60614807909953028</v>
      </c>
      <c r="L18" s="12">
        <f t="shared" si="2"/>
        <v>3.0770239863395505</v>
      </c>
      <c r="M18" s="12">
        <f t="shared" si="15"/>
        <v>1.0491078158523512</v>
      </c>
      <c r="N18" s="12">
        <f t="shared" si="16"/>
        <v>0.60507462947050339</v>
      </c>
      <c r="O18" s="12">
        <f t="shared" si="17"/>
        <v>2.5515932095977623</v>
      </c>
      <c r="P18" s="12">
        <f t="shared" si="18"/>
        <v>0.60614807909953028</v>
      </c>
      <c r="Q18" s="12">
        <f t="shared" si="4"/>
        <v>3.0770239863395505</v>
      </c>
      <c r="R18" s="12">
        <f t="shared" si="19"/>
        <v>1.0491078158523512</v>
      </c>
      <c r="S18" s="12">
        <f t="shared" si="20"/>
        <v>0.60507462947050339</v>
      </c>
      <c r="T18" s="12">
        <f t="shared" si="21"/>
        <v>2.5515932095977623</v>
      </c>
      <c r="U18" s="12">
        <f t="shared" si="21"/>
        <v>0.60614807909953028</v>
      </c>
      <c r="V18" s="12">
        <f t="shared" si="6"/>
        <v>3.0770239863395505</v>
      </c>
      <c r="W18" s="12">
        <f t="shared" si="7"/>
        <v>1.0491078158523512</v>
      </c>
      <c r="X18" s="12">
        <f t="shared" si="8"/>
        <v>0.60507462947050339</v>
      </c>
      <c r="Y18" s="12">
        <f t="shared" si="9"/>
        <v>2.5515932095977623</v>
      </c>
      <c r="Z18" s="12">
        <f t="shared" si="10"/>
        <v>0.60614807909953028</v>
      </c>
    </row>
    <row r="19" spans="1:26" x14ac:dyDescent="0.25">
      <c r="A19">
        <v>2037</v>
      </c>
      <c r="B19" s="53">
        <v>3.0770239863395505</v>
      </c>
      <c r="C19" s="12">
        <v>1.0491078158523512</v>
      </c>
      <c r="D19" s="12">
        <v>0.60507462947050339</v>
      </c>
      <c r="E19" s="12">
        <v>2.5515932095977623</v>
      </c>
      <c r="F19" s="12">
        <v>0.60614807909953028</v>
      </c>
      <c r="G19" s="12">
        <f t="shared" si="0"/>
        <v>3.0770239863395505</v>
      </c>
      <c r="H19" s="12">
        <f t="shared" si="11"/>
        <v>1.0491078158523512</v>
      </c>
      <c r="I19" s="12">
        <f t="shared" si="12"/>
        <v>0.60507462947050339</v>
      </c>
      <c r="J19" s="12">
        <f t="shared" si="13"/>
        <v>2.5515932095977623</v>
      </c>
      <c r="K19" s="12">
        <f t="shared" si="14"/>
        <v>0.60614807909953028</v>
      </c>
      <c r="L19" s="12">
        <f t="shared" si="2"/>
        <v>3.0770239863395505</v>
      </c>
      <c r="M19" s="12">
        <f t="shared" si="15"/>
        <v>1.0491078158523512</v>
      </c>
      <c r="N19" s="12">
        <f t="shared" si="16"/>
        <v>0.60507462947050339</v>
      </c>
      <c r="O19" s="12">
        <f t="shared" si="17"/>
        <v>2.5515932095977623</v>
      </c>
      <c r="P19" s="12">
        <f t="shared" si="18"/>
        <v>0.60614807909953028</v>
      </c>
      <c r="Q19" s="12">
        <f t="shared" si="4"/>
        <v>3.0770239863395505</v>
      </c>
      <c r="R19" s="12">
        <f t="shared" si="19"/>
        <v>1.0491078158523512</v>
      </c>
      <c r="S19" s="12">
        <f t="shared" si="20"/>
        <v>0.60507462947050339</v>
      </c>
      <c r="T19" s="12">
        <f t="shared" si="21"/>
        <v>2.5515932095977623</v>
      </c>
      <c r="U19" s="12">
        <f t="shared" si="21"/>
        <v>0.60614807909953028</v>
      </c>
      <c r="V19" s="12">
        <f t="shared" si="6"/>
        <v>3.0770239863395505</v>
      </c>
      <c r="W19" s="12">
        <f t="shared" si="7"/>
        <v>1.0491078158523512</v>
      </c>
      <c r="X19" s="12">
        <f t="shared" si="8"/>
        <v>0.60507462947050339</v>
      </c>
      <c r="Y19" s="12">
        <f t="shared" si="9"/>
        <v>2.5515932095977623</v>
      </c>
      <c r="Z19" s="12">
        <f t="shared" si="10"/>
        <v>0.60614807909953028</v>
      </c>
    </row>
    <row r="20" spans="1:26" x14ac:dyDescent="0.25">
      <c r="A20">
        <v>2038</v>
      </c>
      <c r="B20" s="53">
        <v>3.0770239863395505</v>
      </c>
      <c r="C20" s="12">
        <v>1.0491078158523512</v>
      </c>
      <c r="D20" s="12">
        <v>0.60507462947050339</v>
      </c>
      <c r="E20" s="12">
        <v>2.5515932095977623</v>
      </c>
      <c r="F20" s="12">
        <v>0.60614807909953028</v>
      </c>
      <c r="G20" s="12">
        <f t="shared" si="0"/>
        <v>3.0770239863395505</v>
      </c>
      <c r="H20" s="12">
        <f t="shared" si="11"/>
        <v>1.0491078158523512</v>
      </c>
      <c r="I20" s="12">
        <f t="shared" si="12"/>
        <v>0.60507462947050339</v>
      </c>
      <c r="J20" s="12">
        <f t="shared" si="13"/>
        <v>2.5515932095977623</v>
      </c>
      <c r="K20" s="12">
        <f t="shared" si="14"/>
        <v>0.60614807909953028</v>
      </c>
      <c r="L20" s="12">
        <f t="shared" si="2"/>
        <v>3.0770239863395505</v>
      </c>
      <c r="M20" s="12">
        <f t="shared" si="15"/>
        <v>1.0491078158523512</v>
      </c>
      <c r="N20" s="12">
        <f t="shared" si="16"/>
        <v>0.60507462947050339</v>
      </c>
      <c r="O20" s="12">
        <f t="shared" si="17"/>
        <v>2.5515932095977623</v>
      </c>
      <c r="P20" s="12">
        <f t="shared" si="18"/>
        <v>0.60614807909953028</v>
      </c>
      <c r="Q20" s="12">
        <f t="shared" si="4"/>
        <v>3.0770239863395505</v>
      </c>
      <c r="R20" s="12">
        <f t="shared" si="19"/>
        <v>1.0491078158523512</v>
      </c>
      <c r="S20" s="12">
        <f t="shared" si="20"/>
        <v>0.60507462947050339</v>
      </c>
      <c r="T20" s="12">
        <f t="shared" si="21"/>
        <v>2.5515932095977623</v>
      </c>
      <c r="U20" s="12">
        <f t="shared" si="21"/>
        <v>0.60614807909953028</v>
      </c>
      <c r="V20" s="12">
        <f t="shared" si="6"/>
        <v>3.0770239863395505</v>
      </c>
      <c r="W20" s="12">
        <f t="shared" si="7"/>
        <v>1.0491078158523512</v>
      </c>
      <c r="X20" s="12">
        <f t="shared" si="8"/>
        <v>0.60507462947050339</v>
      </c>
      <c r="Y20" s="12">
        <f t="shared" si="9"/>
        <v>2.5515932095977623</v>
      </c>
      <c r="Z20" s="12">
        <f t="shared" si="10"/>
        <v>0.60614807909953028</v>
      </c>
    </row>
    <row r="21" spans="1:26" x14ac:dyDescent="0.25">
      <c r="A21">
        <v>2039</v>
      </c>
      <c r="B21" s="53">
        <v>3.0770239863395505</v>
      </c>
      <c r="C21" s="12">
        <v>1.0491078158523512</v>
      </c>
      <c r="D21" s="12">
        <v>0.60507462947050339</v>
      </c>
      <c r="E21" s="12">
        <v>2.5515932095977623</v>
      </c>
      <c r="F21" s="12">
        <v>0.60614807909953028</v>
      </c>
      <c r="G21" s="12">
        <f t="shared" si="0"/>
        <v>3.0770239863395505</v>
      </c>
      <c r="H21" s="12">
        <f t="shared" si="11"/>
        <v>1.0491078158523512</v>
      </c>
      <c r="I21" s="12">
        <f t="shared" si="12"/>
        <v>0.60507462947050339</v>
      </c>
      <c r="J21" s="12">
        <f t="shared" si="13"/>
        <v>2.5515932095977623</v>
      </c>
      <c r="K21" s="12">
        <f t="shared" si="14"/>
        <v>0.60614807909953028</v>
      </c>
      <c r="L21" s="12">
        <f t="shared" si="2"/>
        <v>3.0770239863395505</v>
      </c>
      <c r="M21" s="12">
        <f t="shared" si="15"/>
        <v>1.0491078158523512</v>
      </c>
      <c r="N21" s="12">
        <f t="shared" si="16"/>
        <v>0.60507462947050339</v>
      </c>
      <c r="O21" s="12">
        <f t="shared" si="17"/>
        <v>2.5515932095977623</v>
      </c>
      <c r="P21" s="12">
        <f t="shared" si="18"/>
        <v>0.60614807909953028</v>
      </c>
      <c r="Q21" s="12">
        <f t="shared" si="4"/>
        <v>3.0770239863395505</v>
      </c>
      <c r="R21" s="12">
        <f t="shared" si="19"/>
        <v>1.0491078158523512</v>
      </c>
      <c r="S21" s="12">
        <f t="shared" si="20"/>
        <v>0.60507462947050339</v>
      </c>
      <c r="T21" s="12">
        <f t="shared" si="21"/>
        <v>2.5515932095977623</v>
      </c>
      <c r="U21" s="12">
        <f t="shared" si="21"/>
        <v>0.60614807909953028</v>
      </c>
      <c r="V21" s="12">
        <f t="shared" si="6"/>
        <v>3.0770239863395505</v>
      </c>
      <c r="W21" s="12">
        <f t="shared" si="7"/>
        <v>1.0491078158523512</v>
      </c>
      <c r="X21" s="12">
        <f t="shared" si="8"/>
        <v>0.60507462947050339</v>
      </c>
      <c r="Y21" s="12">
        <f t="shared" si="9"/>
        <v>2.5515932095977623</v>
      </c>
      <c r="Z21" s="12">
        <f t="shared" si="10"/>
        <v>0.60614807909953028</v>
      </c>
    </row>
    <row r="22" spans="1:26" x14ac:dyDescent="0.25">
      <c r="A22">
        <v>2040</v>
      </c>
      <c r="B22" s="53">
        <v>3.0770239863395505</v>
      </c>
      <c r="C22" s="12">
        <v>1.0491078158523512</v>
      </c>
      <c r="D22" s="12">
        <v>0.60507462947050339</v>
      </c>
      <c r="E22" s="12">
        <v>2.5515932095977623</v>
      </c>
      <c r="F22" s="12">
        <v>0.60614807909953028</v>
      </c>
      <c r="G22" s="12">
        <f t="shared" si="0"/>
        <v>3.0770239863395505</v>
      </c>
      <c r="H22" s="12">
        <f t="shared" si="11"/>
        <v>1.0491078158523512</v>
      </c>
      <c r="I22" s="12">
        <f t="shared" si="12"/>
        <v>0.60507462947050339</v>
      </c>
      <c r="J22" s="12">
        <f t="shared" si="13"/>
        <v>2.5515932095977623</v>
      </c>
      <c r="K22" s="12">
        <f t="shared" si="14"/>
        <v>0.60614807909953028</v>
      </c>
      <c r="L22" s="12">
        <f t="shared" si="2"/>
        <v>3.0770239863395505</v>
      </c>
      <c r="M22" s="12">
        <f t="shared" si="15"/>
        <v>1.0491078158523512</v>
      </c>
      <c r="N22" s="12">
        <f t="shared" si="16"/>
        <v>0.60507462947050339</v>
      </c>
      <c r="O22" s="12">
        <f t="shared" si="17"/>
        <v>2.5515932095977623</v>
      </c>
      <c r="P22" s="12">
        <f t="shared" si="18"/>
        <v>0.60614807909953028</v>
      </c>
      <c r="Q22" s="12">
        <f t="shared" si="4"/>
        <v>3.0770239863395505</v>
      </c>
      <c r="R22" s="12">
        <f t="shared" si="19"/>
        <v>1.0491078158523512</v>
      </c>
      <c r="S22" s="12">
        <f t="shared" si="20"/>
        <v>0.60507462947050339</v>
      </c>
      <c r="T22" s="12">
        <f t="shared" si="21"/>
        <v>2.5515932095977623</v>
      </c>
      <c r="U22" s="12">
        <f t="shared" si="21"/>
        <v>0.60614807909953028</v>
      </c>
      <c r="V22" s="12">
        <f t="shared" si="6"/>
        <v>3.0770239863395505</v>
      </c>
      <c r="W22" s="12">
        <f t="shared" si="7"/>
        <v>1.0491078158523512</v>
      </c>
      <c r="X22" s="12">
        <f t="shared" si="8"/>
        <v>0.60507462947050339</v>
      </c>
      <c r="Y22" s="12">
        <f t="shared" si="9"/>
        <v>2.5515932095977623</v>
      </c>
      <c r="Z22" s="12">
        <f t="shared" si="10"/>
        <v>0.60614807909953028</v>
      </c>
    </row>
    <row r="23" spans="1:26" x14ac:dyDescent="0.25">
      <c r="A23">
        <v>2041</v>
      </c>
      <c r="B23" s="53">
        <v>3.0770239863395505</v>
      </c>
      <c r="C23" s="12">
        <v>1.0491078158523512</v>
      </c>
      <c r="D23" s="12">
        <v>0.60507462947050339</v>
      </c>
      <c r="E23" s="12">
        <v>2.5515932095977623</v>
      </c>
      <c r="F23" s="12">
        <v>0.60614807909953028</v>
      </c>
      <c r="G23" s="12">
        <f t="shared" si="0"/>
        <v>3.0770239863395505</v>
      </c>
      <c r="H23" s="12">
        <f t="shared" si="11"/>
        <v>1.0491078158523512</v>
      </c>
      <c r="I23" s="12">
        <f t="shared" si="12"/>
        <v>0.60507462947050339</v>
      </c>
      <c r="J23" s="12">
        <f t="shared" si="13"/>
        <v>2.5515932095977623</v>
      </c>
      <c r="K23" s="12">
        <f t="shared" si="14"/>
        <v>0.60614807909953028</v>
      </c>
      <c r="L23" s="12">
        <f t="shared" si="2"/>
        <v>3.0770239863395505</v>
      </c>
      <c r="M23" s="12">
        <f t="shared" si="15"/>
        <v>1.0491078158523512</v>
      </c>
      <c r="N23" s="12">
        <f t="shared" si="16"/>
        <v>0.60507462947050339</v>
      </c>
      <c r="O23" s="12">
        <f t="shared" si="17"/>
        <v>2.5515932095977623</v>
      </c>
      <c r="P23" s="12">
        <f t="shared" si="18"/>
        <v>0.60614807909953028</v>
      </c>
      <c r="Q23" s="12">
        <f t="shared" si="4"/>
        <v>3.0770239863395505</v>
      </c>
      <c r="R23" s="12">
        <f t="shared" si="19"/>
        <v>1.0491078158523512</v>
      </c>
      <c r="S23" s="12">
        <f t="shared" si="20"/>
        <v>0.60507462947050339</v>
      </c>
      <c r="T23" s="12">
        <f t="shared" si="21"/>
        <v>2.5515932095977623</v>
      </c>
      <c r="U23" s="12">
        <f t="shared" si="21"/>
        <v>0.60614807909953028</v>
      </c>
      <c r="V23" s="12">
        <f t="shared" si="6"/>
        <v>3.0770239863395505</v>
      </c>
      <c r="W23" s="12">
        <f t="shared" si="7"/>
        <v>1.0491078158523512</v>
      </c>
      <c r="X23" s="12">
        <f t="shared" si="8"/>
        <v>0.60507462947050339</v>
      </c>
      <c r="Y23" s="12">
        <f t="shared" si="9"/>
        <v>2.5515932095977623</v>
      </c>
      <c r="Z23" s="12">
        <f t="shared" si="10"/>
        <v>0.60614807909953028</v>
      </c>
    </row>
    <row r="24" spans="1:26" x14ac:dyDescent="0.25">
      <c r="A24">
        <v>2042</v>
      </c>
      <c r="B24" s="53">
        <v>3.0770239863395505</v>
      </c>
      <c r="C24" s="12">
        <v>1.0491078158523512</v>
      </c>
      <c r="D24" s="12">
        <v>0.60507462947050339</v>
      </c>
      <c r="E24" s="12">
        <v>2.5515932095977623</v>
      </c>
      <c r="F24" s="12">
        <v>0.60614807909953028</v>
      </c>
      <c r="G24" s="12">
        <f t="shared" si="0"/>
        <v>3.0770239863395505</v>
      </c>
      <c r="H24" s="12">
        <f t="shared" si="11"/>
        <v>1.0491078158523512</v>
      </c>
      <c r="I24" s="12">
        <f t="shared" si="12"/>
        <v>0.60507462947050339</v>
      </c>
      <c r="J24" s="12">
        <f t="shared" si="13"/>
        <v>2.5515932095977623</v>
      </c>
      <c r="K24" s="12">
        <f t="shared" si="14"/>
        <v>0.60614807909953028</v>
      </c>
      <c r="L24" s="12">
        <f t="shared" si="2"/>
        <v>3.0770239863395505</v>
      </c>
      <c r="M24" s="12">
        <f t="shared" si="15"/>
        <v>1.0491078158523512</v>
      </c>
      <c r="N24" s="12">
        <f t="shared" si="16"/>
        <v>0.60507462947050339</v>
      </c>
      <c r="O24" s="12">
        <f t="shared" si="17"/>
        <v>2.5515932095977623</v>
      </c>
      <c r="P24" s="12">
        <f t="shared" si="18"/>
        <v>0.60614807909953028</v>
      </c>
      <c r="Q24" s="12">
        <f t="shared" si="4"/>
        <v>3.0770239863395505</v>
      </c>
      <c r="R24" s="12">
        <f t="shared" si="19"/>
        <v>1.0491078158523512</v>
      </c>
      <c r="S24" s="12">
        <f t="shared" si="20"/>
        <v>0.60507462947050339</v>
      </c>
      <c r="T24" s="12">
        <f t="shared" si="21"/>
        <v>2.5515932095977623</v>
      </c>
      <c r="U24" s="12">
        <f t="shared" si="21"/>
        <v>0.60614807909953028</v>
      </c>
      <c r="V24" s="12">
        <f t="shared" si="6"/>
        <v>3.0770239863395505</v>
      </c>
      <c r="W24" s="12">
        <f t="shared" si="7"/>
        <v>1.0491078158523512</v>
      </c>
      <c r="X24" s="12">
        <f t="shared" si="8"/>
        <v>0.60507462947050339</v>
      </c>
      <c r="Y24" s="12">
        <f t="shared" si="9"/>
        <v>2.5515932095977623</v>
      </c>
      <c r="Z24" s="12">
        <f t="shared" si="10"/>
        <v>0.60614807909953028</v>
      </c>
    </row>
    <row r="25" spans="1:26" x14ac:dyDescent="0.25">
      <c r="A25">
        <v>2043</v>
      </c>
      <c r="B25" s="53">
        <v>3.0770239863395505</v>
      </c>
      <c r="C25" s="12">
        <v>1.0491078158523512</v>
      </c>
      <c r="D25" s="12">
        <v>0.60507462947050339</v>
      </c>
      <c r="E25" s="12">
        <v>2.5515932095977623</v>
      </c>
      <c r="F25" s="12">
        <v>0.60614807909953028</v>
      </c>
      <c r="G25" s="12">
        <f t="shared" si="0"/>
        <v>3.0770239863395505</v>
      </c>
      <c r="H25" s="12">
        <f t="shared" si="11"/>
        <v>1.0491078158523512</v>
      </c>
      <c r="I25" s="12">
        <f t="shared" si="12"/>
        <v>0.60507462947050339</v>
      </c>
      <c r="J25" s="12">
        <f t="shared" si="13"/>
        <v>2.5515932095977623</v>
      </c>
      <c r="K25" s="12">
        <f t="shared" si="14"/>
        <v>0.60614807909953028</v>
      </c>
      <c r="L25" s="12">
        <f t="shared" si="2"/>
        <v>3.0770239863395505</v>
      </c>
      <c r="M25" s="12">
        <f t="shared" si="15"/>
        <v>1.0491078158523512</v>
      </c>
      <c r="N25" s="12">
        <f t="shared" si="16"/>
        <v>0.60507462947050339</v>
      </c>
      <c r="O25" s="12">
        <f t="shared" si="17"/>
        <v>2.5515932095977623</v>
      </c>
      <c r="P25" s="12">
        <f t="shared" si="18"/>
        <v>0.60614807909953028</v>
      </c>
      <c r="Q25" s="12">
        <f t="shared" si="4"/>
        <v>3.0770239863395505</v>
      </c>
      <c r="R25" s="12">
        <f t="shared" si="19"/>
        <v>1.0491078158523512</v>
      </c>
      <c r="S25" s="12">
        <f t="shared" si="20"/>
        <v>0.60507462947050339</v>
      </c>
      <c r="T25" s="12">
        <f t="shared" si="21"/>
        <v>2.5515932095977623</v>
      </c>
      <c r="U25" s="12">
        <f t="shared" si="21"/>
        <v>0.60614807909953028</v>
      </c>
      <c r="V25" s="12">
        <f t="shared" si="6"/>
        <v>3.0770239863395505</v>
      </c>
      <c r="W25" s="12">
        <f t="shared" si="7"/>
        <v>1.0491078158523512</v>
      </c>
      <c r="X25" s="12">
        <f t="shared" si="8"/>
        <v>0.60507462947050339</v>
      </c>
      <c r="Y25" s="12">
        <f t="shared" si="9"/>
        <v>2.5515932095977623</v>
      </c>
      <c r="Z25" s="12">
        <f t="shared" si="10"/>
        <v>0.60614807909953028</v>
      </c>
    </row>
    <row r="26" spans="1:26" x14ac:dyDescent="0.25">
      <c r="A26">
        <v>2044</v>
      </c>
      <c r="B26" s="53">
        <v>3.0770239863395505</v>
      </c>
      <c r="C26" s="12">
        <v>1.0491078158523512</v>
      </c>
      <c r="D26" s="12">
        <v>0.60507462947050339</v>
      </c>
      <c r="E26" s="12">
        <v>2.5515932095977623</v>
      </c>
      <c r="F26" s="12">
        <v>0.60614807909953028</v>
      </c>
      <c r="G26" s="12">
        <f t="shared" si="0"/>
        <v>3.0770239863395505</v>
      </c>
      <c r="H26" s="12">
        <f t="shared" si="11"/>
        <v>1.0491078158523512</v>
      </c>
      <c r="I26" s="12">
        <f t="shared" si="12"/>
        <v>0.60507462947050339</v>
      </c>
      <c r="J26" s="12">
        <f t="shared" si="13"/>
        <v>2.5515932095977623</v>
      </c>
      <c r="K26" s="12">
        <f t="shared" si="14"/>
        <v>0.60614807909953028</v>
      </c>
      <c r="L26" s="12">
        <f t="shared" si="2"/>
        <v>3.0770239863395505</v>
      </c>
      <c r="M26" s="12">
        <f t="shared" si="15"/>
        <v>1.0491078158523512</v>
      </c>
      <c r="N26" s="12">
        <f t="shared" si="16"/>
        <v>0.60507462947050339</v>
      </c>
      <c r="O26" s="12">
        <f t="shared" si="17"/>
        <v>2.5515932095977623</v>
      </c>
      <c r="P26" s="12">
        <f t="shared" si="18"/>
        <v>0.60614807909953028</v>
      </c>
      <c r="Q26" s="12">
        <f t="shared" si="4"/>
        <v>3.0770239863395505</v>
      </c>
      <c r="R26" s="12">
        <f t="shared" si="19"/>
        <v>1.0491078158523512</v>
      </c>
      <c r="S26" s="12">
        <f t="shared" si="20"/>
        <v>0.60507462947050339</v>
      </c>
      <c r="T26" s="12">
        <f t="shared" si="21"/>
        <v>2.5515932095977623</v>
      </c>
      <c r="U26" s="12">
        <f t="shared" si="21"/>
        <v>0.60614807909953028</v>
      </c>
      <c r="V26" s="12">
        <f t="shared" si="6"/>
        <v>3.0770239863395505</v>
      </c>
      <c r="W26" s="12">
        <f t="shared" si="7"/>
        <v>1.0491078158523512</v>
      </c>
      <c r="X26" s="12">
        <f t="shared" si="8"/>
        <v>0.60507462947050339</v>
      </c>
      <c r="Y26" s="12">
        <f t="shared" si="9"/>
        <v>2.5515932095977623</v>
      </c>
      <c r="Z26" s="12">
        <f t="shared" si="10"/>
        <v>0.60614807909953028</v>
      </c>
    </row>
    <row r="27" spans="1:26" x14ac:dyDescent="0.25">
      <c r="A27">
        <v>2045</v>
      </c>
      <c r="B27" s="53">
        <v>3.0770239863395505</v>
      </c>
      <c r="C27" s="12">
        <v>1.0491078158523512</v>
      </c>
      <c r="D27" s="12">
        <v>0.60507462947050339</v>
      </c>
      <c r="E27" s="12">
        <v>2.5515932095977623</v>
      </c>
      <c r="F27" s="12">
        <v>0.60614807909953028</v>
      </c>
      <c r="G27" s="12">
        <f t="shared" si="0"/>
        <v>3.0770239863395505</v>
      </c>
      <c r="H27" s="12">
        <f t="shared" si="11"/>
        <v>1.0491078158523512</v>
      </c>
      <c r="I27" s="12">
        <f t="shared" si="12"/>
        <v>0.60507462947050339</v>
      </c>
      <c r="J27" s="12">
        <f t="shared" si="13"/>
        <v>2.5515932095977623</v>
      </c>
      <c r="K27" s="12">
        <f t="shared" si="14"/>
        <v>0.60614807909953028</v>
      </c>
      <c r="L27" s="12">
        <f t="shared" si="2"/>
        <v>3.0770239863395505</v>
      </c>
      <c r="M27" s="12">
        <f t="shared" si="15"/>
        <v>1.0491078158523512</v>
      </c>
      <c r="N27" s="12">
        <f t="shared" si="16"/>
        <v>0.60507462947050339</v>
      </c>
      <c r="O27" s="12">
        <f t="shared" si="17"/>
        <v>2.5515932095977623</v>
      </c>
      <c r="P27" s="12">
        <f t="shared" si="18"/>
        <v>0.60614807909953028</v>
      </c>
      <c r="Q27" s="12">
        <f t="shared" si="4"/>
        <v>3.0770239863395505</v>
      </c>
      <c r="R27" s="12">
        <f t="shared" si="19"/>
        <v>1.0491078158523512</v>
      </c>
      <c r="S27" s="12">
        <f t="shared" si="20"/>
        <v>0.60507462947050339</v>
      </c>
      <c r="T27" s="12">
        <f t="shared" si="21"/>
        <v>2.5515932095977623</v>
      </c>
      <c r="U27" s="12">
        <f t="shared" si="21"/>
        <v>0.60614807909953028</v>
      </c>
      <c r="V27" s="12">
        <f t="shared" si="6"/>
        <v>3.0770239863395505</v>
      </c>
      <c r="W27" s="12">
        <f t="shared" si="7"/>
        <v>1.0491078158523512</v>
      </c>
      <c r="X27" s="12">
        <f t="shared" si="8"/>
        <v>0.60507462947050339</v>
      </c>
      <c r="Y27" s="12">
        <f t="shared" si="9"/>
        <v>2.5515932095977623</v>
      </c>
      <c r="Z27" s="12">
        <f t="shared" si="10"/>
        <v>0.60614807909953028</v>
      </c>
    </row>
    <row r="28" spans="1:26" x14ac:dyDescent="0.25">
      <c r="A28">
        <v>2046</v>
      </c>
      <c r="B28" s="53">
        <v>3.0770239863395505</v>
      </c>
      <c r="C28" s="12">
        <v>1.0491078158523512</v>
      </c>
      <c r="D28" s="12">
        <v>0.60507462947050339</v>
      </c>
      <c r="E28" s="12">
        <v>2.5515932095977623</v>
      </c>
      <c r="F28" s="12">
        <v>0.60614807909953028</v>
      </c>
      <c r="G28" s="12">
        <f t="shared" si="0"/>
        <v>3.0770239863395505</v>
      </c>
      <c r="H28" s="12">
        <f t="shared" si="11"/>
        <v>1.0491078158523512</v>
      </c>
      <c r="I28" s="12">
        <f t="shared" si="12"/>
        <v>0.60507462947050339</v>
      </c>
      <c r="J28" s="12">
        <f t="shared" si="13"/>
        <v>2.5515932095977623</v>
      </c>
      <c r="K28" s="12">
        <f t="shared" si="14"/>
        <v>0.60614807909953028</v>
      </c>
      <c r="L28" s="12">
        <f t="shared" si="2"/>
        <v>3.0770239863395505</v>
      </c>
      <c r="M28" s="12">
        <f t="shared" si="15"/>
        <v>1.0491078158523512</v>
      </c>
      <c r="N28" s="12">
        <f t="shared" si="16"/>
        <v>0.60507462947050339</v>
      </c>
      <c r="O28" s="12">
        <f t="shared" si="17"/>
        <v>2.5515932095977623</v>
      </c>
      <c r="P28" s="12">
        <f t="shared" si="18"/>
        <v>0.60614807909953028</v>
      </c>
      <c r="Q28" s="12">
        <f t="shared" si="4"/>
        <v>3.0770239863395505</v>
      </c>
      <c r="R28" s="12">
        <f t="shared" si="19"/>
        <v>1.0491078158523512</v>
      </c>
      <c r="S28" s="12">
        <f t="shared" si="20"/>
        <v>0.60507462947050339</v>
      </c>
      <c r="T28" s="12">
        <f t="shared" si="21"/>
        <v>2.5515932095977623</v>
      </c>
      <c r="U28" s="12">
        <f t="shared" si="21"/>
        <v>0.60614807909953028</v>
      </c>
      <c r="V28" s="12">
        <f t="shared" si="6"/>
        <v>3.0770239863395505</v>
      </c>
      <c r="W28" s="12">
        <f t="shared" si="7"/>
        <v>1.0491078158523512</v>
      </c>
      <c r="X28" s="12">
        <f t="shared" si="8"/>
        <v>0.60507462947050339</v>
      </c>
      <c r="Y28" s="12">
        <f t="shared" si="9"/>
        <v>2.5515932095977623</v>
      </c>
      <c r="Z28" s="12">
        <f t="shared" si="10"/>
        <v>0.60614807909953028</v>
      </c>
    </row>
    <row r="29" spans="1:26" x14ac:dyDescent="0.25">
      <c r="A29">
        <v>2047</v>
      </c>
      <c r="B29" s="53">
        <v>3.0770239863395505</v>
      </c>
      <c r="C29" s="12">
        <v>1.0491078158523512</v>
      </c>
      <c r="D29" s="12">
        <v>0.60507462947050339</v>
      </c>
      <c r="E29" s="12">
        <v>2.5515932095977623</v>
      </c>
      <c r="F29" s="12">
        <v>0.60614807909953028</v>
      </c>
      <c r="G29" s="12">
        <f t="shared" si="0"/>
        <v>3.0770239863395505</v>
      </c>
      <c r="H29" s="12">
        <f t="shared" si="11"/>
        <v>1.0491078158523512</v>
      </c>
      <c r="I29" s="12">
        <f t="shared" si="12"/>
        <v>0.60507462947050339</v>
      </c>
      <c r="J29" s="12">
        <f t="shared" si="13"/>
        <v>2.5515932095977623</v>
      </c>
      <c r="K29" s="12">
        <f t="shared" si="14"/>
        <v>0.60614807909953028</v>
      </c>
      <c r="L29" s="12">
        <f t="shared" si="2"/>
        <v>3.0770239863395505</v>
      </c>
      <c r="M29" s="12">
        <f t="shared" si="15"/>
        <v>1.0491078158523512</v>
      </c>
      <c r="N29" s="12">
        <f t="shared" si="16"/>
        <v>0.60507462947050339</v>
      </c>
      <c r="O29" s="12">
        <f t="shared" si="17"/>
        <v>2.5515932095977623</v>
      </c>
      <c r="P29" s="12">
        <f t="shared" si="18"/>
        <v>0.60614807909953028</v>
      </c>
      <c r="Q29" s="12">
        <f t="shared" si="4"/>
        <v>3.0770239863395505</v>
      </c>
      <c r="R29" s="12">
        <f t="shared" si="19"/>
        <v>1.0491078158523512</v>
      </c>
      <c r="S29" s="12">
        <f t="shared" si="20"/>
        <v>0.60507462947050339</v>
      </c>
      <c r="T29" s="12">
        <f t="shared" si="21"/>
        <v>2.5515932095977623</v>
      </c>
      <c r="U29" s="12">
        <f t="shared" si="21"/>
        <v>0.60614807909953028</v>
      </c>
      <c r="V29" s="12">
        <f t="shared" si="6"/>
        <v>3.0770239863395505</v>
      </c>
      <c r="W29" s="12">
        <f t="shared" si="7"/>
        <v>1.0491078158523512</v>
      </c>
      <c r="X29" s="12">
        <f t="shared" si="8"/>
        <v>0.60507462947050339</v>
      </c>
      <c r="Y29" s="12">
        <f t="shared" si="9"/>
        <v>2.5515932095977623</v>
      </c>
      <c r="Z29" s="12">
        <f t="shared" si="10"/>
        <v>0.60614807909953028</v>
      </c>
    </row>
    <row r="30" spans="1:26" x14ac:dyDescent="0.25">
      <c r="A30">
        <v>2048</v>
      </c>
      <c r="B30" s="53">
        <v>3.0770239863395505</v>
      </c>
      <c r="C30" s="12">
        <v>1.0491078158523512</v>
      </c>
      <c r="D30" s="12">
        <v>0.60507462947050339</v>
      </c>
      <c r="E30" s="12">
        <v>2.5515932095977623</v>
      </c>
      <c r="F30" s="12">
        <v>0.60614807909953028</v>
      </c>
      <c r="G30" s="12">
        <f t="shared" si="0"/>
        <v>3.0770239863395505</v>
      </c>
      <c r="H30" s="12">
        <f t="shared" si="11"/>
        <v>1.0491078158523512</v>
      </c>
      <c r="I30" s="12">
        <f t="shared" si="12"/>
        <v>0.60507462947050339</v>
      </c>
      <c r="J30" s="12">
        <f t="shared" si="13"/>
        <v>2.5515932095977623</v>
      </c>
      <c r="K30" s="12">
        <f t="shared" si="14"/>
        <v>0.60614807909953028</v>
      </c>
      <c r="L30" s="12">
        <f t="shared" si="2"/>
        <v>3.0770239863395505</v>
      </c>
      <c r="M30" s="12">
        <f t="shared" si="15"/>
        <v>1.0491078158523512</v>
      </c>
      <c r="N30" s="12">
        <f t="shared" si="16"/>
        <v>0.60507462947050339</v>
      </c>
      <c r="O30" s="12">
        <f t="shared" si="17"/>
        <v>2.5515932095977623</v>
      </c>
      <c r="P30" s="12">
        <f t="shared" si="18"/>
        <v>0.60614807909953028</v>
      </c>
      <c r="Q30" s="12">
        <f t="shared" si="4"/>
        <v>3.0770239863395505</v>
      </c>
      <c r="R30" s="12">
        <f t="shared" si="19"/>
        <v>1.0491078158523512</v>
      </c>
      <c r="S30" s="12">
        <f t="shared" si="20"/>
        <v>0.60507462947050339</v>
      </c>
      <c r="T30" s="12">
        <f t="shared" si="21"/>
        <v>2.5515932095977623</v>
      </c>
      <c r="U30" s="12">
        <f t="shared" si="21"/>
        <v>0.60614807909953028</v>
      </c>
      <c r="V30" s="12">
        <f t="shared" si="6"/>
        <v>3.0770239863395505</v>
      </c>
      <c r="W30" s="12">
        <f t="shared" si="7"/>
        <v>1.0491078158523512</v>
      </c>
      <c r="X30" s="12">
        <f t="shared" si="8"/>
        <v>0.60507462947050339</v>
      </c>
      <c r="Y30" s="12">
        <f t="shared" si="9"/>
        <v>2.5515932095977623</v>
      </c>
      <c r="Z30" s="12">
        <f t="shared" si="10"/>
        <v>0.60614807909953028</v>
      </c>
    </row>
    <row r="31" spans="1:26" x14ac:dyDescent="0.25">
      <c r="A31">
        <v>2049</v>
      </c>
      <c r="B31" s="53">
        <v>3.0770239863395505</v>
      </c>
      <c r="C31" s="12">
        <v>1.0491078158523512</v>
      </c>
      <c r="D31" s="12">
        <v>0.60507462947050339</v>
      </c>
      <c r="E31" s="12">
        <v>2.5515932095977623</v>
      </c>
      <c r="F31" s="12">
        <v>0.60614807909953028</v>
      </c>
      <c r="G31" s="12">
        <f t="shared" si="0"/>
        <v>3.0770239863395505</v>
      </c>
      <c r="H31" s="12">
        <f t="shared" si="11"/>
        <v>1.0491078158523512</v>
      </c>
      <c r="I31" s="12">
        <f t="shared" si="12"/>
        <v>0.60507462947050339</v>
      </c>
      <c r="J31" s="12">
        <f t="shared" si="13"/>
        <v>2.5515932095977623</v>
      </c>
      <c r="K31" s="12">
        <f t="shared" si="14"/>
        <v>0.60614807909953028</v>
      </c>
      <c r="L31" s="12">
        <f t="shared" si="2"/>
        <v>3.0770239863395505</v>
      </c>
      <c r="M31" s="12">
        <f t="shared" si="15"/>
        <v>1.0491078158523512</v>
      </c>
      <c r="N31" s="12">
        <f t="shared" si="16"/>
        <v>0.60507462947050339</v>
      </c>
      <c r="O31" s="12">
        <f t="shared" si="17"/>
        <v>2.5515932095977623</v>
      </c>
      <c r="P31" s="12">
        <f t="shared" si="18"/>
        <v>0.60614807909953028</v>
      </c>
      <c r="Q31" s="12">
        <f t="shared" si="4"/>
        <v>3.0770239863395505</v>
      </c>
      <c r="R31" s="12">
        <f t="shared" si="19"/>
        <v>1.0491078158523512</v>
      </c>
      <c r="S31" s="12">
        <f t="shared" si="20"/>
        <v>0.60507462947050339</v>
      </c>
      <c r="T31" s="12">
        <f t="shared" si="21"/>
        <v>2.5515932095977623</v>
      </c>
      <c r="U31" s="12">
        <f t="shared" si="21"/>
        <v>0.60614807909953028</v>
      </c>
      <c r="V31" s="12">
        <f t="shared" si="6"/>
        <v>3.0770239863395505</v>
      </c>
      <c r="W31" s="12">
        <f t="shared" si="7"/>
        <v>1.0491078158523512</v>
      </c>
      <c r="X31" s="12">
        <f t="shared" si="8"/>
        <v>0.60507462947050339</v>
      </c>
      <c r="Y31" s="12">
        <f t="shared" si="9"/>
        <v>2.5515932095977623</v>
      </c>
      <c r="Z31" s="12">
        <f t="shared" si="10"/>
        <v>0.60614807909953028</v>
      </c>
    </row>
    <row r="32" spans="1:26" x14ac:dyDescent="0.25">
      <c r="A32">
        <v>2050</v>
      </c>
      <c r="B32" s="53">
        <v>3.0770239863395505</v>
      </c>
      <c r="C32" s="12">
        <v>1.0491078158523512</v>
      </c>
      <c r="D32" s="12">
        <v>0.60507462947050339</v>
      </c>
      <c r="E32" s="12">
        <v>2.5515932095977623</v>
      </c>
      <c r="F32" s="12">
        <v>0.60614807909953028</v>
      </c>
      <c r="G32" s="12">
        <f t="shared" si="0"/>
        <v>3.0770239863395505</v>
      </c>
      <c r="H32" s="12">
        <f t="shared" si="11"/>
        <v>1.0491078158523512</v>
      </c>
      <c r="I32" s="12">
        <f t="shared" si="12"/>
        <v>0.60507462947050339</v>
      </c>
      <c r="J32" s="12">
        <f t="shared" si="13"/>
        <v>2.5515932095977623</v>
      </c>
      <c r="K32" s="12">
        <f t="shared" si="14"/>
        <v>0.60614807909953028</v>
      </c>
      <c r="L32" s="12">
        <f t="shared" si="2"/>
        <v>3.0770239863395505</v>
      </c>
      <c r="M32" s="12">
        <f t="shared" si="15"/>
        <v>1.0491078158523512</v>
      </c>
      <c r="N32" s="12">
        <f t="shared" si="16"/>
        <v>0.60507462947050339</v>
      </c>
      <c r="O32" s="12">
        <f t="shared" si="17"/>
        <v>2.5515932095977623</v>
      </c>
      <c r="P32" s="12">
        <f t="shared" si="18"/>
        <v>0.60614807909953028</v>
      </c>
      <c r="Q32" s="12">
        <f t="shared" si="4"/>
        <v>3.0770239863395505</v>
      </c>
      <c r="R32" s="12">
        <f t="shared" si="19"/>
        <v>1.0491078158523512</v>
      </c>
      <c r="S32" s="12">
        <f t="shared" si="20"/>
        <v>0.60507462947050339</v>
      </c>
      <c r="T32" s="12">
        <f t="shared" si="21"/>
        <v>2.5515932095977623</v>
      </c>
      <c r="U32" s="12">
        <f t="shared" si="21"/>
        <v>0.60614807909953028</v>
      </c>
      <c r="V32" s="12">
        <f t="shared" si="6"/>
        <v>3.0770239863395505</v>
      </c>
      <c r="W32" s="12">
        <f t="shared" si="7"/>
        <v>1.0491078158523512</v>
      </c>
      <c r="X32" s="12">
        <f t="shared" si="8"/>
        <v>0.60507462947050339</v>
      </c>
      <c r="Y32" s="12">
        <f t="shared" si="9"/>
        <v>2.5515932095977623</v>
      </c>
      <c r="Z32" s="12">
        <f t="shared" si="10"/>
        <v>0.60614807909953028</v>
      </c>
    </row>
    <row r="33" spans="2:21" x14ac:dyDescent="0.25">
      <c r="B33" s="3"/>
      <c r="C33" s="3"/>
      <c r="D33" s="3"/>
      <c r="E33" s="3"/>
      <c r="F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2:21" x14ac:dyDescent="0.25">
      <c r="B34" s="3"/>
      <c r="C34" s="3"/>
      <c r="D34" s="3"/>
      <c r="E34" s="3"/>
      <c r="F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x14ac:dyDescent="0.25">
      <c r="B35" s="3"/>
      <c r="C35" s="3"/>
      <c r="D35" s="3"/>
      <c r="E35" s="3"/>
      <c r="F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2:21" x14ac:dyDescent="0.25">
      <c r="B36" s="3"/>
      <c r="C36" s="3"/>
      <c r="D36" s="3"/>
      <c r="E36" s="3"/>
      <c r="F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2:21" x14ac:dyDescent="0.25">
      <c r="B37" s="3"/>
      <c r="C37" s="3"/>
      <c r="D37" s="3"/>
      <c r="E37" s="3"/>
      <c r="F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2:21" x14ac:dyDescent="0.25">
      <c r="B38" s="3"/>
      <c r="C38" s="3"/>
      <c r="D38" s="3"/>
      <c r="E38" s="3"/>
      <c r="F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2:21" x14ac:dyDescent="0.25">
      <c r="B39" s="3"/>
      <c r="C39" s="3"/>
      <c r="D39" s="3"/>
      <c r="E39" s="3"/>
      <c r="F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 x14ac:dyDescent="0.25">
      <c r="B40" s="3"/>
      <c r="C40" s="3"/>
      <c r="D40" s="3"/>
      <c r="E40" s="3"/>
      <c r="F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2:21" x14ac:dyDescent="0.25">
      <c r="B41" s="3"/>
      <c r="C41" s="3"/>
      <c r="D41" s="3"/>
      <c r="E41" s="3"/>
      <c r="F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2:21" x14ac:dyDescent="0.25">
      <c r="B42" s="3"/>
      <c r="C42" s="3"/>
      <c r="D42" s="3"/>
      <c r="E42" s="3"/>
      <c r="F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2:21" x14ac:dyDescent="0.25">
      <c r="B43" s="3"/>
      <c r="C43" s="3"/>
      <c r="D43" s="3"/>
      <c r="E43" s="3"/>
      <c r="F43" s="3"/>
      <c r="Q43" s="3"/>
      <c r="R43" s="3"/>
      <c r="S43" s="3"/>
      <c r="T43" s="3"/>
      <c r="U43" s="3"/>
    </row>
    <row r="44" spans="2:21" x14ac:dyDescent="0.25">
      <c r="B44" s="3"/>
      <c r="C44" s="3"/>
      <c r="D44" s="3"/>
      <c r="E44" s="3"/>
      <c r="F44" s="3"/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F32"/>
  <sheetViews>
    <sheetView workbookViewId="0">
      <selection activeCell="F1" sqref="F1"/>
    </sheetView>
  </sheetViews>
  <sheetFormatPr defaultRowHeight="15" x14ac:dyDescent="0.25"/>
  <cols>
    <col min="1" max="1" width="18.5703125" customWidth="1"/>
    <col min="2" max="6" width="8.7109375" customWidth="1"/>
  </cols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f>Ship_demand_SSP1OLD!I2/SUM(Ship_demand_SSP1OLD!$I2:$M2)</f>
        <v>0.33719621288774621</v>
      </c>
      <c r="C2">
        <f>Ship_demand_SSP1OLD!J2/SUM(Ship_demand_SSP1OLD!$I2:$M2)</f>
        <v>0.22622908914872022</v>
      </c>
      <c r="D2">
        <f>Ship_demand_SSP1OLD!K2/SUM(Ship_demand_SSP1OLD!$I2:$M2)</f>
        <v>7.3481202641805007E-2</v>
      </c>
      <c r="E2">
        <f>Ship_demand_SSP1OLD!L2/SUM(Ship_demand_SSP1OLD!$I2:$M2)</f>
        <v>0.23005665778135304</v>
      </c>
      <c r="F2">
        <f>Ship_demand_SSP1OLD!M2/SUM(Ship_demand_SSP1OLD!$I2:$M2)</f>
        <v>0.13303683754037551</v>
      </c>
    </row>
    <row r="3" spans="1:6" x14ac:dyDescent="0.25">
      <c r="A3">
        <v>2021</v>
      </c>
      <c r="B3">
        <f>Ship_demand_SSP1OLD!I3/SUM(Ship_demand_SSP1OLD!$I3:$M3)</f>
        <v>0.32903746325631966</v>
      </c>
      <c r="C3">
        <f>Ship_demand_SSP1OLD!J3/SUM(Ship_demand_SSP1OLD!$I3:$M3)</f>
        <v>0.22939203499706223</v>
      </c>
      <c r="D3">
        <f>Ship_demand_SSP1OLD!K3/SUM(Ship_demand_SSP1OLD!$I3:$M3)</f>
        <v>7.4120974395068026E-2</v>
      </c>
      <c r="E3">
        <f>Ship_demand_SSP1OLD!L3/SUM(Ship_demand_SSP1OLD!$I3:$M3)</f>
        <v>0.23359327396001009</v>
      </c>
      <c r="F3">
        <f>Ship_demand_SSP1OLD!M3/SUM(Ship_demand_SSP1OLD!$I3:$M3)</f>
        <v>0.13385625339154003</v>
      </c>
    </row>
    <row r="4" spans="1:6" x14ac:dyDescent="0.25">
      <c r="A4">
        <v>2022</v>
      </c>
      <c r="B4">
        <f>Ship_demand_SSP1OLD!I4/SUM(Ship_demand_SSP1OLD!$I4:$M4)</f>
        <v>0.32108981144992721</v>
      </c>
      <c r="C4">
        <f>Ship_demand_SSP1OLD!J4/SUM(Ship_demand_SSP1OLD!$I4:$M4)</f>
        <v>0.23247314342920083</v>
      </c>
      <c r="D4">
        <f>Ship_demand_SSP1OLD!K4/SUM(Ship_demand_SSP1OLD!$I4:$M4)</f>
        <v>7.4744192824386421E-2</v>
      </c>
      <c r="E4">
        <f>Ship_demand_SSP1OLD!L4/SUM(Ship_demand_SSP1OLD!$I4:$M4)</f>
        <v>0.23703838445249931</v>
      </c>
      <c r="F4">
        <f>Ship_demand_SSP1OLD!M4/SUM(Ship_demand_SSP1OLD!$I4:$M4)</f>
        <v>0.13465446784398608</v>
      </c>
    </row>
    <row r="5" spans="1:6" x14ac:dyDescent="0.25">
      <c r="A5">
        <v>2023</v>
      </c>
      <c r="B5">
        <f>Ship_demand_SSP1OLD!I5/SUM(Ship_demand_SSP1OLD!$I5:$M5)</f>
        <v>0.31334516925185651</v>
      </c>
      <c r="C5">
        <f>Ship_demand_SSP1OLD!J5/SUM(Ship_demand_SSP1OLD!$I5:$M5)</f>
        <v>0.23547555004711282</v>
      </c>
      <c r="D5">
        <f>Ship_demand_SSP1OLD!K5/SUM(Ship_demand_SSP1OLD!$I5:$M5)</f>
        <v>7.5351492170645226E-2</v>
      </c>
      <c r="E5">
        <f>Ship_demand_SSP1OLD!L5/SUM(Ship_demand_SSP1OLD!$I5:$M5)</f>
        <v>0.24039549530072352</v>
      </c>
      <c r="F5">
        <f>Ship_demand_SSP1OLD!M5/SUM(Ship_demand_SSP1OLD!$I5:$M5)</f>
        <v>0.13543229322966188</v>
      </c>
    </row>
    <row r="6" spans="1:6" x14ac:dyDescent="0.25">
      <c r="A6">
        <v>2024</v>
      </c>
      <c r="B6">
        <f>Ship_demand_SSP1OLD!I6/SUM(Ship_demand_SSP1OLD!$I6:$M6)</f>
        <v>0.30579585643489876</v>
      </c>
      <c r="C6">
        <f>Ship_demand_SSP1OLD!J6/SUM(Ship_demand_SSP1OLD!$I6:$M6)</f>
        <v>0.23840223228531457</v>
      </c>
      <c r="D6">
        <f>Ship_demand_SSP1OLD!K6/SUM(Ship_demand_SSP1OLD!$I6:$M6)</f>
        <v>7.5943474682062445E-2</v>
      </c>
      <c r="E6">
        <f>Ship_demand_SSP1OLD!L6/SUM(Ship_demand_SSP1OLD!$I6:$M6)</f>
        <v>0.24366793569322606</v>
      </c>
      <c r="F6">
        <f>Ship_demand_SSP1OLD!M6/SUM(Ship_demand_SSP1OLD!$I6:$M6)</f>
        <v>0.13619050090449802</v>
      </c>
    </row>
    <row r="7" spans="1:6" x14ac:dyDescent="0.25">
      <c r="A7">
        <v>2025</v>
      </c>
      <c r="B7">
        <f>Ship_demand_SSP1OLD!I7/SUM(Ship_demand_SSP1OLD!$I7:$M7)</f>
        <v>0.29843457535672741</v>
      </c>
      <c r="C7">
        <f>Ship_demand_SSP1OLD!J7/SUM(Ship_demand_SSP1OLD!$I7:$M7)</f>
        <v>0.24125601925960732</v>
      </c>
      <c r="D7">
        <f>Ship_demand_SSP1OLD!K7/SUM(Ship_demand_SSP1OLD!$I7:$M7)</f>
        <v>7.6520712606303068E-2</v>
      </c>
      <c r="E7">
        <f>Ship_demand_SSP1OLD!L7/SUM(Ship_demand_SSP1OLD!$I7:$M7)</f>
        <v>0.24685886897746642</v>
      </c>
      <c r="F7">
        <f>Ship_demand_SSP1OLD!M7/SUM(Ship_demand_SSP1OLD!$I7:$M7)</f>
        <v>0.13692982379989568</v>
      </c>
    </row>
    <row r="8" spans="1:6" x14ac:dyDescent="0.25">
      <c r="A8">
        <v>2026</v>
      </c>
      <c r="B8">
        <f>Ship_demand_SSP1OLD!I8/SUM(Ship_demand_SSP1OLD!$I8:$M8)</f>
        <v>0.29125438743019505</v>
      </c>
      <c r="C8">
        <f>Ship_demand_SSP1OLD!J8/SUM(Ship_demand_SSP1OLD!$I8:$M8)</f>
        <v>0.24403960088896173</v>
      </c>
      <c r="D8">
        <f>Ship_demand_SSP1OLD!K8/SUM(Ship_demand_SSP1OLD!$I8:$M8)</f>
        <v>7.7083750035570608E-2</v>
      </c>
      <c r="E8">
        <f>Ship_demand_SSP1OLD!L8/SUM(Ship_demand_SSP1OLD!$I8:$M8)</f>
        <v>0.24997130285936417</v>
      </c>
      <c r="F8">
        <f>Ship_demand_SSP1OLD!M8/SUM(Ship_demand_SSP1OLD!$I8:$M8)</f>
        <v>0.13765095878590844</v>
      </c>
    </row>
    <row r="9" spans="1:6" x14ac:dyDescent="0.25">
      <c r="A9">
        <v>2027</v>
      </c>
      <c r="B9">
        <f>Ship_demand_SSP1OLD!I9/SUM(Ship_demand_SSP1OLD!$I9:$M9)</f>
        <v>0.28424869130907626</v>
      </c>
      <c r="C9">
        <f>Ship_demand_SSP1OLD!J9/SUM(Ship_demand_SSP1OLD!$I9:$M9)</f>
        <v>0.24675553635236727</v>
      </c>
      <c r="D9">
        <f>Ship_demand_SSP1OLD!K9/SUM(Ship_demand_SSP1OLD!$I9:$M9)</f>
        <v>7.7633104617180981E-2</v>
      </c>
      <c r="E9">
        <f>Ship_demand_SSP1OLD!L9/SUM(Ship_demand_SSP1OLD!$I9:$M9)</f>
        <v>0.25300809885923992</v>
      </c>
      <c r="F9">
        <f>Ship_demand_SSP1OLD!M9/SUM(Ship_demand_SSP1OLD!$I9:$M9)</f>
        <v>0.13835456886213562</v>
      </c>
    </row>
    <row r="10" spans="1:6" x14ac:dyDescent="0.25">
      <c r="A10">
        <v>2028</v>
      </c>
      <c r="B10">
        <f>Ship_demand_SSP1OLD!I10/SUM(Ship_demand_SSP1OLD!$I10:$M10)</f>
        <v>0.27741120264509794</v>
      </c>
      <c r="C10">
        <f>Ship_demand_SSP1OLD!J10/SUM(Ship_demand_SSP1OLD!$I10:$M10)</f>
        <v>0.24940626193653181</v>
      </c>
      <c r="D10">
        <f>Ship_demand_SSP1OLD!K10/SUM(Ship_demand_SSP1OLD!$I10:$M10)</f>
        <v>7.8169269140923647E-2</v>
      </c>
      <c r="E10">
        <f>Ship_demand_SSP1OLD!L10/SUM(Ship_demand_SSP1OLD!$I10:$M10)</f>
        <v>0.25597198108664215</v>
      </c>
      <c r="F10">
        <f>Ship_demand_SSP1OLD!M10/SUM(Ship_demand_SSP1OLD!$I10:$M10)</f>
        <v>0.13904128519080441</v>
      </c>
    </row>
    <row r="11" spans="1:6" x14ac:dyDescent="0.25">
      <c r="A11">
        <v>2029</v>
      </c>
      <c r="B11">
        <f>Ship_demand_SSP1OLD!I11/SUM(Ship_demand_SSP1OLD!$I11:$M11)</f>
        <v>0.27073593528577961</v>
      </c>
      <c r="C11">
        <f>Ship_demand_SSP1OLD!J11/SUM(Ship_demand_SSP1OLD!$I11:$M11)</f>
        <v>0.25199409832501496</v>
      </c>
      <c r="D11">
        <f>Ship_demand_SSP1OLD!K11/SUM(Ship_demand_SSP1OLD!$I11:$M11)</f>
        <v>7.8692713013440663E-2</v>
      </c>
      <c r="E11">
        <f>Ship_demand_SSP1OLD!L11/SUM(Ship_demand_SSP1OLD!$I11:$M11)</f>
        <v>0.25886554439061854</v>
      </c>
      <c r="F11">
        <f>Ship_demand_SSP1OLD!M11/SUM(Ship_demand_SSP1OLD!$I11:$M11)</f>
        <v>0.13971170898514629</v>
      </c>
    </row>
    <row r="12" spans="1:6" x14ac:dyDescent="0.25">
      <c r="A12">
        <v>2030</v>
      </c>
      <c r="B12">
        <f>Ship_demand_SSP1OLD!I12/SUM(Ship_demand_SSP1OLD!$I12:$M12)</f>
        <v>0.26421718379484377</v>
      </c>
      <c r="C12">
        <f>Ship_demand_SSP1OLD!J12/SUM(Ship_demand_SSP1OLD!$I12:$M12)</f>
        <v>0.2545212573746331</v>
      </c>
      <c r="D12">
        <f>Ship_demand_SSP1OLD!K12/SUM(Ship_demand_SSP1OLD!$I12:$M12)</f>
        <v>7.9203883628895938E-2</v>
      </c>
      <c r="E12">
        <f>Ship_demand_SSP1OLD!L12/SUM(Ship_demand_SSP1OLD!$I12:$M12)</f>
        <v>0.26169126193668535</v>
      </c>
      <c r="F12">
        <f>Ship_demand_SSP1OLD!M12/SUM(Ship_demand_SSP1OLD!$I12:$M12)</f>
        <v>0.14036641326494176</v>
      </c>
    </row>
    <row r="13" spans="1:6" x14ac:dyDescent="0.25">
      <c r="A13">
        <v>2031</v>
      </c>
      <c r="B13">
        <f>Ship_demand_SSP1OLD!I13/SUM(Ship_demand_SSP1OLD!$I13:$M13)</f>
        <v>0.25784950718791771</v>
      </c>
      <c r="C13">
        <f>Ship_demand_SSP1OLD!J13/SUM(Ship_demand_SSP1OLD!$I13:$M13)</f>
        <v>0.25698984842072703</v>
      </c>
      <c r="D13">
        <f>Ship_demand_SSP1OLD!K13/SUM(Ship_demand_SSP1OLD!$I13:$M13)</f>
        <v>7.9703207644347171E-2</v>
      </c>
      <c r="E13">
        <f>Ship_demand_SSP1OLD!L13/SUM(Ship_demand_SSP1OLD!$I13:$M13)</f>
        <v>0.26445149225699893</v>
      </c>
      <c r="F13">
        <f>Ship_demand_SSP1OLD!M13/SUM(Ship_demand_SSP1OLD!$I13:$M13)</f>
        <v>0.14100594449000919</v>
      </c>
    </row>
    <row r="14" spans="1:6" x14ac:dyDescent="0.25">
      <c r="A14">
        <v>2032</v>
      </c>
      <c r="B14">
        <f>Ship_demand_SSP1OLD!I14/SUM(Ship_demand_SSP1OLD!$I14:$M14)</f>
        <v>0.25162771378607801</v>
      </c>
      <c r="C14">
        <f>Ship_demand_SSP1OLD!J14/SUM(Ship_demand_SSP1OLD!$I14:$M14)</f>
        <v>0.25940188414906812</v>
      </c>
      <c r="D14">
        <f>Ship_demand_SSP1OLD!K14/SUM(Ship_demand_SSP1OLD!$I14:$M14)</f>
        <v>8.0191092167461203E-2</v>
      </c>
      <c r="E14">
        <f>Ship_demand_SSP1OLD!L14/SUM(Ship_demand_SSP1OLD!$I14:$M14)</f>
        <v>0.26714848581596912</v>
      </c>
      <c r="F14">
        <f>Ship_demand_SSP1OLD!M14/SUM(Ship_demand_SSP1OLD!$I14:$M14)</f>
        <v>0.14163082408142355</v>
      </c>
    </row>
    <row r="15" spans="1:6" x14ac:dyDescent="0.25">
      <c r="A15">
        <v>2033</v>
      </c>
      <c r="B15">
        <f>Ship_demand_SSP1OLD!I15/SUM(Ship_demand_SSP1OLD!$I15:$M15)</f>
        <v>0.24554684709861968</v>
      </c>
      <c r="C15">
        <f>Ship_demand_SSP1OLD!J15/SUM(Ship_demand_SSP1OLD!$I15:$M15)</f>
        <v>0.26175928606876092</v>
      </c>
      <c r="D15">
        <f>Ship_demand_SSP1OLD!K15/SUM(Ship_demand_SSP1OLD!$I15:$M15)</f>
        <v>8.0667925863522782E-2</v>
      </c>
      <c r="E15">
        <f>Ship_demand_SSP1OLD!L15/SUM(Ship_demand_SSP1OLD!$I15:$M15)</f>
        <v>0.26978439112973002</v>
      </c>
      <c r="F15">
        <f>Ship_demand_SSP1OLD!M15/SUM(Ship_demand_SSP1OLD!$I15:$M15)</f>
        <v>0.14224154983936674</v>
      </c>
    </row>
    <row r="16" spans="1:6" x14ac:dyDescent="0.25">
      <c r="A16">
        <v>2034</v>
      </c>
      <c r="B16">
        <f>Ship_demand_SSP1OLD!I16/SUM(Ship_demand_SSP1OLD!$I16:$M16)</f>
        <v>0.23960217265436956</v>
      </c>
      <c r="C16">
        <f>Ship_demand_SSP1OLD!J16/SUM(Ship_demand_SSP1OLD!$I16:$M16)</f>
        <v>0.26406388961741734</v>
      </c>
      <c r="D16">
        <f>Ship_demand_SSP1OLD!K16/SUM(Ship_demand_SSP1OLD!$I16:$M16)</f>
        <v>8.1134079988062394E-2</v>
      </c>
      <c r="E16">
        <f>Ship_demand_SSP1OLD!L16/SUM(Ship_demand_SSP1OLD!$I16:$M16)</f>
        <v>0.27236126047443959</v>
      </c>
      <c r="F16">
        <f>Ship_demand_SSP1OLD!M16/SUM(Ship_demand_SSP1OLD!$I16:$M16)</f>
        <v>0.14283859726571105</v>
      </c>
    </row>
    <row r="17" spans="1:6" x14ac:dyDescent="0.25">
      <c r="A17">
        <v>2035</v>
      </c>
      <c r="B17">
        <f>Ship_demand_SSP1OLD!I17/SUM(Ship_demand_SSP1OLD!$I17:$M17)</f>
        <v>0.23378916570801236</v>
      </c>
      <c r="C17">
        <f>Ship_demand_SSP1OLD!J17/SUM(Ship_demand_SSP1OLD!$I17:$M17)</f>
        <v>0.2663174489271114</v>
      </c>
      <c r="D17">
        <f>Ship_demand_SSP1OLD!K17/SUM(Ship_demand_SSP1OLD!$I17:$M17)</f>
        <v>8.1589909350870155E-2</v>
      </c>
      <c r="E17">
        <f>Ship_demand_SSP1OLD!L17/SUM(Ship_demand_SSP1OLD!$I17:$M17)</f>
        <v>0.27488105521528378</v>
      </c>
      <c r="F17">
        <f>Ship_demand_SSP1OLD!M17/SUM(Ship_demand_SSP1OLD!$I17:$M17)</f>
        <v>0.14342242079872239</v>
      </c>
    </row>
    <row r="18" spans="1:6" x14ac:dyDescent="0.25">
      <c r="A18">
        <v>2036</v>
      </c>
      <c r="B18">
        <f>Ship_demand_SSP1OLD!I18/SUM(Ship_demand_SSP1OLD!$I18:$M18)</f>
        <v>0.22810349975433972</v>
      </c>
      <c r="C18">
        <f>Ship_demand_SSP1OLD!J18/SUM(Ship_demand_SSP1OLD!$I18:$M18)</f>
        <v>0.26852164127712025</v>
      </c>
      <c r="D18">
        <f>Ship_demand_SSP1OLD!K18/SUM(Ship_demand_SSP1OLD!$I18:$M18)</f>
        <v>8.2035753216655405E-2</v>
      </c>
      <c r="E18">
        <f>Ship_demand_SSP1OLD!L18/SUM(Ship_demand_SSP1OLD!$I18:$M18)</f>
        <v>0.27734565078526474</v>
      </c>
      <c r="F18">
        <f>Ship_demand_SSP1OLD!M18/SUM(Ship_demand_SSP1OLD!$I18:$M18)</f>
        <v>0.14399345496661992</v>
      </c>
    </row>
    <row r="19" spans="1:6" x14ac:dyDescent="0.25">
      <c r="A19">
        <v>2037</v>
      </c>
      <c r="B19">
        <f>Ship_demand_SSP1OLD!I19/SUM(Ship_demand_SSP1OLD!$I19:$M19)</f>
        <v>0.22254103578915005</v>
      </c>
      <c r="C19">
        <f>Ship_demand_SSP1OLD!J19/SUM(Ship_demand_SSP1OLD!$I19:$M19)</f>
        <v>0.27067807125720933</v>
      </c>
      <c r="D19">
        <f>Ship_demand_SSP1OLD!K19/SUM(Ship_demand_SSP1OLD!$I19:$M19)</f>
        <v>8.2471936147157907E-2</v>
      </c>
      <c r="E19">
        <f>Ship_demand_SSP1OLD!L19/SUM(Ship_demand_SSP1OLD!$I19:$M19)</f>
        <v>0.27975684134033602</v>
      </c>
      <c r="F19">
        <f>Ship_demand_SSP1OLD!M19/SUM(Ship_demand_SSP1OLD!$I19:$M19)</f>
        <v>0.14455211546614677</v>
      </c>
    </row>
    <row r="20" spans="1:6" x14ac:dyDescent="0.25">
      <c r="A20">
        <v>2038</v>
      </c>
      <c r="B20">
        <f>Ship_demand_SSP1OLD!I20/SUM(Ship_demand_SSP1OLD!$I20:$M20)</f>
        <v>0.2170978122607779</v>
      </c>
      <c r="C20">
        <f>Ship_demand_SSP1OLD!J20/SUM(Ship_demand_SSP1OLD!$I20:$M20)</f>
        <v>0.27278827466317546</v>
      </c>
      <c r="D20">
        <f>Ship_demand_SSP1OLD!K20/SUM(Ship_demand_SSP1OLD!$I20:$M20)</f>
        <v>8.2898768789102864E-2</v>
      </c>
      <c r="E20">
        <f>Ship_demand_SSP1OLD!L20/SUM(Ship_demand_SSP1OLD!$I20:$M20)</f>
        <v>0.28211634411516517</v>
      </c>
      <c r="F20">
        <f>Ship_demand_SSP1OLD!M20/SUM(Ship_demand_SSP1OLD!$I20:$M20)</f>
        <v>0.14509880017177851</v>
      </c>
    </row>
    <row r="21" spans="1:6" x14ac:dyDescent="0.25">
      <c r="A21">
        <v>2039</v>
      </c>
      <c r="B21">
        <f>Ship_demand_SSP1OLD!I21/SUM(Ship_demand_SSP1OLD!$I21:$M21)</f>
        <v>0.21177003566098648</v>
      </c>
      <c r="C21">
        <f>Ship_demand_SSP1OLD!J21/SUM(Ship_demand_SSP1OLD!$I21:$M21)</f>
        <v>0.27485372214452652</v>
      </c>
      <c r="D21">
        <f>Ship_demand_SSP1OLD!K21/SUM(Ship_demand_SSP1OLD!$I21:$M21)</f>
        <v>8.3316548612019939E-2</v>
      </c>
      <c r="E21">
        <f>Ship_demand_SSP1OLD!L21/SUM(Ship_demand_SSP1OLD!$I21:$M21)</f>
        <v>0.2844258035017499</v>
      </c>
      <c r="F21">
        <f>Ship_demand_SSP1OLD!M21/SUM(Ship_demand_SSP1OLD!$I21:$M21)</f>
        <v>0.14563389008071703</v>
      </c>
    </row>
    <row r="22" spans="1:6" x14ac:dyDescent="0.25">
      <c r="A22">
        <v>2040</v>
      </c>
      <c r="B22">
        <f>Ship_demand_SSP1OLD!I22/SUM(Ship_demand_SSP1OLD!$I22:$M22)</f>
        <v>0.20655407170825943</v>
      </c>
      <c r="C22">
        <f>Ship_demand_SSP1OLD!J22/SUM(Ship_demand_SSP1OLD!$I22:$M22)</f>
        <v>0.27687582262250082</v>
      </c>
      <c r="D22">
        <f>Ship_demand_SSP1OLD!K22/SUM(Ship_demand_SSP1OLD!$I22:$M22)</f>
        <v>8.3725560599609214E-2</v>
      </c>
      <c r="E22">
        <f>Ship_demand_SSP1OLD!L22/SUM(Ship_demand_SSP1OLD!$I22:$M22)</f>
        <v>0.28668679487124266</v>
      </c>
      <c r="F22">
        <f>Ship_demand_SSP1OLD!M22/SUM(Ship_demand_SSP1OLD!$I22:$M22)</f>
        <v>0.146157750198388</v>
      </c>
    </row>
    <row r="23" spans="1:6" x14ac:dyDescent="0.25">
      <c r="A23">
        <v>2041</v>
      </c>
      <c r="B23">
        <f>Ship_demand_SSP1OLD!I23/SUM(Ship_demand_SSP1OLD!$I23:$M23)</f>
        <v>0.20144643708042995</v>
      </c>
      <c r="C23">
        <f>Ship_demand_SSP1OLD!J23/SUM(Ship_demand_SSP1OLD!$I23:$M23)</f>
        <v>0.27885592649512275</v>
      </c>
      <c r="D23">
        <f>Ship_demand_SSP1OLD!K23/SUM(Ship_demand_SSP1OLD!$I23:$M23)</f>
        <v>8.4126077898030338E-2</v>
      </c>
      <c r="E23">
        <f>Ship_demand_SSP1OLD!L23/SUM(Ship_demand_SSP1OLD!$I23:$M23)</f>
        <v>0.288900828157651</v>
      </c>
      <c r="F23">
        <f>Ship_demand_SSP1OLD!M23/SUM(Ship_demand_SSP1OLD!$I23:$M23)</f>
        <v>0.14667073036876591</v>
      </c>
    </row>
    <row r="24" spans="1:6" x14ac:dyDescent="0.25">
      <c r="A24">
        <v>2042</v>
      </c>
      <c r="B24">
        <f>Ship_demand_SSP1OLD!I24/SUM(Ship_demand_SSP1OLD!$I24:$M24)</f>
        <v>0.19644379165712636</v>
      </c>
      <c r="C24">
        <f>Ship_demand_SSP1OLD!J24/SUM(Ship_demand_SSP1OLD!$I24:$M24)</f>
        <v>0.28079532864461593</v>
      </c>
      <c r="D24">
        <f>Ship_demand_SSP1OLD!K24/SUM(Ship_demand_SSP1OLD!$I24:$M24)</f>
        <v>8.4518362424214608E-2</v>
      </c>
      <c r="E24">
        <f>Ship_demand_SSP1OLD!L24/SUM(Ship_demand_SSP1OLD!$I24:$M24)</f>
        <v>0.29106935122054667</v>
      </c>
      <c r="F24">
        <f>Ship_demand_SSP1OLD!M24/SUM(Ship_demand_SSP1OLD!$I24:$M24)</f>
        <v>0.14717316605349645</v>
      </c>
    </row>
    <row r="25" spans="1:6" x14ac:dyDescent="0.25">
      <c r="A25">
        <v>2043</v>
      </c>
      <c r="B25">
        <f>Ship_demand_SSP1OLD!I25/SUM(Ship_demand_SSP1OLD!$I25:$M25)</f>
        <v>0.19154293123572824</v>
      </c>
      <c r="C25">
        <f>Ship_demand_SSP1OLD!J25/SUM(Ship_demand_SSP1OLD!$I25:$M25)</f>
        <v>0.28269527126124627</v>
      </c>
      <c r="D25">
        <f>Ship_demand_SSP1OLD!K25/SUM(Ship_demand_SSP1OLD!$I25:$M25)</f>
        <v>8.4902665437046138E-2</v>
      </c>
      <c r="E25">
        <f>Ship_demand_SSP1OLD!L25/SUM(Ship_demand_SSP1OLD!$I25:$M25)</f>
        <v>0.29319375300251749</v>
      </c>
      <c r="F25">
        <f>Ship_demand_SSP1OLD!M25/SUM(Ship_demand_SSP1OLD!$I25:$M25)</f>
        <v>0.1476653790634618</v>
      </c>
    </row>
    <row r="26" spans="1:6" x14ac:dyDescent="0.25">
      <c r="A26">
        <v>2044</v>
      </c>
      <c r="B26">
        <f>Ship_demand_SSP1OLD!I26/SUM(Ship_demand_SSP1OLD!$I26:$M26)</f>
        <v>0.18674078068745414</v>
      </c>
      <c r="C26">
        <f>Ship_demand_SSP1OLD!J26/SUM(Ship_demand_SSP1OLD!$I26:$M26)</f>
        <v>0.28455694649653851</v>
      </c>
      <c r="D26">
        <f>Ship_demand_SSP1OLD!K26/SUM(Ship_demand_SSP1OLD!$I26:$M26)</f>
        <v>8.5279228074030142E-2</v>
      </c>
      <c r="E26">
        <f>Ship_demand_SSP1OLD!L26/SUM(Ship_demand_SSP1OLD!$I26:$M26)</f>
        <v>0.29527536649583452</v>
      </c>
      <c r="F26">
        <f>Ship_demand_SSP1OLD!M26/SUM(Ship_demand_SSP1OLD!$I26:$M26)</f>
        <v>0.14814767824614253</v>
      </c>
    </row>
    <row r="27" spans="1:6" x14ac:dyDescent="0.25">
      <c r="A27">
        <v>2045</v>
      </c>
      <c r="B27">
        <f>Ship_demand_SSP1OLD!I27/SUM(Ship_demand_SSP1OLD!$I27:$M27)</f>
        <v>0.18203438752286252</v>
      </c>
      <c r="C27">
        <f>Ship_demand_SSP1OLD!J27/SUM(Ship_demand_SSP1OLD!$I27:$M27)</f>
        <v>0.28638149895777254</v>
      </c>
      <c r="D27">
        <f>Ship_demand_SSP1OLD!K27/SUM(Ship_demand_SSP1OLD!$I27:$M27)</f>
        <v>8.5648281855856975E-2</v>
      </c>
      <c r="E27">
        <f>Ship_demand_SSP1OLD!L27/SUM(Ship_demand_SSP1OLD!$I27:$M27)</f>
        <v>0.29731547153164822</v>
      </c>
      <c r="F27">
        <f>Ship_demand_SSP1OLD!M27/SUM(Ship_demand_SSP1OLD!$I27:$M27)</f>
        <v>0.14862036013185992</v>
      </c>
    </row>
    <row r="28" spans="1:6" x14ac:dyDescent="0.25">
      <c r="A28">
        <v>2046</v>
      </c>
      <c r="B28">
        <f>Ship_demand_SSP1OLD!I28/SUM(Ship_demand_SSP1OLD!$I28:$M28)</f>
        <v>0.17742091583847433</v>
      </c>
      <c r="C28">
        <f>Ship_demand_SSP1OLD!J28/SUM(Ship_demand_SSP1OLD!$I28:$M28)</f>
        <v>0.28817002805472769</v>
      </c>
      <c r="D28">
        <f>Ship_demand_SSP1OLD!K28/SUM(Ship_demand_SSP1OLD!$I28:$M28)</f>
        <v>8.6010049161079946E-2</v>
      </c>
      <c r="E28">
        <f>Ship_demand_SSP1OLD!L28/SUM(Ship_demand_SSP1OLD!$I28:$M28)</f>
        <v>0.29931529740397739</v>
      </c>
      <c r="F28">
        <f>Ship_demand_SSP1OLD!M28/SUM(Ship_demand_SSP1OLD!$I28:$M28)</f>
        <v>0.14908370954174066</v>
      </c>
    </row>
    <row r="29" spans="1:6" x14ac:dyDescent="0.25">
      <c r="A29">
        <v>2047</v>
      </c>
      <c r="B29">
        <f>Ship_demand_SSP1OLD!I29/SUM(Ship_demand_SSP1OLD!$I29:$M29)</f>
        <v>0.17289764061843926</v>
      </c>
      <c r="C29">
        <f>Ship_demand_SSP1OLD!J29/SUM(Ship_demand_SSP1OLD!$I29:$M29)</f>
        <v>0.28992359020878733</v>
      </c>
      <c r="D29">
        <f>Ship_demand_SSP1OLD!K29/SUM(Ship_demand_SSP1OLD!$I29:$M29)</f>
        <v>8.6364743672952965E-2</v>
      </c>
      <c r="E29">
        <f>Ship_demand_SSP1OLD!L29/SUM(Ship_demand_SSP1OLD!$I29:$M29)</f>
        <v>0.30127602533979675</v>
      </c>
      <c r="F29">
        <f>Ship_demand_SSP1OLD!M29/SUM(Ship_demand_SSP1OLD!$I29:$M29)</f>
        <v>0.14953800016002355</v>
      </c>
    </row>
    <row r="30" spans="1:6" x14ac:dyDescent="0.25">
      <c r="A30">
        <v>2048</v>
      </c>
      <c r="B30">
        <f>Ship_demand_SSP1OLD!I30/SUM(Ship_demand_SSP1OLD!$I30:$M30)</f>
        <v>0.16846194236718448</v>
      </c>
      <c r="C30">
        <f>Ship_demand_SSP1OLD!J30/SUM(Ship_demand_SSP1OLD!$I30:$M30)</f>
        <v>0.29164320093372775</v>
      </c>
      <c r="D30">
        <f>Ship_demand_SSP1OLD!K30/SUM(Ship_demand_SSP1OLD!$I30:$M30)</f>
        <v>8.6712570800313277E-2</v>
      </c>
      <c r="E30">
        <f>Ship_demand_SSP1OLD!L30/SUM(Ship_demand_SSP1OLD!$I30:$M30)</f>
        <v>0.30319879082565054</v>
      </c>
      <c r="F30">
        <f>Ship_demand_SSP1OLD!M30/SUM(Ship_demand_SSP1OLD!$I30:$M30)</f>
        <v>0.149983495073124</v>
      </c>
    </row>
    <row r="31" spans="1:6" x14ac:dyDescent="0.25">
      <c r="A31">
        <v>2049</v>
      </c>
      <c r="B31">
        <f>Ship_demand_SSP1OLD!I31/SUM(Ship_demand_SSP1OLD!$I31:$M31)</f>
        <v>0.16411130205083255</v>
      </c>
      <c r="C31">
        <f>Ship_demand_SSP1OLD!J31/SUM(Ship_demand_SSP1OLD!$I31:$M31)</f>
        <v>0.29332983679680524</v>
      </c>
      <c r="D31">
        <f>Ship_demand_SSP1OLD!K31/SUM(Ship_demand_SSP1OLD!$I31:$M31)</f>
        <v>8.7053728074252393E-2</v>
      </c>
      <c r="E31">
        <f>Ship_demand_SSP1OLD!L31/SUM(Ship_demand_SSP1OLD!$I31:$M31)</f>
        <v>0.30508468580042214</v>
      </c>
      <c r="F31">
        <f>Ship_demand_SSP1OLD!M31/SUM(Ship_demand_SSP1OLD!$I31:$M31)</f>
        <v>0.15042044727768758</v>
      </c>
    </row>
    <row r="32" spans="1:6" x14ac:dyDescent="0.25">
      <c r="A32">
        <v>2050</v>
      </c>
      <c r="B32">
        <f>Ship_demand_SSP1OLD!I32/SUM(Ship_demand_SSP1OLD!$I32:$M32)</f>
        <v>0.15984329632686325</v>
      </c>
      <c r="C32">
        <f>Ship_demand_SSP1OLD!J32/SUM(Ship_demand_SSP1OLD!$I32:$M32)</f>
        <v>0.29498443726809936</v>
      </c>
      <c r="D32">
        <f>Ship_demand_SSP1OLD!K32/SUM(Ship_demand_SSP1OLD!$I32:$M32)</f>
        <v>8.7388405522184215E-2</v>
      </c>
      <c r="E32">
        <f>Ship_demand_SSP1OLD!L32/SUM(Ship_demand_SSP1OLD!$I32:$M32)</f>
        <v>0.30693476072315906</v>
      </c>
      <c r="F32">
        <f>Ship_demand_SSP1OLD!M32/SUM(Ship_demand_SSP1OLD!$I32:$M32)</f>
        <v>0.15084910015969416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67B0-23B6-431D-B1E8-0DA3F6DA6D1E}">
  <dimension ref="A1:Z28"/>
  <sheetViews>
    <sheetView workbookViewId="0">
      <pane xSplit="1" topLeftCell="B1" activePane="topRight" state="frozen"/>
      <selection pane="topRight" activeCell="V3" sqref="V3:V5"/>
    </sheetView>
  </sheetViews>
  <sheetFormatPr defaultColWidth="8.7109375" defaultRowHeight="15" x14ac:dyDescent="0.25"/>
  <cols>
    <col min="1" max="1" width="14.7109375" customWidth="1"/>
    <col min="2" max="2" width="29.85546875" bestFit="1" customWidth="1"/>
    <col min="3" max="3" width="12.42578125" bestFit="1" customWidth="1"/>
    <col min="4" max="4" width="10.42578125" bestFit="1" customWidth="1"/>
    <col min="5" max="5" width="10.7109375" bestFit="1" customWidth="1"/>
    <col min="6" max="6" width="8.42578125" bestFit="1" customWidth="1"/>
    <col min="7" max="8" width="8.5703125" bestFit="1" customWidth="1"/>
    <col min="9" max="11" width="7.5703125" bestFit="1" customWidth="1"/>
    <col min="12" max="13" width="8.5703125" bestFit="1" customWidth="1"/>
    <col min="14" max="16" width="7.5703125" bestFit="1" customWidth="1"/>
    <col min="17" max="19" width="8.5703125" bestFit="1" customWidth="1"/>
    <col min="20" max="20" width="8.42578125" bestFit="1" customWidth="1"/>
    <col min="21" max="21" width="8.7109375" bestFit="1" customWidth="1"/>
    <col min="22" max="23" width="8.5703125" bestFit="1" customWidth="1"/>
    <col min="24" max="26" width="7.5703125" bestFit="1" customWidth="1"/>
    <col min="27" max="27" width="11.5703125" bestFit="1" customWidth="1"/>
    <col min="28" max="30" width="11.7109375" bestFit="1" customWidth="1"/>
    <col min="31" max="31" width="12" bestFit="1" customWidth="1"/>
  </cols>
  <sheetData>
    <row r="1" spans="1:26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26" x14ac:dyDescent="0.25">
      <c r="A2" t="s">
        <v>86</v>
      </c>
      <c r="B2" t="str">
        <f>B$1&amp;"_"&amp;$A22</f>
        <v>T_Oil</v>
      </c>
      <c r="C2" t="str">
        <f>C$1&amp;"_"&amp;$A22</f>
        <v>B_Oil</v>
      </c>
      <c r="D2" t="str">
        <f>D$1&amp;"_"&amp;$A22</f>
        <v>G_Oil</v>
      </c>
      <c r="E2" t="str">
        <f>E$1&amp;"_"&amp;$A22</f>
        <v>C_Oil</v>
      </c>
      <c r="F2" t="str">
        <f>F$1&amp;"_"&amp;$A22</f>
        <v>O_Oil</v>
      </c>
      <c r="G2" t="str">
        <f>B$1&amp;"_"&amp;$A23</f>
        <v>T_LNG</v>
      </c>
      <c r="H2" t="str">
        <f>C$1&amp;"_"&amp;$A23</f>
        <v>B_LNG</v>
      </c>
      <c r="I2" t="str">
        <f>D$1&amp;"_"&amp;$A23</f>
        <v>G_LNG</v>
      </c>
      <c r="J2" t="str">
        <f>E$1&amp;"_"&amp;$A23</f>
        <v>C_LNG</v>
      </c>
      <c r="K2" t="str">
        <f>F$1&amp;"_"&amp;$A23</f>
        <v>O_LNG</v>
      </c>
      <c r="L2" t="str">
        <f>B$1&amp;"_"&amp;$A24</f>
        <v>T_LPG</v>
      </c>
      <c r="M2" t="str">
        <f>C$1&amp;"_"&amp;$A24</f>
        <v>B_LPG</v>
      </c>
      <c r="N2" t="str">
        <f>D$1&amp;"_"&amp;$A24</f>
        <v>G_LPG</v>
      </c>
      <c r="O2" t="str">
        <f>E$1&amp;"_"&amp;$A24</f>
        <v>C_LPG</v>
      </c>
      <c r="P2" t="str">
        <f>F$1&amp;"_"&amp;$A24</f>
        <v>O_LPG</v>
      </c>
      <c r="Q2" t="str">
        <f>B$1&amp;"_"&amp;$A25</f>
        <v>T_MeOH</v>
      </c>
      <c r="R2" t="str">
        <f>C$1&amp;"_"&amp;$A25</f>
        <v>B_MeOH</v>
      </c>
      <c r="S2" t="str">
        <f>D$1&amp;"_"&amp;$A25</f>
        <v>G_MeOH</v>
      </c>
      <c r="T2" t="str">
        <f>E$1&amp;"_"&amp;$A25</f>
        <v>C_MeOH</v>
      </c>
      <c r="U2" t="str">
        <f>F$1&amp;"_"&amp;$A25</f>
        <v>O_MeOH</v>
      </c>
      <c r="V2" t="str">
        <f>B$1&amp;"_"&amp;$A26</f>
        <v>T_NH3</v>
      </c>
      <c r="W2" t="str">
        <f>C$1&amp;"_"&amp;$A26</f>
        <v>B_NH3</v>
      </c>
      <c r="X2" t="str">
        <f>D$1&amp;"_"&amp;$A26</f>
        <v>G_NH3</v>
      </c>
      <c r="Y2" t="str">
        <f>E$1&amp;"_"&amp;$A26</f>
        <v>C_NH3</v>
      </c>
      <c r="Z2" t="str">
        <f>F$1&amp;"_"&amp;$A26</f>
        <v>O_NH3</v>
      </c>
    </row>
    <row r="3" spans="1:26" x14ac:dyDescent="0.25">
      <c r="A3" t="s">
        <v>52</v>
      </c>
      <c r="B3" s="52">
        <v>15.396816494559999</v>
      </c>
      <c r="C3" s="52">
        <v>12.935041</v>
      </c>
      <c r="D3" s="52">
        <v>4.6714019999999996</v>
      </c>
      <c r="E3" s="52">
        <v>4.6622190000000003</v>
      </c>
      <c r="F3" s="52">
        <v>5.7459259999999999</v>
      </c>
      <c r="G3" s="52">
        <v>15.396816494559999</v>
      </c>
      <c r="H3" s="52">
        <v>12.935041</v>
      </c>
      <c r="I3" s="52">
        <v>4.6714019999999996</v>
      </c>
      <c r="J3" s="52">
        <v>4.6622190000000003</v>
      </c>
      <c r="K3" s="52">
        <v>5.7459259999999999</v>
      </c>
      <c r="L3" s="52">
        <v>15.396816494559999</v>
      </c>
      <c r="M3" s="52">
        <v>12.935041</v>
      </c>
      <c r="N3" s="52">
        <v>4.6714019999999996</v>
      </c>
      <c r="O3" s="52">
        <v>4.6622190000000003</v>
      </c>
      <c r="P3" s="52">
        <v>5.7459259999999999</v>
      </c>
      <c r="Q3" s="52">
        <v>15.396816494559999</v>
      </c>
      <c r="R3" s="52">
        <v>12.935041</v>
      </c>
      <c r="S3" s="52">
        <v>4.6714019999999996</v>
      </c>
      <c r="T3" s="52">
        <v>4.6622190000000003</v>
      </c>
      <c r="U3" s="52">
        <v>5.7459259999999999</v>
      </c>
      <c r="V3" s="52">
        <v>15.396816494559999</v>
      </c>
      <c r="W3" s="52">
        <v>12.935041</v>
      </c>
      <c r="X3" s="52">
        <v>4.6714019999999996</v>
      </c>
      <c r="Y3" s="52">
        <v>4.6622190000000003</v>
      </c>
      <c r="Z3" s="52">
        <v>5.7459259999999999</v>
      </c>
    </row>
    <row r="4" spans="1:26" x14ac:dyDescent="0.25">
      <c r="A4" t="s">
        <v>1</v>
      </c>
      <c r="B4" s="52">
        <v>15.396816494559999</v>
      </c>
      <c r="C4" s="52">
        <v>12.935041</v>
      </c>
      <c r="D4" s="52">
        <v>4.6714019999999996</v>
      </c>
      <c r="E4" s="52">
        <v>4.6622190000000003</v>
      </c>
      <c r="F4" s="52">
        <v>5.7459259999999999</v>
      </c>
      <c r="G4" s="52">
        <v>15.396816494559999</v>
      </c>
      <c r="H4" s="52">
        <v>12.935041</v>
      </c>
      <c r="I4" s="52">
        <v>4.6714019999999996</v>
      </c>
      <c r="J4" s="52">
        <v>4.6622190000000003</v>
      </c>
      <c r="K4" s="52">
        <v>5.7459259999999999</v>
      </c>
      <c r="L4" s="52">
        <v>15.396816494559999</v>
      </c>
      <c r="M4" s="52">
        <v>12.935041</v>
      </c>
      <c r="N4" s="52">
        <v>4.6714019999999996</v>
      </c>
      <c r="O4" s="52">
        <v>4.6622190000000003</v>
      </c>
      <c r="P4" s="52">
        <v>5.7459259999999999</v>
      </c>
      <c r="Q4" s="52">
        <v>15.396816494559999</v>
      </c>
      <c r="R4" s="52">
        <v>12.935041</v>
      </c>
      <c r="S4" s="52">
        <v>4.6714019999999996</v>
      </c>
      <c r="T4" s="52">
        <v>4.6622190000000003</v>
      </c>
      <c r="U4" s="52">
        <v>5.7459259999999999</v>
      </c>
      <c r="V4" s="52">
        <v>15.396816494559999</v>
      </c>
      <c r="W4" s="52">
        <v>12.935041</v>
      </c>
      <c r="X4" s="52">
        <v>4.6714019999999996</v>
      </c>
      <c r="Y4" s="52">
        <v>4.6622190000000003</v>
      </c>
      <c r="Z4" s="52">
        <v>5.7459259999999999</v>
      </c>
    </row>
    <row r="5" spans="1:26" x14ac:dyDescent="0.25">
      <c r="A5" t="s">
        <v>2</v>
      </c>
      <c r="B5" s="52">
        <v>15.396816494559999</v>
      </c>
      <c r="C5" s="52">
        <v>12.935041</v>
      </c>
      <c r="D5" s="52">
        <v>4.6714019999999996</v>
      </c>
      <c r="E5" s="52">
        <v>4.6622190000000003</v>
      </c>
      <c r="F5" s="52">
        <v>5.7459259999999999</v>
      </c>
      <c r="G5" s="52">
        <v>15.396816494559999</v>
      </c>
      <c r="H5" s="52">
        <v>12.935041</v>
      </c>
      <c r="I5" s="52">
        <v>4.6714019999999996</v>
      </c>
      <c r="J5" s="52">
        <v>4.6622190000000003</v>
      </c>
      <c r="K5" s="52">
        <v>5.7459259999999999</v>
      </c>
      <c r="L5" s="52">
        <v>15.396816494559999</v>
      </c>
      <c r="M5" s="52">
        <v>12.935041</v>
      </c>
      <c r="N5" s="52">
        <v>4.6714019999999996</v>
      </c>
      <c r="O5" s="52">
        <v>4.6622190000000003</v>
      </c>
      <c r="P5" s="52">
        <v>5.7459259999999999</v>
      </c>
      <c r="Q5" s="52">
        <v>15.396816494559999</v>
      </c>
      <c r="R5" s="52">
        <v>12.935041</v>
      </c>
      <c r="S5" s="52">
        <v>4.6714019999999996</v>
      </c>
      <c r="T5" s="52">
        <v>4.6622190000000003</v>
      </c>
      <c r="U5" s="52">
        <v>5.7459259999999999</v>
      </c>
      <c r="V5" s="52">
        <v>15.396816494559999</v>
      </c>
      <c r="W5" s="52">
        <v>12.935041</v>
      </c>
      <c r="X5" s="52">
        <v>4.6714019999999996</v>
      </c>
      <c r="Y5" s="52">
        <v>4.6622190000000003</v>
      </c>
      <c r="Z5" s="52">
        <v>5.7459259999999999</v>
      </c>
    </row>
    <row r="6" spans="1:26" x14ac:dyDescent="0.25">
      <c r="A6" t="s">
        <v>3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15.396816494559999</v>
      </c>
      <c r="H6" s="52">
        <v>12.935041</v>
      </c>
      <c r="I6" s="52">
        <v>4.6714019999999996</v>
      </c>
      <c r="J6" s="52">
        <v>4.6622190000000003</v>
      </c>
      <c r="K6" s="52">
        <v>5.7459259999999999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  <c r="W6" s="52">
        <v>0</v>
      </c>
      <c r="X6" s="52">
        <v>0</v>
      </c>
      <c r="Y6" s="52">
        <v>0</v>
      </c>
      <c r="Z6" s="52">
        <v>0</v>
      </c>
    </row>
    <row r="7" spans="1:26" x14ac:dyDescent="0.25">
      <c r="A7" t="s">
        <v>4</v>
      </c>
      <c r="B7" s="52">
        <v>0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15.396816494559999</v>
      </c>
      <c r="M7" s="52">
        <v>12.935041</v>
      </c>
      <c r="N7" s="52">
        <v>4.6714019999999996</v>
      </c>
      <c r="O7" s="52">
        <v>4.6622190000000003</v>
      </c>
      <c r="P7" s="52">
        <v>5.7459259999999999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15.396816494559999</v>
      </c>
      <c r="W7" s="52">
        <v>12.935041</v>
      </c>
      <c r="X7" s="52">
        <v>4.6714019999999996</v>
      </c>
      <c r="Y7" s="52">
        <v>4.6622190000000003</v>
      </c>
      <c r="Z7" s="52">
        <v>5.7459259999999999</v>
      </c>
    </row>
    <row r="8" spans="1:26" x14ac:dyDescent="0.25">
      <c r="A8" t="s">
        <v>5</v>
      </c>
      <c r="B8" s="52">
        <v>0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  <c r="Q8" s="52">
        <v>15.396816494559999</v>
      </c>
      <c r="R8" s="52">
        <v>12.935041</v>
      </c>
      <c r="S8" s="52">
        <v>4.6714019999999996</v>
      </c>
      <c r="T8" s="52">
        <v>4.6622190000000003</v>
      </c>
      <c r="U8" s="52">
        <v>5.7459259999999999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</row>
    <row r="9" spans="1:26" x14ac:dyDescent="0.25">
      <c r="A9" t="s">
        <v>6</v>
      </c>
      <c r="B9" s="52">
        <v>0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15.396816494559999</v>
      </c>
      <c r="R9" s="52">
        <v>12.935041</v>
      </c>
      <c r="S9" s="52">
        <v>4.6714019999999996</v>
      </c>
      <c r="T9" s="52">
        <v>4.6622190000000003</v>
      </c>
      <c r="U9" s="52">
        <v>5.7459259999999999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</row>
    <row r="10" spans="1:26" x14ac:dyDescent="0.25">
      <c r="A10" t="s">
        <v>83</v>
      </c>
      <c r="B10" s="52">
        <v>0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15.396816494559999</v>
      </c>
      <c r="R10" s="52">
        <v>12.935041</v>
      </c>
      <c r="S10" s="52">
        <v>4.6714019999999996</v>
      </c>
      <c r="T10" s="52">
        <v>4.6622190000000003</v>
      </c>
      <c r="U10" s="52">
        <v>5.7459259999999999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</row>
    <row r="11" spans="1:26" x14ac:dyDescent="0.25">
      <c r="A11" t="s">
        <v>7</v>
      </c>
      <c r="B11" s="52">
        <v>0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15.396816494559999</v>
      </c>
      <c r="R11" s="52">
        <v>12.935041</v>
      </c>
      <c r="S11" s="52">
        <v>4.6714019999999996</v>
      </c>
      <c r="T11" s="52">
        <v>4.6622190000000003</v>
      </c>
      <c r="U11" s="52">
        <v>5.7459259999999999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</row>
    <row r="12" spans="1:26" x14ac:dyDescent="0.25">
      <c r="A12" t="s">
        <v>8</v>
      </c>
      <c r="B12" s="52">
        <v>0</v>
      </c>
      <c r="C12" s="52">
        <v>0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15.396816494559999</v>
      </c>
      <c r="R12" s="52">
        <v>12.935041</v>
      </c>
      <c r="S12" s="52">
        <v>4.6714019999999996</v>
      </c>
      <c r="T12" s="52">
        <v>4.6622190000000003</v>
      </c>
      <c r="U12" s="52">
        <v>5.7459259999999999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</row>
    <row r="13" spans="1:26" x14ac:dyDescent="0.25">
      <c r="A13" t="s">
        <v>9</v>
      </c>
      <c r="B13" s="52">
        <v>0</v>
      </c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15.396816494559999</v>
      </c>
      <c r="W13" s="52">
        <v>12.935041</v>
      </c>
      <c r="X13" s="52">
        <v>4.6714019999999996</v>
      </c>
      <c r="Y13" s="52">
        <v>4.6622190000000003</v>
      </c>
      <c r="Z13" s="52">
        <v>5.7459259999999999</v>
      </c>
    </row>
    <row r="14" spans="1:26" x14ac:dyDescent="0.25">
      <c r="A14" t="s">
        <v>10</v>
      </c>
      <c r="B14" s="52">
        <v>0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15.396816494559999</v>
      </c>
      <c r="W14" s="52">
        <v>12.935041</v>
      </c>
      <c r="X14" s="52">
        <v>4.6714019999999996</v>
      </c>
      <c r="Y14" s="52">
        <v>4.6622190000000003</v>
      </c>
      <c r="Z14" s="52">
        <v>5.7459259999999999</v>
      </c>
    </row>
    <row r="15" spans="1:26" x14ac:dyDescent="0.25">
      <c r="A15" t="s">
        <v>11</v>
      </c>
      <c r="B15" s="52">
        <v>0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15.396816494559999</v>
      </c>
      <c r="W15" s="52">
        <v>12.935041</v>
      </c>
      <c r="X15" s="52">
        <v>4.6714019999999996</v>
      </c>
      <c r="Y15" s="52">
        <v>4.6622190000000003</v>
      </c>
      <c r="Z15" s="52">
        <v>5.7459259999999999</v>
      </c>
    </row>
    <row r="16" spans="1:26" x14ac:dyDescent="0.25">
      <c r="A16" t="s">
        <v>84</v>
      </c>
      <c r="B16" s="52">
        <v>15.396816494559999</v>
      </c>
      <c r="C16" s="52">
        <v>12.935041</v>
      </c>
      <c r="D16" s="52">
        <v>4.6714019999999996</v>
      </c>
      <c r="E16" s="52">
        <v>4.6622190000000003</v>
      </c>
      <c r="F16" s="52">
        <v>5.7459259999999999</v>
      </c>
      <c r="G16" s="52">
        <v>15.396816494559999</v>
      </c>
      <c r="H16" s="52">
        <v>12.935041</v>
      </c>
      <c r="I16" s="52">
        <v>4.6714019999999996</v>
      </c>
      <c r="J16" s="52">
        <v>4.6622190000000003</v>
      </c>
      <c r="K16" s="52">
        <v>5.7459259999999999</v>
      </c>
      <c r="L16" s="52">
        <v>15.396816494559999</v>
      </c>
      <c r="M16" s="52">
        <v>12.935041</v>
      </c>
      <c r="N16" s="52">
        <v>4.6714019999999996</v>
      </c>
      <c r="O16" s="52">
        <v>4.6622190000000003</v>
      </c>
      <c r="P16" s="52">
        <v>5.7459259999999999</v>
      </c>
      <c r="Q16" s="52">
        <v>15.396816494559999</v>
      </c>
      <c r="R16" s="52">
        <v>12.935041</v>
      </c>
      <c r="S16" s="52">
        <v>4.6714019999999996</v>
      </c>
      <c r="T16" s="52">
        <v>4.6622190000000003</v>
      </c>
      <c r="U16" s="52">
        <v>5.7459259999999999</v>
      </c>
      <c r="V16" s="52">
        <v>15.396816494559999</v>
      </c>
      <c r="W16" s="52">
        <v>12.935041</v>
      </c>
      <c r="X16" s="52">
        <v>4.6714019999999996</v>
      </c>
      <c r="Y16" s="52">
        <v>4.6622190000000003</v>
      </c>
      <c r="Z16" s="52">
        <v>5.7459259999999999</v>
      </c>
    </row>
    <row r="17" spans="1:26" x14ac:dyDescent="0.25">
      <c r="A17" t="s">
        <v>12</v>
      </c>
      <c r="B17" s="52">
        <v>0</v>
      </c>
      <c r="C17" s="52">
        <v>0</v>
      </c>
      <c r="D17" s="52">
        <v>0</v>
      </c>
      <c r="E17" s="52">
        <v>0</v>
      </c>
      <c r="F17" s="52">
        <v>0</v>
      </c>
      <c r="G17" s="52">
        <v>15.396816494559999</v>
      </c>
      <c r="H17" s="52">
        <v>12.935041</v>
      </c>
      <c r="I17" s="52">
        <v>4.6714019999999996</v>
      </c>
      <c r="J17" s="52">
        <v>4.6622190000000003</v>
      </c>
      <c r="K17" s="52">
        <v>5.7459259999999999</v>
      </c>
      <c r="L17" s="52">
        <v>0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2">
        <v>0</v>
      </c>
      <c r="X17" s="52">
        <v>0</v>
      </c>
      <c r="Y17" s="52">
        <v>0</v>
      </c>
      <c r="Z17" s="52">
        <v>0</v>
      </c>
    </row>
    <row r="18" spans="1:26" x14ac:dyDescent="0.25">
      <c r="A18" t="s">
        <v>39</v>
      </c>
      <c r="B18" s="52">
        <v>15.396816494559999</v>
      </c>
      <c r="C18" s="52">
        <v>12.935041</v>
      </c>
      <c r="D18" s="52">
        <v>4.6714019999999996</v>
      </c>
      <c r="E18" s="52">
        <v>4.6622190000000003</v>
      </c>
      <c r="F18" s="52">
        <v>5.7459259999999999</v>
      </c>
      <c r="G18" s="52">
        <v>15.396816494559999</v>
      </c>
      <c r="H18" s="52">
        <v>12.935041</v>
      </c>
      <c r="I18" s="52">
        <v>4.6714019999999996</v>
      </c>
      <c r="J18" s="52">
        <v>4.6622190000000003</v>
      </c>
      <c r="K18" s="52">
        <v>5.7459259999999999</v>
      </c>
      <c r="L18" s="52">
        <v>15.396816494559999</v>
      </c>
      <c r="M18" s="52">
        <v>12.935041</v>
      </c>
      <c r="N18" s="52">
        <v>4.6714019999999996</v>
      </c>
      <c r="O18" s="52">
        <v>4.6622190000000003</v>
      </c>
      <c r="P18" s="52">
        <v>5.7459259999999999</v>
      </c>
      <c r="Q18" s="52">
        <v>15.396816494559999</v>
      </c>
      <c r="R18" s="52">
        <v>12.935041</v>
      </c>
      <c r="S18" s="52">
        <v>4.6714019999999996</v>
      </c>
      <c r="T18" s="52">
        <v>4.6622190000000003</v>
      </c>
      <c r="U18" s="52">
        <v>5.7459259999999999</v>
      </c>
      <c r="V18" s="52">
        <v>15.396816494559999</v>
      </c>
      <c r="W18" s="52">
        <v>12.935041</v>
      </c>
      <c r="X18" s="52">
        <v>4.6714019999999996</v>
      </c>
      <c r="Y18" s="52">
        <v>4.6622190000000003</v>
      </c>
      <c r="Z18" s="52">
        <v>5.7459259999999999</v>
      </c>
    </row>
    <row r="20" spans="1:26" x14ac:dyDescent="0.25">
      <c r="A20" s="1" t="s">
        <v>65</v>
      </c>
      <c r="B20" s="1" t="s">
        <v>66</v>
      </c>
      <c r="C20" s="1" t="s">
        <v>76</v>
      </c>
    </row>
    <row r="21" spans="1:26" x14ac:dyDescent="0.25">
      <c r="A21" s="1"/>
      <c r="B21" s="1"/>
      <c r="C21" s="15" t="s">
        <v>52</v>
      </c>
      <c r="D21" s="15" t="s">
        <v>51</v>
      </c>
      <c r="E21" s="15" t="s">
        <v>68</v>
      </c>
      <c r="F21" s="15" t="s">
        <v>69</v>
      </c>
      <c r="G21" s="15" t="s">
        <v>4</v>
      </c>
      <c r="H21" s="15" t="s">
        <v>50</v>
      </c>
      <c r="I21" s="15" t="s">
        <v>36</v>
      </c>
    </row>
    <row r="22" spans="1:26" x14ac:dyDescent="0.25">
      <c r="A22" s="2" t="s">
        <v>35</v>
      </c>
      <c r="B22" s="2" t="s">
        <v>67</v>
      </c>
      <c r="C22" s="15" t="s">
        <v>93</v>
      </c>
      <c r="D22" s="15" t="s">
        <v>93</v>
      </c>
      <c r="E22" s="15" t="s">
        <v>93</v>
      </c>
      <c r="F22" s="15"/>
      <c r="G22" s="15"/>
      <c r="H22" s="15"/>
      <c r="I22" s="15"/>
    </row>
    <row r="23" spans="1:26" x14ac:dyDescent="0.25">
      <c r="A23" s="2" t="s">
        <v>3</v>
      </c>
      <c r="B23" s="2" t="s">
        <v>70</v>
      </c>
      <c r="C23" s="15" t="s">
        <v>93</v>
      </c>
      <c r="D23" s="15" t="s">
        <v>93</v>
      </c>
      <c r="E23" s="15" t="s">
        <v>93</v>
      </c>
      <c r="F23" s="15" t="s">
        <v>93</v>
      </c>
      <c r="G23" s="15"/>
      <c r="H23" s="15"/>
      <c r="I23" s="15"/>
    </row>
    <row r="24" spans="1:26" x14ac:dyDescent="0.25">
      <c r="A24" s="2" t="s">
        <v>4</v>
      </c>
      <c r="B24" s="2" t="s">
        <v>71</v>
      </c>
      <c r="C24" s="15" t="s">
        <v>93</v>
      </c>
      <c r="D24" s="15" t="s">
        <v>93</v>
      </c>
      <c r="E24" s="15" t="s">
        <v>93</v>
      </c>
      <c r="F24" s="15"/>
      <c r="G24" s="15" t="s">
        <v>93</v>
      </c>
      <c r="H24" s="15"/>
      <c r="I24" s="15"/>
    </row>
    <row r="25" spans="1:26" x14ac:dyDescent="0.25">
      <c r="A25" s="2" t="s">
        <v>50</v>
      </c>
      <c r="B25" s="2" t="s">
        <v>75</v>
      </c>
      <c r="C25" s="15" t="s">
        <v>93</v>
      </c>
      <c r="D25" s="15" t="s">
        <v>93</v>
      </c>
      <c r="E25" s="15" t="s">
        <v>93</v>
      </c>
      <c r="F25" s="15"/>
      <c r="G25" s="15"/>
      <c r="H25" s="15" t="s">
        <v>93</v>
      </c>
      <c r="I25" s="15"/>
    </row>
    <row r="26" spans="1:26" x14ac:dyDescent="0.25">
      <c r="A26" s="2" t="s">
        <v>36</v>
      </c>
      <c r="B26" s="2" t="s">
        <v>75</v>
      </c>
      <c r="C26" s="15" t="s">
        <v>93</v>
      </c>
      <c r="D26" s="15" t="s">
        <v>93</v>
      </c>
      <c r="E26" s="15" t="s">
        <v>93</v>
      </c>
      <c r="F26" s="15"/>
      <c r="G26" s="15" t="s">
        <v>93</v>
      </c>
      <c r="H26" s="15"/>
      <c r="I26" s="15" t="s">
        <v>93</v>
      </c>
    </row>
    <row r="27" spans="1:26" x14ac:dyDescent="0.25">
      <c r="A27" t="s">
        <v>73</v>
      </c>
      <c r="B27" s="2" t="s">
        <v>75</v>
      </c>
      <c r="C27" s="15" t="s">
        <v>93</v>
      </c>
      <c r="D27" s="15" t="s">
        <v>93</v>
      </c>
      <c r="E27" s="15" t="s">
        <v>93</v>
      </c>
      <c r="F27" s="15"/>
      <c r="G27" s="15" t="s">
        <v>93</v>
      </c>
      <c r="H27" s="15" t="s">
        <v>93</v>
      </c>
      <c r="I27" s="15" t="s">
        <v>93</v>
      </c>
    </row>
    <row r="28" spans="1:26" x14ac:dyDescent="0.25">
      <c r="A28" t="s">
        <v>74</v>
      </c>
      <c r="B28" s="2" t="s">
        <v>94</v>
      </c>
      <c r="C28" s="15" t="s">
        <v>93</v>
      </c>
      <c r="D28" s="15" t="s">
        <v>93</v>
      </c>
      <c r="E28" s="15" t="s">
        <v>93</v>
      </c>
      <c r="F28" s="15" t="s">
        <v>93</v>
      </c>
      <c r="G28" s="15" t="s">
        <v>93</v>
      </c>
      <c r="H28" s="15" t="s">
        <v>93</v>
      </c>
      <c r="I28" s="15" t="s">
        <v>93</v>
      </c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5"/>
  <dimension ref="A1:Z28"/>
  <sheetViews>
    <sheetView workbookViewId="0">
      <pane xSplit="1" topLeftCell="J1" activePane="topRight" state="frozen"/>
      <selection pane="topRight" activeCell="J2" sqref="J2:K18"/>
    </sheetView>
  </sheetViews>
  <sheetFormatPr defaultColWidth="8.7109375" defaultRowHeight="15" x14ac:dyDescent="0.25"/>
  <cols>
    <col min="1" max="1" width="25" customWidth="1"/>
    <col min="2" max="2" width="29.85546875" bestFit="1" customWidth="1"/>
    <col min="3" max="3" width="12.42578125" bestFit="1" customWidth="1"/>
    <col min="4" max="4" width="10.42578125" bestFit="1" customWidth="1"/>
    <col min="5" max="5" width="10.7109375" bestFit="1" customWidth="1"/>
    <col min="6" max="6" width="8.42578125" bestFit="1" customWidth="1"/>
    <col min="7" max="8" width="8.5703125" bestFit="1" customWidth="1"/>
    <col min="9" max="11" width="7.5703125" bestFit="1" customWidth="1"/>
    <col min="12" max="13" width="8.5703125" bestFit="1" customWidth="1"/>
    <col min="14" max="16" width="7.5703125" bestFit="1" customWidth="1"/>
    <col min="17" max="19" width="8.5703125" bestFit="1" customWidth="1"/>
    <col min="20" max="20" width="8.42578125" bestFit="1" customWidth="1"/>
    <col min="21" max="21" width="8.7109375" bestFit="1" customWidth="1"/>
    <col min="22" max="23" width="8.5703125" bestFit="1" customWidth="1"/>
    <col min="24" max="26" width="7.5703125" bestFit="1" customWidth="1"/>
    <col min="27" max="27" width="11.5703125" bestFit="1" customWidth="1"/>
    <col min="28" max="30" width="11.7109375" bestFit="1" customWidth="1"/>
    <col min="31" max="31" width="12" bestFit="1" customWidth="1"/>
  </cols>
  <sheetData>
    <row r="1" spans="1:26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26" x14ac:dyDescent="0.25">
      <c r="A2" t="s">
        <v>86</v>
      </c>
      <c r="B2" t="str">
        <f>B$1&amp;"_"&amp;$A22</f>
        <v>T_Oil</v>
      </c>
      <c r="C2" t="str">
        <f>C$1&amp;"_"&amp;$A22</f>
        <v>B_Oil</v>
      </c>
      <c r="D2" t="str">
        <f>D$1&amp;"_"&amp;$A22</f>
        <v>G_Oil</v>
      </c>
      <c r="E2" t="str">
        <f>E$1&amp;"_"&amp;$A22</f>
        <v>C_Oil</v>
      </c>
      <c r="F2" t="str">
        <f>F$1&amp;"_"&amp;$A22</f>
        <v>O_Oil</v>
      </c>
      <c r="G2" t="str">
        <f>B$1&amp;"_"&amp;$A23</f>
        <v>T_LNG</v>
      </c>
      <c r="H2" t="str">
        <f>C$1&amp;"_"&amp;$A23</f>
        <v>B_LNG</v>
      </c>
      <c r="I2" t="str">
        <f>D$1&amp;"_"&amp;$A23</f>
        <v>G_LNG</v>
      </c>
      <c r="J2" t="str">
        <f>E$1&amp;"_"&amp;$A23</f>
        <v>C_LNG</v>
      </c>
      <c r="K2" t="str">
        <f>F$1&amp;"_"&amp;$A23</f>
        <v>O_LNG</v>
      </c>
      <c r="L2" t="str">
        <f>B$1&amp;"_"&amp;$A24</f>
        <v>T_LPG</v>
      </c>
      <c r="M2" t="str">
        <f>C$1&amp;"_"&amp;$A24</f>
        <v>B_LPG</v>
      </c>
      <c r="N2" t="str">
        <f>D$1&amp;"_"&amp;$A24</f>
        <v>G_LPG</v>
      </c>
      <c r="O2" t="str">
        <f>E$1&amp;"_"&amp;$A24</f>
        <v>C_LPG</v>
      </c>
      <c r="P2" t="str">
        <f>F$1&amp;"_"&amp;$A24</f>
        <v>O_LPG</v>
      </c>
      <c r="Q2" t="str">
        <f>B$1&amp;"_"&amp;$A25</f>
        <v>T_MeOH</v>
      </c>
      <c r="R2" t="str">
        <f>C$1&amp;"_"&amp;$A25</f>
        <v>B_MeOH</v>
      </c>
      <c r="S2" t="str">
        <f>D$1&amp;"_"&amp;$A25</f>
        <v>G_MeOH</v>
      </c>
      <c r="T2" t="str">
        <f>E$1&amp;"_"&amp;$A25</f>
        <v>C_MeOH</v>
      </c>
      <c r="U2" t="str">
        <f>F$1&amp;"_"&amp;$A25</f>
        <v>O_MeOH</v>
      </c>
      <c r="V2" t="str">
        <f>B$1&amp;"_"&amp;$A26</f>
        <v>T_NH3</v>
      </c>
      <c r="W2" t="str">
        <f>C$1&amp;"_"&amp;$A26</f>
        <v>B_NH3</v>
      </c>
      <c r="X2" t="str">
        <f>D$1&amp;"_"&amp;$A26</f>
        <v>G_NH3</v>
      </c>
      <c r="Y2" t="str">
        <f>E$1&amp;"_"&amp;$A26</f>
        <v>C_NH3</v>
      </c>
      <c r="Z2" t="str">
        <f>F$1&amp;"_"&amp;$A26</f>
        <v>O_NH3</v>
      </c>
    </row>
    <row r="3" spans="1:26" x14ac:dyDescent="0.25">
      <c r="A3" t="s">
        <v>52</v>
      </c>
      <c r="B3" s="52">
        <f>'Ship_fuel_eff (2)'!B3*0.8</f>
        <v>12.317453195648</v>
      </c>
      <c r="C3" s="52">
        <f>'Ship_fuel_eff (2)'!C3*0.8</f>
        <v>10.3480328</v>
      </c>
      <c r="D3" s="52">
        <f>'Ship_fuel_eff (2)'!D3*0.8</f>
        <v>3.7371216</v>
      </c>
      <c r="E3" s="52">
        <f>'Ship_fuel_eff (2)'!E3*0.8</f>
        <v>3.7297752000000006</v>
      </c>
      <c r="F3" s="52">
        <f>'Ship_fuel_eff (2)'!F3*0.8</f>
        <v>4.5967408000000001</v>
      </c>
      <c r="G3" s="52">
        <f>'Ship_fuel_eff (2)'!G3*0.8</f>
        <v>12.317453195648</v>
      </c>
      <c r="H3" s="52">
        <f>'Ship_fuel_eff (2)'!H3*0.8</f>
        <v>10.3480328</v>
      </c>
      <c r="I3" s="52">
        <f>'Ship_fuel_eff (2)'!I3*0.8</f>
        <v>3.7371216</v>
      </c>
      <c r="J3" s="52">
        <f>'Ship_fuel_eff (2)'!J3*0.8</f>
        <v>3.7297752000000006</v>
      </c>
      <c r="K3" s="52">
        <f>'Ship_fuel_eff (2)'!K3*0.8</f>
        <v>4.5967408000000001</v>
      </c>
      <c r="L3" s="52">
        <f>'Ship_fuel_eff (2)'!L3*0.8</f>
        <v>12.317453195648</v>
      </c>
      <c r="M3" s="52">
        <f>'Ship_fuel_eff (2)'!M3*0.8</f>
        <v>10.3480328</v>
      </c>
      <c r="N3" s="52">
        <f>'Ship_fuel_eff (2)'!N3*0.8</f>
        <v>3.7371216</v>
      </c>
      <c r="O3" s="52">
        <f>'Ship_fuel_eff (2)'!O3*0.8</f>
        <v>3.7297752000000006</v>
      </c>
      <c r="P3" s="52">
        <f>'Ship_fuel_eff (2)'!P3*0.8</f>
        <v>4.5967408000000001</v>
      </c>
      <c r="Q3" s="52">
        <f>'Ship_fuel_eff (2)'!Q3*0.8</f>
        <v>12.317453195648</v>
      </c>
      <c r="R3" s="52">
        <f>'Ship_fuel_eff (2)'!R3*0.8</f>
        <v>10.3480328</v>
      </c>
      <c r="S3" s="52">
        <f>'Ship_fuel_eff (2)'!S3*0.8</f>
        <v>3.7371216</v>
      </c>
      <c r="T3" s="52">
        <f>'Ship_fuel_eff (2)'!T3*0.8</f>
        <v>3.7297752000000006</v>
      </c>
      <c r="U3" s="52">
        <f>'Ship_fuel_eff (2)'!U3*0.8</f>
        <v>4.5967408000000001</v>
      </c>
      <c r="V3" s="52">
        <f>'Ship_fuel_eff (2)'!V3*0.8</f>
        <v>12.317453195648</v>
      </c>
      <c r="W3" s="52">
        <f>'Ship_fuel_eff (2)'!W3*0.8</f>
        <v>10.3480328</v>
      </c>
      <c r="X3" s="52">
        <f>'Ship_fuel_eff (2)'!X3*0.8</f>
        <v>3.7371216</v>
      </c>
      <c r="Y3" s="52">
        <f>'Ship_fuel_eff (2)'!Y3*0.8</f>
        <v>3.7297752000000006</v>
      </c>
      <c r="Z3" s="52">
        <f>'Ship_fuel_eff (2)'!Z3*0.8</f>
        <v>4.5967408000000001</v>
      </c>
    </row>
    <row r="4" spans="1:26" x14ac:dyDescent="0.25">
      <c r="A4" t="s">
        <v>1</v>
      </c>
      <c r="B4" s="52">
        <f>'Ship_fuel_eff (2)'!B4*0.8</f>
        <v>12.317453195648</v>
      </c>
      <c r="C4" s="52">
        <f>'Ship_fuel_eff (2)'!C4*0.8</f>
        <v>10.3480328</v>
      </c>
      <c r="D4" s="52">
        <f>'Ship_fuel_eff (2)'!D4*0.8</f>
        <v>3.7371216</v>
      </c>
      <c r="E4" s="52">
        <f>'Ship_fuel_eff (2)'!E4*0.8</f>
        <v>3.7297752000000006</v>
      </c>
      <c r="F4" s="52">
        <f>'Ship_fuel_eff (2)'!F4*0.8</f>
        <v>4.5967408000000001</v>
      </c>
      <c r="G4" s="52">
        <f>'Ship_fuel_eff (2)'!G4*0.8</f>
        <v>12.317453195648</v>
      </c>
      <c r="H4" s="52">
        <f>'Ship_fuel_eff (2)'!H4*0.8</f>
        <v>10.3480328</v>
      </c>
      <c r="I4" s="52">
        <f>'Ship_fuel_eff (2)'!I4*0.8</f>
        <v>3.7371216</v>
      </c>
      <c r="J4" s="52">
        <f>'Ship_fuel_eff (2)'!J4*0.8</f>
        <v>3.7297752000000006</v>
      </c>
      <c r="K4" s="52">
        <f>'Ship_fuel_eff (2)'!K4*0.8</f>
        <v>4.5967408000000001</v>
      </c>
      <c r="L4" s="52">
        <f>'Ship_fuel_eff (2)'!L4*0.8</f>
        <v>12.317453195648</v>
      </c>
      <c r="M4" s="52">
        <f>'Ship_fuel_eff (2)'!M4*0.8</f>
        <v>10.3480328</v>
      </c>
      <c r="N4" s="52">
        <f>'Ship_fuel_eff (2)'!N4*0.8</f>
        <v>3.7371216</v>
      </c>
      <c r="O4" s="52">
        <f>'Ship_fuel_eff (2)'!O4*0.8</f>
        <v>3.7297752000000006</v>
      </c>
      <c r="P4" s="52">
        <f>'Ship_fuel_eff (2)'!P4*0.8</f>
        <v>4.5967408000000001</v>
      </c>
      <c r="Q4" s="52">
        <f>'Ship_fuel_eff (2)'!Q4*0.8</f>
        <v>12.317453195648</v>
      </c>
      <c r="R4" s="52">
        <f>'Ship_fuel_eff (2)'!R4*0.8</f>
        <v>10.3480328</v>
      </c>
      <c r="S4" s="52">
        <f>'Ship_fuel_eff (2)'!S4*0.8</f>
        <v>3.7371216</v>
      </c>
      <c r="T4" s="52">
        <f>'Ship_fuel_eff (2)'!T4*0.8</f>
        <v>3.7297752000000006</v>
      </c>
      <c r="U4" s="52">
        <f>'Ship_fuel_eff (2)'!U4*0.8</f>
        <v>4.5967408000000001</v>
      </c>
      <c r="V4" s="52">
        <f>'Ship_fuel_eff (2)'!V4*0.8</f>
        <v>12.317453195648</v>
      </c>
      <c r="W4" s="52">
        <f>'Ship_fuel_eff (2)'!W4*0.8</f>
        <v>10.3480328</v>
      </c>
      <c r="X4" s="52">
        <f>'Ship_fuel_eff (2)'!X4*0.8</f>
        <v>3.7371216</v>
      </c>
      <c r="Y4" s="52">
        <f>'Ship_fuel_eff (2)'!Y4*0.8</f>
        <v>3.7297752000000006</v>
      </c>
      <c r="Z4" s="52">
        <f>'Ship_fuel_eff (2)'!Z4*0.8</f>
        <v>4.5967408000000001</v>
      </c>
    </row>
    <row r="5" spans="1:26" x14ac:dyDescent="0.25">
      <c r="A5" t="s">
        <v>2</v>
      </c>
      <c r="B5" s="52">
        <f>'Ship_fuel_eff (2)'!B5*0.8</f>
        <v>12.317453195648</v>
      </c>
      <c r="C5" s="52">
        <f>'Ship_fuel_eff (2)'!C5*0.8</f>
        <v>10.3480328</v>
      </c>
      <c r="D5" s="52">
        <f>'Ship_fuel_eff (2)'!D5*0.8</f>
        <v>3.7371216</v>
      </c>
      <c r="E5" s="52">
        <f>'Ship_fuel_eff (2)'!E5*0.8</f>
        <v>3.7297752000000006</v>
      </c>
      <c r="F5" s="52">
        <f>'Ship_fuel_eff (2)'!F5*0.8</f>
        <v>4.5967408000000001</v>
      </c>
      <c r="G5" s="52">
        <f>'Ship_fuel_eff (2)'!G5*0.8</f>
        <v>12.317453195648</v>
      </c>
      <c r="H5" s="52">
        <f>'Ship_fuel_eff (2)'!H5*0.8</f>
        <v>10.3480328</v>
      </c>
      <c r="I5" s="52">
        <f>'Ship_fuel_eff (2)'!I5*0.8</f>
        <v>3.7371216</v>
      </c>
      <c r="J5" s="52">
        <f>'Ship_fuel_eff (2)'!J5*0.8</f>
        <v>3.7297752000000006</v>
      </c>
      <c r="K5" s="52">
        <f>'Ship_fuel_eff (2)'!K5*0.8</f>
        <v>4.5967408000000001</v>
      </c>
      <c r="L5" s="52">
        <f>'Ship_fuel_eff (2)'!L5*0.8</f>
        <v>12.317453195648</v>
      </c>
      <c r="M5" s="52">
        <f>'Ship_fuel_eff (2)'!M5*0.8</f>
        <v>10.3480328</v>
      </c>
      <c r="N5" s="52">
        <f>'Ship_fuel_eff (2)'!N5*0.8</f>
        <v>3.7371216</v>
      </c>
      <c r="O5" s="52">
        <f>'Ship_fuel_eff (2)'!O5*0.8</f>
        <v>3.7297752000000006</v>
      </c>
      <c r="P5" s="52">
        <f>'Ship_fuel_eff (2)'!P5*0.8</f>
        <v>4.5967408000000001</v>
      </c>
      <c r="Q5" s="52">
        <f>'Ship_fuel_eff (2)'!Q5*0.8</f>
        <v>12.317453195648</v>
      </c>
      <c r="R5" s="52">
        <f>'Ship_fuel_eff (2)'!R5*0.8</f>
        <v>10.3480328</v>
      </c>
      <c r="S5" s="52">
        <f>'Ship_fuel_eff (2)'!S5*0.8</f>
        <v>3.7371216</v>
      </c>
      <c r="T5" s="52">
        <f>'Ship_fuel_eff (2)'!T5*0.8</f>
        <v>3.7297752000000006</v>
      </c>
      <c r="U5" s="52">
        <f>'Ship_fuel_eff (2)'!U5*0.8</f>
        <v>4.5967408000000001</v>
      </c>
      <c r="V5" s="52">
        <f>'Ship_fuel_eff (2)'!V5*0.8</f>
        <v>12.317453195648</v>
      </c>
      <c r="W5" s="52">
        <f>'Ship_fuel_eff (2)'!W5*0.8</f>
        <v>10.3480328</v>
      </c>
      <c r="X5" s="52">
        <f>'Ship_fuel_eff (2)'!X5*0.8</f>
        <v>3.7371216</v>
      </c>
      <c r="Y5" s="52">
        <f>'Ship_fuel_eff (2)'!Y5*0.8</f>
        <v>3.7297752000000006</v>
      </c>
      <c r="Z5" s="52">
        <f>'Ship_fuel_eff (2)'!Z5*0.8</f>
        <v>4.5967408000000001</v>
      </c>
    </row>
    <row r="6" spans="1:26" x14ac:dyDescent="0.25">
      <c r="A6" t="s">
        <v>3</v>
      </c>
      <c r="B6" s="52">
        <f>'Ship_fuel_eff (2)'!B6*0.8</f>
        <v>0</v>
      </c>
      <c r="C6" s="52">
        <f>'Ship_fuel_eff (2)'!C6*0.8</f>
        <v>0</v>
      </c>
      <c r="D6" s="52">
        <f>'Ship_fuel_eff (2)'!D6*0.8</f>
        <v>0</v>
      </c>
      <c r="E6" s="52">
        <f>'Ship_fuel_eff (2)'!E6*0.8</f>
        <v>0</v>
      </c>
      <c r="F6" s="52">
        <f>'Ship_fuel_eff (2)'!F6*0.8</f>
        <v>0</v>
      </c>
      <c r="G6" s="52">
        <f>'Ship_fuel_eff (2)'!G6*0.8</f>
        <v>12.317453195648</v>
      </c>
      <c r="H6" s="52">
        <f>'Ship_fuel_eff (2)'!H6*0.8</f>
        <v>10.3480328</v>
      </c>
      <c r="I6" s="52">
        <f>'Ship_fuel_eff (2)'!I6*0.8</f>
        <v>3.7371216</v>
      </c>
      <c r="J6" s="52">
        <f>'Ship_fuel_eff (2)'!J6*0.8</f>
        <v>3.7297752000000006</v>
      </c>
      <c r="K6" s="52">
        <f>'Ship_fuel_eff (2)'!K6*0.8</f>
        <v>4.5967408000000001</v>
      </c>
      <c r="L6" s="52">
        <f>'Ship_fuel_eff (2)'!L6*0.8</f>
        <v>0</v>
      </c>
      <c r="M6" s="52">
        <f>'Ship_fuel_eff (2)'!M6*0.8</f>
        <v>0</v>
      </c>
      <c r="N6" s="52">
        <f>'Ship_fuel_eff (2)'!N6*0.8</f>
        <v>0</v>
      </c>
      <c r="O6" s="52">
        <f>'Ship_fuel_eff (2)'!O6*0.8</f>
        <v>0</v>
      </c>
      <c r="P6" s="52">
        <f>'Ship_fuel_eff (2)'!P6*0.8</f>
        <v>0</v>
      </c>
      <c r="Q6" s="52">
        <f>'Ship_fuel_eff (2)'!Q6*0.8</f>
        <v>0</v>
      </c>
      <c r="R6" s="52">
        <f>'Ship_fuel_eff (2)'!R6*0.8</f>
        <v>0</v>
      </c>
      <c r="S6" s="52">
        <f>'Ship_fuel_eff (2)'!S6*0.8</f>
        <v>0</v>
      </c>
      <c r="T6" s="52">
        <f>'Ship_fuel_eff (2)'!T6*0.8</f>
        <v>0</v>
      </c>
      <c r="U6" s="52">
        <f>'Ship_fuel_eff (2)'!U6*0.8</f>
        <v>0</v>
      </c>
      <c r="V6" s="52">
        <f>'Ship_fuel_eff (2)'!V6*0.8</f>
        <v>0</v>
      </c>
      <c r="W6" s="52">
        <f>'Ship_fuel_eff (2)'!W6*0.8</f>
        <v>0</v>
      </c>
      <c r="X6" s="52">
        <f>'Ship_fuel_eff (2)'!X6*0.8</f>
        <v>0</v>
      </c>
      <c r="Y6" s="52">
        <f>'Ship_fuel_eff (2)'!Y6*0.8</f>
        <v>0</v>
      </c>
      <c r="Z6" s="52">
        <f>'Ship_fuel_eff (2)'!Z6*0.8</f>
        <v>0</v>
      </c>
    </row>
    <row r="7" spans="1:26" x14ac:dyDescent="0.25">
      <c r="A7" t="s">
        <v>4</v>
      </c>
      <c r="B7" s="52">
        <f>'Ship_fuel_eff (2)'!B7*0.8</f>
        <v>0</v>
      </c>
      <c r="C7" s="52">
        <f>'Ship_fuel_eff (2)'!C7*0.8</f>
        <v>0</v>
      </c>
      <c r="D7" s="52">
        <f>'Ship_fuel_eff (2)'!D7*0.8</f>
        <v>0</v>
      </c>
      <c r="E7" s="52">
        <f>'Ship_fuel_eff (2)'!E7*0.8</f>
        <v>0</v>
      </c>
      <c r="F7" s="52">
        <f>'Ship_fuel_eff (2)'!F7*0.8</f>
        <v>0</v>
      </c>
      <c r="G7" s="52">
        <f>'Ship_fuel_eff (2)'!G7*0.8</f>
        <v>0</v>
      </c>
      <c r="H7" s="52">
        <f>'Ship_fuel_eff (2)'!H7*0.8</f>
        <v>0</v>
      </c>
      <c r="I7" s="52">
        <f>'Ship_fuel_eff (2)'!I7*0.8</f>
        <v>0</v>
      </c>
      <c r="J7" s="52">
        <f>'Ship_fuel_eff (2)'!J7*0.8</f>
        <v>0</v>
      </c>
      <c r="K7" s="52">
        <f>'Ship_fuel_eff (2)'!K7*0.8</f>
        <v>0</v>
      </c>
      <c r="L7" s="52">
        <f>'Ship_fuel_eff (2)'!L7*0.8</f>
        <v>12.317453195648</v>
      </c>
      <c r="M7" s="52">
        <f>'Ship_fuel_eff (2)'!M7*0.8</f>
        <v>10.3480328</v>
      </c>
      <c r="N7" s="52">
        <f>'Ship_fuel_eff (2)'!N7*0.8</f>
        <v>3.7371216</v>
      </c>
      <c r="O7" s="52">
        <f>'Ship_fuel_eff (2)'!O7*0.8</f>
        <v>3.7297752000000006</v>
      </c>
      <c r="P7" s="52">
        <f>'Ship_fuel_eff (2)'!P7*0.8</f>
        <v>4.5967408000000001</v>
      </c>
      <c r="Q7" s="52">
        <f>'Ship_fuel_eff (2)'!Q7*0.8</f>
        <v>0</v>
      </c>
      <c r="R7" s="52">
        <f>'Ship_fuel_eff (2)'!R7*0.8</f>
        <v>0</v>
      </c>
      <c r="S7" s="52">
        <f>'Ship_fuel_eff (2)'!S7*0.8</f>
        <v>0</v>
      </c>
      <c r="T7" s="52">
        <f>'Ship_fuel_eff (2)'!T7*0.8</f>
        <v>0</v>
      </c>
      <c r="U7" s="52">
        <f>'Ship_fuel_eff (2)'!U7*0.8</f>
        <v>0</v>
      </c>
      <c r="V7" s="52">
        <f>'Ship_fuel_eff (2)'!V7*0.8</f>
        <v>12.317453195648</v>
      </c>
      <c r="W7" s="52">
        <f>'Ship_fuel_eff (2)'!W7*0.8</f>
        <v>10.3480328</v>
      </c>
      <c r="X7" s="52">
        <f>'Ship_fuel_eff (2)'!X7*0.8</f>
        <v>3.7371216</v>
      </c>
      <c r="Y7" s="52">
        <f>'Ship_fuel_eff (2)'!Y7*0.8</f>
        <v>3.7297752000000006</v>
      </c>
      <c r="Z7" s="52">
        <f>'Ship_fuel_eff (2)'!Z7*0.8</f>
        <v>4.5967408000000001</v>
      </c>
    </row>
    <row r="8" spans="1:26" x14ac:dyDescent="0.25">
      <c r="A8" t="s">
        <v>5</v>
      </c>
      <c r="B8" s="52">
        <f>'Ship_fuel_eff (2)'!B8*0.8</f>
        <v>0</v>
      </c>
      <c r="C8" s="52">
        <f>'Ship_fuel_eff (2)'!C8*0.8</f>
        <v>0</v>
      </c>
      <c r="D8" s="52">
        <f>'Ship_fuel_eff (2)'!D8*0.8</f>
        <v>0</v>
      </c>
      <c r="E8" s="52">
        <f>'Ship_fuel_eff (2)'!E8*0.8</f>
        <v>0</v>
      </c>
      <c r="F8" s="52">
        <f>'Ship_fuel_eff (2)'!F8*0.8</f>
        <v>0</v>
      </c>
      <c r="G8" s="52">
        <f>'Ship_fuel_eff (2)'!G8*0.8</f>
        <v>0</v>
      </c>
      <c r="H8" s="52">
        <f>'Ship_fuel_eff (2)'!H8*0.8</f>
        <v>0</v>
      </c>
      <c r="I8" s="52">
        <f>'Ship_fuel_eff (2)'!I8*0.8</f>
        <v>0</v>
      </c>
      <c r="J8" s="52">
        <f>'Ship_fuel_eff (2)'!J8*0.8</f>
        <v>0</v>
      </c>
      <c r="K8" s="52">
        <f>'Ship_fuel_eff (2)'!K8*0.8</f>
        <v>0</v>
      </c>
      <c r="L8" s="52">
        <f>'Ship_fuel_eff (2)'!L8*0.8</f>
        <v>0</v>
      </c>
      <c r="M8" s="52">
        <f>'Ship_fuel_eff (2)'!M8*0.8</f>
        <v>0</v>
      </c>
      <c r="N8" s="52">
        <f>'Ship_fuel_eff (2)'!N8*0.8</f>
        <v>0</v>
      </c>
      <c r="O8" s="52">
        <f>'Ship_fuel_eff (2)'!O8*0.8</f>
        <v>0</v>
      </c>
      <c r="P8" s="52">
        <f>'Ship_fuel_eff (2)'!P8*0.8</f>
        <v>0</v>
      </c>
      <c r="Q8" s="52">
        <f>'Ship_fuel_eff (2)'!Q8*0.8</f>
        <v>12.317453195648</v>
      </c>
      <c r="R8" s="52">
        <f>'Ship_fuel_eff (2)'!R8*0.8</f>
        <v>10.3480328</v>
      </c>
      <c r="S8" s="52">
        <f>'Ship_fuel_eff (2)'!S8*0.8</f>
        <v>3.7371216</v>
      </c>
      <c r="T8" s="52">
        <f>'Ship_fuel_eff (2)'!T8*0.8</f>
        <v>3.7297752000000006</v>
      </c>
      <c r="U8" s="52">
        <f>'Ship_fuel_eff (2)'!U8*0.8</f>
        <v>4.5967408000000001</v>
      </c>
      <c r="V8" s="52">
        <f>'Ship_fuel_eff (2)'!V8*0.8</f>
        <v>0</v>
      </c>
      <c r="W8" s="52">
        <f>'Ship_fuel_eff (2)'!W8*0.8</f>
        <v>0</v>
      </c>
      <c r="X8" s="52">
        <f>'Ship_fuel_eff (2)'!X8*0.8</f>
        <v>0</v>
      </c>
      <c r="Y8" s="52">
        <f>'Ship_fuel_eff (2)'!Y8*0.8</f>
        <v>0</v>
      </c>
      <c r="Z8" s="52">
        <f>'Ship_fuel_eff (2)'!Z8*0.8</f>
        <v>0</v>
      </c>
    </row>
    <row r="9" spans="1:26" x14ac:dyDescent="0.25">
      <c r="A9" t="s">
        <v>6</v>
      </c>
      <c r="B9" s="52">
        <f>'Ship_fuel_eff (2)'!B9*0.8</f>
        <v>0</v>
      </c>
      <c r="C9" s="52">
        <f>'Ship_fuel_eff (2)'!C9*0.8</f>
        <v>0</v>
      </c>
      <c r="D9" s="52">
        <f>'Ship_fuel_eff (2)'!D9*0.8</f>
        <v>0</v>
      </c>
      <c r="E9" s="52">
        <f>'Ship_fuel_eff (2)'!E9*0.8</f>
        <v>0</v>
      </c>
      <c r="F9" s="52">
        <f>'Ship_fuel_eff (2)'!F9*0.8</f>
        <v>0</v>
      </c>
      <c r="G9" s="52">
        <f>'Ship_fuel_eff (2)'!G9*0.8</f>
        <v>0</v>
      </c>
      <c r="H9" s="52">
        <f>'Ship_fuel_eff (2)'!H9*0.8</f>
        <v>0</v>
      </c>
      <c r="I9" s="52">
        <f>'Ship_fuel_eff (2)'!I9*0.8</f>
        <v>0</v>
      </c>
      <c r="J9" s="52">
        <f>'Ship_fuel_eff (2)'!J9*0.8</f>
        <v>0</v>
      </c>
      <c r="K9" s="52">
        <f>'Ship_fuel_eff (2)'!K9*0.8</f>
        <v>0</v>
      </c>
      <c r="L9" s="52">
        <f>'Ship_fuel_eff (2)'!L9*0.8</f>
        <v>0</v>
      </c>
      <c r="M9" s="52">
        <f>'Ship_fuel_eff (2)'!M9*0.8</f>
        <v>0</v>
      </c>
      <c r="N9" s="52">
        <f>'Ship_fuel_eff (2)'!N9*0.8</f>
        <v>0</v>
      </c>
      <c r="O9" s="52">
        <f>'Ship_fuel_eff (2)'!O9*0.8</f>
        <v>0</v>
      </c>
      <c r="P9" s="52">
        <f>'Ship_fuel_eff (2)'!P9*0.8</f>
        <v>0</v>
      </c>
      <c r="Q9" s="52">
        <f>'Ship_fuel_eff (2)'!Q9*0.8</f>
        <v>12.317453195648</v>
      </c>
      <c r="R9" s="52">
        <f>'Ship_fuel_eff (2)'!R9*0.8</f>
        <v>10.3480328</v>
      </c>
      <c r="S9" s="52">
        <f>'Ship_fuel_eff (2)'!S9*0.8</f>
        <v>3.7371216</v>
      </c>
      <c r="T9" s="52">
        <f>'Ship_fuel_eff (2)'!T9*0.8</f>
        <v>3.7297752000000006</v>
      </c>
      <c r="U9" s="52">
        <f>'Ship_fuel_eff (2)'!U9*0.8</f>
        <v>4.5967408000000001</v>
      </c>
      <c r="V9" s="52">
        <f>'Ship_fuel_eff (2)'!V9*0.8</f>
        <v>0</v>
      </c>
      <c r="W9" s="52">
        <f>'Ship_fuel_eff (2)'!W9*0.8</f>
        <v>0</v>
      </c>
      <c r="X9" s="52">
        <f>'Ship_fuel_eff (2)'!X9*0.8</f>
        <v>0</v>
      </c>
      <c r="Y9" s="52">
        <f>'Ship_fuel_eff (2)'!Y9*0.8</f>
        <v>0</v>
      </c>
      <c r="Z9" s="52">
        <f>'Ship_fuel_eff (2)'!Z9*0.8</f>
        <v>0</v>
      </c>
    </row>
    <row r="10" spans="1:26" x14ac:dyDescent="0.25">
      <c r="A10" t="s">
        <v>83</v>
      </c>
      <c r="B10" s="52">
        <f>'Ship_fuel_eff (2)'!B10*0.8</f>
        <v>0</v>
      </c>
      <c r="C10" s="52">
        <f>'Ship_fuel_eff (2)'!C10*0.8</f>
        <v>0</v>
      </c>
      <c r="D10" s="52">
        <f>'Ship_fuel_eff (2)'!D10*0.8</f>
        <v>0</v>
      </c>
      <c r="E10" s="52">
        <f>'Ship_fuel_eff (2)'!E10*0.8</f>
        <v>0</v>
      </c>
      <c r="F10" s="52">
        <f>'Ship_fuel_eff (2)'!F10*0.8</f>
        <v>0</v>
      </c>
      <c r="G10" s="52">
        <f>'Ship_fuel_eff (2)'!G10*0.8</f>
        <v>0</v>
      </c>
      <c r="H10" s="52">
        <f>'Ship_fuel_eff (2)'!H10*0.8</f>
        <v>0</v>
      </c>
      <c r="I10" s="52">
        <f>'Ship_fuel_eff (2)'!I10*0.8</f>
        <v>0</v>
      </c>
      <c r="J10" s="52">
        <f>'Ship_fuel_eff (2)'!J10*0.8</f>
        <v>0</v>
      </c>
      <c r="K10" s="52">
        <f>'Ship_fuel_eff (2)'!K10*0.8</f>
        <v>0</v>
      </c>
      <c r="L10" s="52">
        <f>'Ship_fuel_eff (2)'!L10*0.8</f>
        <v>0</v>
      </c>
      <c r="M10" s="52">
        <f>'Ship_fuel_eff (2)'!M10*0.8</f>
        <v>0</v>
      </c>
      <c r="N10" s="52">
        <f>'Ship_fuel_eff (2)'!N10*0.8</f>
        <v>0</v>
      </c>
      <c r="O10" s="52">
        <f>'Ship_fuel_eff (2)'!O10*0.8</f>
        <v>0</v>
      </c>
      <c r="P10" s="52">
        <f>'Ship_fuel_eff (2)'!P10*0.8</f>
        <v>0</v>
      </c>
      <c r="Q10" s="52">
        <f>'Ship_fuel_eff (2)'!Q10*0.8</f>
        <v>12.317453195648</v>
      </c>
      <c r="R10" s="52">
        <f>'Ship_fuel_eff (2)'!R10*0.8</f>
        <v>10.3480328</v>
      </c>
      <c r="S10" s="52">
        <f>'Ship_fuel_eff (2)'!S10*0.8</f>
        <v>3.7371216</v>
      </c>
      <c r="T10" s="52">
        <f>'Ship_fuel_eff (2)'!T10*0.8</f>
        <v>3.7297752000000006</v>
      </c>
      <c r="U10" s="52">
        <f>'Ship_fuel_eff (2)'!U10*0.8</f>
        <v>4.5967408000000001</v>
      </c>
      <c r="V10" s="52">
        <f>'Ship_fuel_eff (2)'!V10*0.8</f>
        <v>0</v>
      </c>
      <c r="W10" s="52">
        <f>'Ship_fuel_eff (2)'!W10*0.8</f>
        <v>0</v>
      </c>
      <c r="X10" s="52">
        <f>'Ship_fuel_eff (2)'!X10*0.8</f>
        <v>0</v>
      </c>
      <c r="Y10" s="52">
        <f>'Ship_fuel_eff (2)'!Y10*0.8</f>
        <v>0</v>
      </c>
      <c r="Z10" s="52">
        <f>'Ship_fuel_eff (2)'!Z10*0.8</f>
        <v>0</v>
      </c>
    </row>
    <row r="11" spans="1:26" x14ac:dyDescent="0.25">
      <c r="A11" t="s">
        <v>7</v>
      </c>
      <c r="B11" s="52">
        <f>'Ship_fuel_eff (2)'!B11*0.8</f>
        <v>0</v>
      </c>
      <c r="C11" s="52">
        <f>'Ship_fuel_eff (2)'!C11*0.8</f>
        <v>0</v>
      </c>
      <c r="D11" s="52">
        <f>'Ship_fuel_eff (2)'!D11*0.8</f>
        <v>0</v>
      </c>
      <c r="E11" s="52">
        <f>'Ship_fuel_eff (2)'!E11*0.8</f>
        <v>0</v>
      </c>
      <c r="F11" s="52">
        <f>'Ship_fuel_eff (2)'!F11*0.8</f>
        <v>0</v>
      </c>
      <c r="G11" s="52">
        <f>'Ship_fuel_eff (2)'!G11*0.8</f>
        <v>0</v>
      </c>
      <c r="H11" s="52">
        <f>'Ship_fuel_eff (2)'!H11*0.8</f>
        <v>0</v>
      </c>
      <c r="I11" s="52">
        <f>'Ship_fuel_eff (2)'!I11*0.8</f>
        <v>0</v>
      </c>
      <c r="J11" s="52">
        <f>'Ship_fuel_eff (2)'!J11*0.8</f>
        <v>0</v>
      </c>
      <c r="K11" s="52">
        <f>'Ship_fuel_eff (2)'!K11*0.8</f>
        <v>0</v>
      </c>
      <c r="L11" s="52">
        <f>'Ship_fuel_eff (2)'!L11*0.8</f>
        <v>0</v>
      </c>
      <c r="M11" s="52">
        <f>'Ship_fuel_eff (2)'!M11*0.8</f>
        <v>0</v>
      </c>
      <c r="N11" s="52">
        <f>'Ship_fuel_eff (2)'!N11*0.8</f>
        <v>0</v>
      </c>
      <c r="O11" s="52">
        <f>'Ship_fuel_eff (2)'!O11*0.8</f>
        <v>0</v>
      </c>
      <c r="P11" s="52">
        <f>'Ship_fuel_eff (2)'!P11*0.8</f>
        <v>0</v>
      </c>
      <c r="Q11" s="52">
        <f>'Ship_fuel_eff (2)'!Q11*0.8</f>
        <v>12.317453195648</v>
      </c>
      <c r="R11" s="52">
        <f>'Ship_fuel_eff (2)'!R11*0.8</f>
        <v>10.3480328</v>
      </c>
      <c r="S11" s="52">
        <f>'Ship_fuel_eff (2)'!S11*0.8</f>
        <v>3.7371216</v>
      </c>
      <c r="T11" s="52">
        <f>'Ship_fuel_eff (2)'!T11*0.8</f>
        <v>3.7297752000000006</v>
      </c>
      <c r="U11" s="52">
        <f>'Ship_fuel_eff (2)'!U11*0.8</f>
        <v>4.5967408000000001</v>
      </c>
      <c r="V11" s="52">
        <f>'Ship_fuel_eff (2)'!V11*0.8</f>
        <v>0</v>
      </c>
      <c r="W11" s="52">
        <f>'Ship_fuel_eff (2)'!W11*0.8</f>
        <v>0</v>
      </c>
      <c r="X11" s="52">
        <f>'Ship_fuel_eff (2)'!X11*0.8</f>
        <v>0</v>
      </c>
      <c r="Y11" s="52">
        <f>'Ship_fuel_eff (2)'!Y11*0.8</f>
        <v>0</v>
      </c>
      <c r="Z11" s="52">
        <f>'Ship_fuel_eff (2)'!Z11*0.8</f>
        <v>0</v>
      </c>
    </row>
    <row r="12" spans="1:26" x14ac:dyDescent="0.25">
      <c r="A12" t="s">
        <v>8</v>
      </c>
      <c r="B12" s="52">
        <f>'Ship_fuel_eff (2)'!B12*0.8</f>
        <v>0</v>
      </c>
      <c r="C12" s="52">
        <f>'Ship_fuel_eff (2)'!C12*0.8</f>
        <v>0</v>
      </c>
      <c r="D12" s="52">
        <f>'Ship_fuel_eff (2)'!D12*0.8</f>
        <v>0</v>
      </c>
      <c r="E12" s="52">
        <f>'Ship_fuel_eff (2)'!E12*0.8</f>
        <v>0</v>
      </c>
      <c r="F12" s="52">
        <f>'Ship_fuel_eff (2)'!F12*0.8</f>
        <v>0</v>
      </c>
      <c r="G12" s="52">
        <f>'Ship_fuel_eff (2)'!G12*0.8</f>
        <v>0</v>
      </c>
      <c r="H12" s="52">
        <f>'Ship_fuel_eff (2)'!H12*0.8</f>
        <v>0</v>
      </c>
      <c r="I12" s="52">
        <f>'Ship_fuel_eff (2)'!I12*0.8</f>
        <v>0</v>
      </c>
      <c r="J12" s="52">
        <f>'Ship_fuel_eff (2)'!J12*0.8</f>
        <v>0</v>
      </c>
      <c r="K12" s="52">
        <f>'Ship_fuel_eff (2)'!K12*0.8</f>
        <v>0</v>
      </c>
      <c r="L12" s="52">
        <f>'Ship_fuel_eff (2)'!L12*0.8</f>
        <v>0</v>
      </c>
      <c r="M12" s="52">
        <f>'Ship_fuel_eff (2)'!M12*0.8</f>
        <v>0</v>
      </c>
      <c r="N12" s="52">
        <f>'Ship_fuel_eff (2)'!N12*0.8</f>
        <v>0</v>
      </c>
      <c r="O12" s="52">
        <f>'Ship_fuel_eff (2)'!O12*0.8</f>
        <v>0</v>
      </c>
      <c r="P12" s="52">
        <f>'Ship_fuel_eff (2)'!P12*0.8</f>
        <v>0</v>
      </c>
      <c r="Q12" s="52">
        <f>'Ship_fuel_eff (2)'!Q12*0.8</f>
        <v>12.317453195648</v>
      </c>
      <c r="R12" s="52">
        <f>'Ship_fuel_eff (2)'!R12*0.8</f>
        <v>10.3480328</v>
      </c>
      <c r="S12" s="52">
        <f>'Ship_fuel_eff (2)'!S12*0.8</f>
        <v>3.7371216</v>
      </c>
      <c r="T12" s="52">
        <f>'Ship_fuel_eff (2)'!T12*0.8</f>
        <v>3.7297752000000006</v>
      </c>
      <c r="U12" s="52">
        <f>'Ship_fuel_eff (2)'!U12*0.8</f>
        <v>4.5967408000000001</v>
      </c>
      <c r="V12" s="52">
        <f>'Ship_fuel_eff (2)'!V12*0.8</f>
        <v>0</v>
      </c>
      <c r="W12" s="52">
        <f>'Ship_fuel_eff (2)'!W12*0.8</f>
        <v>0</v>
      </c>
      <c r="X12" s="52">
        <f>'Ship_fuel_eff (2)'!X12*0.8</f>
        <v>0</v>
      </c>
      <c r="Y12" s="52">
        <f>'Ship_fuel_eff (2)'!Y12*0.8</f>
        <v>0</v>
      </c>
      <c r="Z12" s="52">
        <f>'Ship_fuel_eff (2)'!Z12*0.8</f>
        <v>0</v>
      </c>
    </row>
    <row r="13" spans="1:26" x14ac:dyDescent="0.25">
      <c r="A13" t="s">
        <v>9</v>
      </c>
      <c r="B13" s="52">
        <f>'Ship_fuel_eff (2)'!B13*0.8</f>
        <v>0</v>
      </c>
      <c r="C13" s="52">
        <f>'Ship_fuel_eff (2)'!C13*0.8</f>
        <v>0</v>
      </c>
      <c r="D13" s="52">
        <f>'Ship_fuel_eff (2)'!D13*0.8</f>
        <v>0</v>
      </c>
      <c r="E13" s="52">
        <f>'Ship_fuel_eff (2)'!E13*0.8</f>
        <v>0</v>
      </c>
      <c r="F13" s="52">
        <f>'Ship_fuel_eff (2)'!F13*0.8</f>
        <v>0</v>
      </c>
      <c r="G13" s="52">
        <f>'Ship_fuel_eff (2)'!G13*0.8</f>
        <v>0</v>
      </c>
      <c r="H13" s="52">
        <f>'Ship_fuel_eff (2)'!H13*0.8</f>
        <v>0</v>
      </c>
      <c r="I13" s="52">
        <f>'Ship_fuel_eff (2)'!I13*0.8</f>
        <v>0</v>
      </c>
      <c r="J13" s="52">
        <f>'Ship_fuel_eff (2)'!J13*0.8</f>
        <v>0</v>
      </c>
      <c r="K13" s="52">
        <f>'Ship_fuel_eff (2)'!K13*0.8</f>
        <v>0</v>
      </c>
      <c r="L13" s="52">
        <f>'Ship_fuel_eff (2)'!L13*0.8</f>
        <v>0</v>
      </c>
      <c r="M13" s="52">
        <f>'Ship_fuel_eff (2)'!M13*0.8</f>
        <v>0</v>
      </c>
      <c r="N13" s="52">
        <f>'Ship_fuel_eff (2)'!N13*0.8</f>
        <v>0</v>
      </c>
      <c r="O13" s="52">
        <f>'Ship_fuel_eff (2)'!O13*0.8</f>
        <v>0</v>
      </c>
      <c r="P13" s="52">
        <f>'Ship_fuel_eff (2)'!P13*0.8</f>
        <v>0</v>
      </c>
      <c r="Q13" s="52">
        <f>'Ship_fuel_eff (2)'!Q13*0.8</f>
        <v>0</v>
      </c>
      <c r="R13" s="52">
        <f>'Ship_fuel_eff (2)'!R13*0.8</f>
        <v>0</v>
      </c>
      <c r="S13" s="52">
        <f>'Ship_fuel_eff (2)'!S13*0.8</f>
        <v>0</v>
      </c>
      <c r="T13" s="52">
        <f>'Ship_fuel_eff (2)'!T13*0.8</f>
        <v>0</v>
      </c>
      <c r="U13" s="52">
        <f>'Ship_fuel_eff (2)'!U13*0.8</f>
        <v>0</v>
      </c>
      <c r="V13" s="52">
        <f>'Ship_fuel_eff (2)'!V13*0.8</f>
        <v>12.317453195648</v>
      </c>
      <c r="W13" s="52">
        <f>'Ship_fuel_eff (2)'!W13*0.8</f>
        <v>10.3480328</v>
      </c>
      <c r="X13" s="52">
        <f>'Ship_fuel_eff (2)'!X13*0.8</f>
        <v>3.7371216</v>
      </c>
      <c r="Y13" s="52">
        <f>'Ship_fuel_eff (2)'!Y13*0.8</f>
        <v>3.7297752000000006</v>
      </c>
      <c r="Z13" s="52">
        <f>'Ship_fuel_eff (2)'!Z13*0.8</f>
        <v>4.5967408000000001</v>
      </c>
    </row>
    <row r="14" spans="1:26" x14ac:dyDescent="0.25">
      <c r="A14" t="s">
        <v>10</v>
      </c>
      <c r="B14" s="52">
        <f>'Ship_fuel_eff (2)'!B14*0.8</f>
        <v>0</v>
      </c>
      <c r="C14" s="52">
        <f>'Ship_fuel_eff (2)'!C14*0.8</f>
        <v>0</v>
      </c>
      <c r="D14" s="52">
        <f>'Ship_fuel_eff (2)'!D14*0.8</f>
        <v>0</v>
      </c>
      <c r="E14" s="52">
        <f>'Ship_fuel_eff (2)'!E14*0.8</f>
        <v>0</v>
      </c>
      <c r="F14" s="52">
        <f>'Ship_fuel_eff (2)'!F14*0.8</f>
        <v>0</v>
      </c>
      <c r="G14" s="52">
        <f>'Ship_fuel_eff (2)'!G14*0.8</f>
        <v>0</v>
      </c>
      <c r="H14" s="52">
        <f>'Ship_fuel_eff (2)'!H14*0.8</f>
        <v>0</v>
      </c>
      <c r="I14" s="52">
        <f>'Ship_fuel_eff (2)'!I14*0.8</f>
        <v>0</v>
      </c>
      <c r="J14" s="52">
        <f>'Ship_fuel_eff (2)'!J14*0.8</f>
        <v>0</v>
      </c>
      <c r="K14" s="52">
        <f>'Ship_fuel_eff (2)'!K14*0.8</f>
        <v>0</v>
      </c>
      <c r="L14" s="52">
        <f>'Ship_fuel_eff (2)'!L14*0.8</f>
        <v>0</v>
      </c>
      <c r="M14" s="52">
        <f>'Ship_fuel_eff (2)'!M14*0.8</f>
        <v>0</v>
      </c>
      <c r="N14" s="52">
        <f>'Ship_fuel_eff (2)'!N14*0.8</f>
        <v>0</v>
      </c>
      <c r="O14" s="52">
        <f>'Ship_fuel_eff (2)'!O14*0.8</f>
        <v>0</v>
      </c>
      <c r="P14" s="52">
        <f>'Ship_fuel_eff (2)'!P14*0.8</f>
        <v>0</v>
      </c>
      <c r="Q14" s="52">
        <f>'Ship_fuel_eff (2)'!Q14*0.8</f>
        <v>0</v>
      </c>
      <c r="R14" s="52">
        <f>'Ship_fuel_eff (2)'!R14*0.8</f>
        <v>0</v>
      </c>
      <c r="S14" s="52">
        <f>'Ship_fuel_eff (2)'!S14*0.8</f>
        <v>0</v>
      </c>
      <c r="T14" s="52">
        <f>'Ship_fuel_eff (2)'!T14*0.8</f>
        <v>0</v>
      </c>
      <c r="U14" s="52">
        <f>'Ship_fuel_eff (2)'!U14*0.8</f>
        <v>0</v>
      </c>
      <c r="V14" s="52">
        <f>'Ship_fuel_eff (2)'!V14*0.8</f>
        <v>12.317453195648</v>
      </c>
      <c r="W14" s="52">
        <f>'Ship_fuel_eff (2)'!W14*0.8</f>
        <v>10.3480328</v>
      </c>
      <c r="X14" s="52">
        <f>'Ship_fuel_eff (2)'!X14*0.8</f>
        <v>3.7371216</v>
      </c>
      <c r="Y14" s="52">
        <f>'Ship_fuel_eff (2)'!Y14*0.8</f>
        <v>3.7297752000000006</v>
      </c>
      <c r="Z14" s="52">
        <f>'Ship_fuel_eff (2)'!Z14*0.8</f>
        <v>4.5967408000000001</v>
      </c>
    </row>
    <row r="15" spans="1:26" x14ac:dyDescent="0.25">
      <c r="A15" t="s">
        <v>11</v>
      </c>
      <c r="B15" s="52">
        <f>'Ship_fuel_eff (2)'!B15*0.8</f>
        <v>0</v>
      </c>
      <c r="C15" s="52">
        <f>'Ship_fuel_eff (2)'!C15*0.8</f>
        <v>0</v>
      </c>
      <c r="D15" s="52">
        <f>'Ship_fuel_eff (2)'!D15*0.8</f>
        <v>0</v>
      </c>
      <c r="E15" s="52">
        <f>'Ship_fuel_eff (2)'!E15*0.8</f>
        <v>0</v>
      </c>
      <c r="F15" s="52">
        <f>'Ship_fuel_eff (2)'!F15*0.8</f>
        <v>0</v>
      </c>
      <c r="G15" s="52">
        <f>'Ship_fuel_eff (2)'!G15*0.8</f>
        <v>0</v>
      </c>
      <c r="H15" s="52">
        <f>'Ship_fuel_eff (2)'!H15*0.8</f>
        <v>0</v>
      </c>
      <c r="I15" s="52">
        <f>'Ship_fuel_eff (2)'!I15*0.8</f>
        <v>0</v>
      </c>
      <c r="J15" s="52">
        <f>'Ship_fuel_eff (2)'!J15*0.8</f>
        <v>0</v>
      </c>
      <c r="K15" s="52">
        <f>'Ship_fuel_eff (2)'!K15*0.8</f>
        <v>0</v>
      </c>
      <c r="L15" s="52">
        <f>'Ship_fuel_eff (2)'!L15*0.8</f>
        <v>0</v>
      </c>
      <c r="M15" s="52">
        <f>'Ship_fuel_eff (2)'!M15*0.8</f>
        <v>0</v>
      </c>
      <c r="N15" s="52">
        <f>'Ship_fuel_eff (2)'!N15*0.8</f>
        <v>0</v>
      </c>
      <c r="O15" s="52">
        <f>'Ship_fuel_eff (2)'!O15*0.8</f>
        <v>0</v>
      </c>
      <c r="P15" s="52">
        <f>'Ship_fuel_eff (2)'!P15*0.8</f>
        <v>0</v>
      </c>
      <c r="Q15" s="52">
        <f>'Ship_fuel_eff (2)'!Q15*0.8</f>
        <v>0</v>
      </c>
      <c r="R15" s="52">
        <f>'Ship_fuel_eff (2)'!R15*0.8</f>
        <v>0</v>
      </c>
      <c r="S15" s="52">
        <f>'Ship_fuel_eff (2)'!S15*0.8</f>
        <v>0</v>
      </c>
      <c r="T15" s="52">
        <f>'Ship_fuel_eff (2)'!T15*0.8</f>
        <v>0</v>
      </c>
      <c r="U15" s="52">
        <f>'Ship_fuel_eff (2)'!U15*0.8</f>
        <v>0</v>
      </c>
      <c r="V15" s="52">
        <f>'Ship_fuel_eff (2)'!V15*0.8</f>
        <v>12.317453195648</v>
      </c>
      <c r="W15" s="52">
        <f>'Ship_fuel_eff (2)'!W15*0.8</f>
        <v>10.3480328</v>
      </c>
      <c r="X15" s="52">
        <f>'Ship_fuel_eff (2)'!X15*0.8</f>
        <v>3.7371216</v>
      </c>
      <c r="Y15" s="52">
        <f>'Ship_fuel_eff (2)'!Y15*0.8</f>
        <v>3.7297752000000006</v>
      </c>
      <c r="Z15" s="52">
        <f>'Ship_fuel_eff (2)'!Z15*0.8</f>
        <v>4.5967408000000001</v>
      </c>
    </row>
    <row r="16" spans="1:26" x14ac:dyDescent="0.25">
      <c r="A16" t="s">
        <v>84</v>
      </c>
      <c r="B16" s="52">
        <f>'Ship_fuel_eff (2)'!B16*0.8</f>
        <v>12.317453195648</v>
      </c>
      <c r="C16" s="52">
        <f>'Ship_fuel_eff (2)'!C16*0.8</f>
        <v>10.3480328</v>
      </c>
      <c r="D16" s="52">
        <f>'Ship_fuel_eff (2)'!D16*0.8</f>
        <v>3.7371216</v>
      </c>
      <c r="E16" s="52">
        <f>'Ship_fuel_eff (2)'!E16*0.8</f>
        <v>3.7297752000000006</v>
      </c>
      <c r="F16" s="52">
        <f>'Ship_fuel_eff (2)'!F16*0.8</f>
        <v>4.5967408000000001</v>
      </c>
      <c r="G16" s="52">
        <f>'Ship_fuel_eff (2)'!G16*0.8</f>
        <v>12.317453195648</v>
      </c>
      <c r="H16" s="52">
        <f>'Ship_fuel_eff (2)'!H16*0.8</f>
        <v>10.3480328</v>
      </c>
      <c r="I16" s="52">
        <f>'Ship_fuel_eff (2)'!I16*0.8</f>
        <v>3.7371216</v>
      </c>
      <c r="J16" s="52">
        <f>'Ship_fuel_eff (2)'!J16*0.8</f>
        <v>3.7297752000000006</v>
      </c>
      <c r="K16" s="52">
        <f>'Ship_fuel_eff (2)'!K16*0.8</f>
        <v>4.5967408000000001</v>
      </c>
      <c r="L16" s="52">
        <f>'Ship_fuel_eff (2)'!L16*0.8</f>
        <v>12.317453195648</v>
      </c>
      <c r="M16" s="52">
        <f>'Ship_fuel_eff (2)'!M16*0.8</f>
        <v>10.3480328</v>
      </c>
      <c r="N16" s="52">
        <f>'Ship_fuel_eff (2)'!N16*0.8</f>
        <v>3.7371216</v>
      </c>
      <c r="O16" s="52">
        <f>'Ship_fuel_eff (2)'!O16*0.8</f>
        <v>3.7297752000000006</v>
      </c>
      <c r="P16" s="52">
        <f>'Ship_fuel_eff (2)'!P16*0.8</f>
        <v>4.5967408000000001</v>
      </c>
      <c r="Q16" s="52">
        <f>'Ship_fuel_eff (2)'!Q16*0.8</f>
        <v>12.317453195648</v>
      </c>
      <c r="R16" s="52">
        <f>'Ship_fuel_eff (2)'!R16*0.8</f>
        <v>10.3480328</v>
      </c>
      <c r="S16" s="52">
        <f>'Ship_fuel_eff (2)'!S16*0.8</f>
        <v>3.7371216</v>
      </c>
      <c r="T16" s="52">
        <f>'Ship_fuel_eff (2)'!T16*0.8</f>
        <v>3.7297752000000006</v>
      </c>
      <c r="U16" s="52">
        <f>'Ship_fuel_eff (2)'!U16*0.8</f>
        <v>4.5967408000000001</v>
      </c>
      <c r="V16" s="52">
        <f>'Ship_fuel_eff (2)'!V16*0.8</f>
        <v>12.317453195648</v>
      </c>
      <c r="W16" s="52">
        <f>'Ship_fuel_eff (2)'!W16*0.8</f>
        <v>10.3480328</v>
      </c>
      <c r="X16" s="52">
        <f>'Ship_fuel_eff (2)'!X16*0.8</f>
        <v>3.7371216</v>
      </c>
      <c r="Y16" s="52">
        <f>'Ship_fuel_eff (2)'!Y16*0.8</f>
        <v>3.7297752000000006</v>
      </c>
      <c r="Z16" s="52">
        <f>'Ship_fuel_eff (2)'!Z16*0.8</f>
        <v>4.5967408000000001</v>
      </c>
    </row>
    <row r="17" spans="1:26" x14ac:dyDescent="0.25">
      <c r="A17" t="s">
        <v>12</v>
      </c>
      <c r="B17" s="52">
        <f>'Ship_fuel_eff (2)'!B17*0.8</f>
        <v>0</v>
      </c>
      <c r="C17" s="52">
        <f>'Ship_fuel_eff (2)'!C17*0.8</f>
        <v>0</v>
      </c>
      <c r="D17" s="52">
        <f>'Ship_fuel_eff (2)'!D17*0.8</f>
        <v>0</v>
      </c>
      <c r="E17" s="52">
        <f>'Ship_fuel_eff (2)'!E17*0.8</f>
        <v>0</v>
      </c>
      <c r="F17" s="52">
        <f>'Ship_fuel_eff (2)'!F17*0.8</f>
        <v>0</v>
      </c>
      <c r="G17" s="52">
        <f>'Ship_fuel_eff (2)'!G17*0.8</f>
        <v>12.317453195648</v>
      </c>
      <c r="H17" s="52">
        <f>'Ship_fuel_eff (2)'!H17*0.8</f>
        <v>10.3480328</v>
      </c>
      <c r="I17" s="52">
        <f>'Ship_fuel_eff (2)'!I17*0.8</f>
        <v>3.7371216</v>
      </c>
      <c r="J17" s="52">
        <f>'Ship_fuel_eff (2)'!J17*0.8</f>
        <v>3.7297752000000006</v>
      </c>
      <c r="K17" s="52">
        <f>'Ship_fuel_eff (2)'!K17*0.8</f>
        <v>4.5967408000000001</v>
      </c>
      <c r="L17" s="52">
        <f>'Ship_fuel_eff (2)'!L17*0.8</f>
        <v>0</v>
      </c>
      <c r="M17" s="52">
        <f>'Ship_fuel_eff (2)'!M17*0.8</f>
        <v>0</v>
      </c>
      <c r="N17" s="52">
        <f>'Ship_fuel_eff (2)'!N17*0.8</f>
        <v>0</v>
      </c>
      <c r="O17" s="52">
        <f>'Ship_fuel_eff (2)'!O17*0.8</f>
        <v>0</v>
      </c>
      <c r="P17" s="52">
        <f>'Ship_fuel_eff (2)'!P17*0.8</f>
        <v>0</v>
      </c>
      <c r="Q17" s="52">
        <f>'Ship_fuel_eff (2)'!Q17*0.8</f>
        <v>0</v>
      </c>
      <c r="R17" s="52">
        <f>'Ship_fuel_eff (2)'!R17*0.8</f>
        <v>0</v>
      </c>
      <c r="S17" s="52">
        <f>'Ship_fuel_eff (2)'!S17*0.8</f>
        <v>0</v>
      </c>
      <c r="T17" s="52">
        <f>'Ship_fuel_eff (2)'!T17*0.8</f>
        <v>0</v>
      </c>
      <c r="U17" s="52">
        <f>'Ship_fuel_eff (2)'!U17*0.8</f>
        <v>0</v>
      </c>
      <c r="V17" s="52">
        <f>'Ship_fuel_eff (2)'!V17*0.8</f>
        <v>0</v>
      </c>
      <c r="W17" s="52">
        <f>'Ship_fuel_eff (2)'!W17*0.8</f>
        <v>0</v>
      </c>
      <c r="X17" s="52">
        <f>'Ship_fuel_eff (2)'!X17*0.8</f>
        <v>0</v>
      </c>
      <c r="Y17" s="52">
        <f>'Ship_fuel_eff (2)'!Y17*0.8</f>
        <v>0</v>
      </c>
      <c r="Z17" s="52">
        <f>'Ship_fuel_eff (2)'!Z17*0.8</f>
        <v>0</v>
      </c>
    </row>
    <row r="18" spans="1:26" x14ac:dyDescent="0.25">
      <c r="A18" t="s">
        <v>39</v>
      </c>
      <c r="B18" s="52">
        <f>'Ship_fuel_eff (2)'!B18*0.8</f>
        <v>12.317453195648</v>
      </c>
      <c r="C18" s="52">
        <f>'Ship_fuel_eff (2)'!C18*0.8</f>
        <v>10.3480328</v>
      </c>
      <c r="D18" s="52">
        <f>'Ship_fuel_eff (2)'!D18*0.8</f>
        <v>3.7371216</v>
      </c>
      <c r="E18" s="52">
        <f>'Ship_fuel_eff (2)'!E18*0.8</f>
        <v>3.7297752000000006</v>
      </c>
      <c r="F18" s="52">
        <f>'Ship_fuel_eff (2)'!F18*0.8</f>
        <v>4.5967408000000001</v>
      </c>
      <c r="G18" s="52">
        <f>'Ship_fuel_eff (2)'!G18*0.8</f>
        <v>12.317453195648</v>
      </c>
      <c r="H18" s="52">
        <f>'Ship_fuel_eff (2)'!H18*0.8</f>
        <v>10.3480328</v>
      </c>
      <c r="I18" s="52">
        <f>'Ship_fuel_eff (2)'!I18*0.8</f>
        <v>3.7371216</v>
      </c>
      <c r="J18" s="52">
        <f>'Ship_fuel_eff (2)'!J18*0.8</f>
        <v>3.7297752000000006</v>
      </c>
      <c r="K18" s="52">
        <f>'Ship_fuel_eff (2)'!K18*0.8</f>
        <v>4.5967408000000001</v>
      </c>
      <c r="L18" s="52">
        <f>'Ship_fuel_eff (2)'!L18*0.8</f>
        <v>12.317453195648</v>
      </c>
      <c r="M18" s="52">
        <f>'Ship_fuel_eff (2)'!M18*0.8</f>
        <v>10.3480328</v>
      </c>
      <c r="N18" s="52">
        <f>'Ship_fuel_eff (2)'!N18*0.8</f>
        <v>3.7371216</v>
      </c>
      <c r="O18" s="52">
        <f>'Ship_fuel_eff (2)'!O18*0.8</f>
        <v>3.7297752000000006</v>
      </c>
      <c r="P18" s="52">
        <f>'Ship_fuel_eff (2)'!P18*0.8</f>
        <v>4.5967408000000001</v>
      </c>
      <c r="Q18" s="52">
        <f>'Ship_fuel_eff (2)'!Q18*0.8</f>
        <v>12.317453195648</v>
      </c>
      <c r="R18" s="52">
        <f>'Ship_fuel_eff (2)'!R18*0.8</f>
        <v>10.3480328</v>
      </c>
      <c r="S18" s="52">
        <f>'Ship_fuel_eff (2)'!S18*0.8</f>
        <v>3.7371216</v>
      </c>
      <c r="T18" s="52">
        <f>'Ship_fuel_eff (2)'!T18*0.8</f>
        <v>3.7297752000000006</v>
      </c>
      <c r="U18" s="52">
        <f>'Ship_fuel_eff (2)'!U18*0.8</f>
        <v>4.5967408000000001</v>
      </c>
      <c r="V18" s="52">
        <f>'Ship_fuel_eff (2)'!V18*0.8</f>
        <v>12.317453195648</v>
      </c>
      <c r="W18" s="52">
        <f>'Ship_fuel_eff (2)'!W18*0.8</f>
        <v>10.3480328</v>
      </c>
      <c r="X18" s="52">
        <f>'Ship_fuel_eff (2)'!X18*0.8</f>
        <v>3.7371216</v>
      </c>
      <c r="Y18" s="52">
        <f>'Ship_fuel_eff (2)'!Y18*0.8</f>
        <v>3.7297752000000006</v>
      </c>
      <c r="Z18" s="52">
        <f>'Ship_fuel_eff (2)'!Z18*0.8</f>
        <v>4.5967408000000001</v>
      </c>
    </row>
    <row r="20" spans="1:26" x14ac:dyDescent="0.25">
      <c r="A20" s="1" t="s">
        <v>65</v>
      </c>
      <c r="B20" s="1" t="s">
        <v>66</v>
      </c>
      <c r="C20" s="1" t="s">
        <v>76</v>
      </c>
    </row>
    <row r="21" spans="1:26" x14ac:dyDescent="0.25">
      <c r="A21" s="1"/>
      <c r="B21" s="1"/>
      <c r="C21" s="15" t="s">
        <v>52</v>
      </c>
      <c r="D21" s="15" t="s">
        <v>51</v>
      </c>
      <c r="E21" s="15" t="s">
        <v>68</v>
      </c>
      <c r="F21" s="15" t="s">
        <v>69</v>
      </c>
      <c r="G21" s="15" t="s">
        <v>4</v>
      </c>
      <c r="H21" s="15" t="s">
        <v>50</v>
      </c>
      <c r="I21" s="15" t="s">
        <v>36</v>
      </c>
    </row>
    <row r="22" spans="1:26" x14ac:dyDescent="0.25">
      <c r="A22" s="2" t="s">
        <v>35</v>
      </c>
      <c r="B22" s="2" t="s">
        <v>67</v>
      </c>
      <c r="C22" s="15" t="s">
        <v>93</v>
      </c>
      <c r="D22" s="15" t="s">
        <v>93</v>
      </c>
      <c r="E22" s="15" t="s">
        <v>93</v>
      </c>
      <c r="F22" s="15"/>
      <c r="G22" s="15"/>
      <c r="H22" s="15"/>
      <c r="I22" s="15"/>
    </row>
    <row r="23" spans="1:26" x14ac:dyDescent="0.25">
      <c r="A23" s="2" t="s">
        <v>3</v>
      </c>
      <c r="B23" s="2" t="s">
        <v>70</v>
      </c>
      <c r="C23" s="15" t="s">
        <v>93</v>
      </c>
      <c r="D23" s="15" t="s">
        <v>93</v>
      </c>
      <c r="E23" s="15" t="s">
        <v>93</v>
      </c>
      <c r="F23" s="15" t="s">
        <v>93</v>
      </c>
      <c r="G23" s="15"/>
      <c r="H23" s="15"/>
      <c r="I23" s="15"/>
    </row>
    <row r="24" spans="1:26" x14ac:dyDescent="0.25">
      <c r="A24" s="2" t="s">
        <v>4</v>
      </c>
      <c r="B24" s="2" t="s">
        <v>71</v>
      </c>
      <c r="C24" s="15" t="s">
        <v>93</v>
      </c>
      <c r="D24" s="15" t="s">
        <v>93</v>
      </c>
      <c r="E24" s="15" t="s">
        <v>93</v>
      </c>
      <c r="F24" s="15"/>
      <c r="G24" s="15" t="s">
        <v>93</v>
      </c>
      <c r="H24" s="15"/>
      <c r="I24" s="15"/>
    </row>
    <row r="25" spans="1:26" x14ac:dyDescent="0.25">
      <c r="A25" s="2" t="s">
        <v>50</v>
      </c>
      <c r="B25" s="2" t="s">
        <v>75</v>
      </c>
      <c r="C25" s="15" t="s">
        <v>93</v>
      </c>
      <c r="D25" s="15" t="s">
        <v>93</v>
      </c>
      <c r="E25" s="15" t="s">
        <v>93</v>
      </c>
      <c r="F25" s="15"/>
      <c r="G25" s="15"/>
      <c r="H25" s="15" t="s">
        <v>93</v>
      </c>
      <c r="I25" s="15"/>
    </row>
    <row r="26" spans="1:26" x14ac:dyDescent="0.25">
      <c r="A26" s="2" t="s">
        <v>36</v>
      </c>
      <c r="B26" s="2" t="s">
        <v>75</v>
      </c>
      <c r="C26" s="15" t="s">
        <v>93</v>
      </c>
      <c r="D26" s="15" t="s">
        <v>93</v>
      </c>
      <c r="E26" s="15" t="s">
        <v>93</v>
      </c>
      <c r="F26" s="15"/>
      <c r="G26" s="15" t="s">
        <v>93</v>
      </c>
      <c r="H26" s="15"/>
      <c r="I26" s="15" t="s">
        <v>93</v>
      </c>
    </row>
    <row r="27" spans="1:26" x14ac:dyDescent="0.25">
      <c r="A27" t="s">
        <v>73</v>
      </c>
      <c r="B27" s="2" t="s">
        <v>75</v>
      </c>
      <c r="C27" s="15" t="s">
        <v>93</v>
      </c>
      <c r="D27" s="15" t="s">
        <v>93</v>
      </c>
      <c r="E27" s="15" t="s">
        <v>93</v>
      </c>
      <c r="F27" s="15"/>
      <c r="G27" s="15" t="s">
        <v>93</v>
      </c>
      <c r="H27" s="15" t="s">
        <v>93</v>
      </c>
      <c r="I27" s="15" t="s">
        <v>93</v>
      </c>
    </row>
    <row r="28" spans="1:26" x14ac:dyDescent="0.25">
      <c r="A28" t="s">
        <v>74</v>
      </c>
      <c r="B28" s="2" t="s">
        <v>94</v>
      </c>
      <c r="C28" s="15" t="s">
        <v>93</v>
      </c>
      <c r="D28" s="15" t="s">
        <v>93</v>
      </c>
      <c r="E28" s="15" t="s">
        <v>93</v>
      </c>
      <c r="F28" s="15" t="s">
        <v>93</v>
      </c>
      <c r="G28" s="15" t="s">
        <v>93</v>
      </c>
      <c r="H28" s="15" t="s">
        <v>93</v>
      </c>
      <c r="I28" s="15" t="s">
        <v>93</v>
      </c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6"/>
  <dimension ref="A1:AJ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F5"/>
    </sheetView>
  </sheetViews>
  <sheetFormatPr defaultColWidth="8.7109375" defaultRowHeight="15" x14ac:dyDescent="0.25"/>
  <cols>
    <col min="1" max="1" width="21.28515625" customWidth="1"/>
    <col min="2" max="2" width="7.7109375" bestFit="1" customWidth="1"/>
    <col min="3" max="3" width="9.7109375" customWidth="1"/>
    <col min="4" max="4" width="9.42578125" customWidth="1"/>
    <col min="5" max="5" width="10.28515625" customWidth="1"/>
  </cols>
  <sheetData>
    <row r="1" spans="1:36" x14ac:dyDescent="0.25">
      <c r="A1" t="s">
        <v>72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</row>
    <row r="2" spans="1:36" x14ac:dyDescent="0.25">
      <c r="A2" s="1">
        <v>2020</v>
      </c>
      <c r="B2" s="11">
        <f>Existing_fleet!B2*0.15</f>
        <v>197.75410508273862</v>
      </c>
      <c r="C2" s="11">
        <f>Existing_fleet!C2*0.15</f>
        <v>409.61742212804921</v>
      </c>
      <c r="D2" s="11">
        <f>Existing_fleet!D2*0.15</f>
        <v>230.7065812430823</v>
      </c>
      <c r="E2" s="11">
        <f>Existing_fleet!E2*0.15</f>
        <v>171.28370160376338</v>
      </c>
      <c r="F2" s="11">
        <f>Existing_fleet!F2*0.15</f>
        <v>416.91092426725322</v>
      </c>
      <c r="G2" s="11">
        <f>B2</f>
        <v>197.75410508273862</v>
      </c>
      <c r="H2" s="11">
        <f t="shared" ref="H2:K2" si="0">C2</f>
        <v>409.61742212804921</v>
      </c>
      <c r="I2" s="11">
        <f t="shared" si="0"/>
        <v>230.7065812430823</v>
      </c>
      <c r="J2" s="11">
        <f t="shared" si="0"/>
        <v>171.28370160376338</v>
      </c>
      <c r="K2" s="11">
        <f t="shared" si="0"/>
        <v>416.91092426725322</v>
      </c>
      <c r="L2" s="11">
        <f>B2</f>
        <v>197.75410508273862</v>
      </c>
      <c r="M2" s="11">
        <f t="shared" ref="M2:P2" si="1">C2</f>
        <v>409.61742212804921</v>
      </c>
      <c r="N2" s="11">
        <f t="shared" si="1"/>
        <v>230.7065812430823</v>
      </c>
      <c r="O2" s="11">
        <f t="shared" si="1"/>
        <v>171.28370160376338</v>
      </c>
      <c r="P2" s="11">
        <f t="shared" si="1"/>
        <v>416.91092426725322</v>
      </c>
      <c r="Q2" s="11">
        <f>B2</f>
        <v>197.75410508273862</v>
      </c>
      <c r="R2" s="11">
        <f t="shared" ref="R2:U2" si="2">C2</f>
        <v>409.61742212804921</v>
      </c>
      <c r="S2" s="11">
        <f t="shared" si="2"/>
        <v>230.7065812430823</v>
      </c>
      <c r="T2" s="11">
        <f t="shared" si="2"/>
        <v>171.28370160376338</v>
      </c>
      <c r="U2" s="11">
        <f t="shared" si="2"/>
        <v>416.91092426725322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</row>
    <row r="3" spans="1:36" x14ac:dyDescent="0.25">
      <c r="A3" s="1">
        <v>2021</v>
      </c>
      <c r="B3" s="11">
        <f>B2</f>
        <v>197.75410508273862</v>
      </c>
      <c r="C3" s="11">
        <f>C2</f>
        <v>409.61742212804921</v>
      </c>
      <c r="D3" s="11">
        <f>D2</f>
        <v>230.7065812430823</v>
      </c>
      <c r="E3" s="11">
        <f>E2</f>
        <v>171.28370160376338</v>
      </c>
      <c r="F3" s="11">
        <f>F2</f>
        <v>416.91092426725322</v>
      </c>
      <c r="G3" s="11">
        <f t="shared" ref="G3:AJ3" si="3">G2</f>
        <v>197.75410508273862</v>
      </c>
      <c r="H3" s="11">
        <f t="shared" si="3"/>
        <v>409.61742212804921</v>
      </c>
      <c r="I3" s="11">
        <f t="shared" si="3"/>
        <v>230.7065812430823</v>
      </c>
      <c r="J3" s="11">
        <f t="shared" si="3"/>
        <v>171.28370160376338</v>
      </c>
      <c r="K3" s="11">
        <f t="shared" si="3"/>
        <v>416.91092426725322</v>
      </c>
      <c r="L3" s="11">
        <f t="shared" si="3"/>
        <v>197.75410508273862</v>
      </c>
      <c r="M3" s="11">
        <f t="shared" si="3"/>
        <v>409.61742212804921</v>
      </c>
      <c r="N3" s="11">
        <f t="shared" si="3"/>
        <v>230.7065812430823</v>
      </c>
      <c r="O3" s="11">
        <f t="shared" si="3"/>
        <v>171.28370160376338</v>
      </c>
      <c r="P3" s="11">
        <f t="shared" si="3"/>
        <v>416.91092426725322</v>
      </c>
      <c r="Q3" s="11">
        <f t="shared" si="3"/>
        <v>197.75410508273862</v>
      </c>
      <c r="R3" s="11">
        <f t="shared" si="3"/>
        <v>409.61742212804921</v>
      </c>
      <c r="S3" s="11">
        <f t="shared" si="3"/>
        <v>230.7065812430823</v>
      </c>
      <c r="T3" s="11">
        <f t="shared" si="3"/>
        <v>171.28370160376338</v>
      </c>
      <c r="U3" s="11">
        <f t="shared" si="3"/>
        <v>416.91092426725322</v>
      </c>
      <c r="V3" s="11">
        <f t="shared" si="3"/>
        <v>0</v>
      </c>
      <c r="W3" s="11">
        <f t="shared" si="3"/>
        <v>0</v>
      </c>
      <c r="X3" s="11">
        <f t="shared" si="3"/>
        <v>0</v>
      </c>
      <c r="Y3" s="11">
        <f t="shared" si="3"/>
        <v>0</v>
      </c>
      <c r="Z3" s="11">
        <f t="shared" si="3"/>
        <v>0</v>
      </c>
      <c r="AA3" s="11">
        <f t="shared" si="3"/>
        <v>0</v>
      </c>
      <c r="AB3" s="11">
        <f t="shared" si="3"/>
        <v>0</v>
      </c>
      <c r="AC3" s="11">
        <f t="shared" si="3"/>
        <v>0</v>
      </c>
      <c r="AD3" s="11">
        <f t="shared" si="3"/>
        <v>0</v>
      </c>
      <c r="AE3" s="11">
        <f t="shared" si="3"/>
        <v>0</v>
      </c>
      <c r="AF3" s="11">
        <f t="shared" si="3"/>
        <v>0</v>
      </c>
      <c r="AG3" s="11">
        <f t="shared" si="3"/>
        <v>0</v>
      </c>
      <c r="AH3" s="11">
        <f t="shared" si="3"/>
        <v>0</v>
      </c>
      <c r="AI3" s="11">
        <f t="shared" si="3"/>
        <v>0</v>
      </c>
      <c r="AJ3" s="11">
        <f t="shared" si="3"/>
        <v>0</v>
      </c>
    </row>
    <row r="4" spans="1:36" x14ac:dyDescent="0.25">
      <c r="A4" s="1">
        <v>2022</v>
      </c>
      <c r="B4" s="11">
        <f t="shared" ref="B4:B32" si="4">B3</f>
        <v>197.75410508273862</v>
      </c>
      <c r="C4" s="11">
        <f t="shared" ref="C4:C32" si="5">C3</f>
        <v>409.61742212804921</v>
      </c>
      <c r="D4" s="11">
        <f t="shared" ref="D4:D32" si="6">D3</f>
        <v>230.7065812430823</v>
      </c>
      <c r="E4" s="11">
        <f t="shared" ref="E4:E32" si="7">E3</f>
        <v>171.28370160376338</v>
      </c>
      <c r="F4" s="11">
        <f t="shared" ref="F4:F32" si="8">F3</f>
        <v>416.91092426725322</v>
      </c>
      <c r="G4" s="11">
        <f t="shared" ref="G4:G32" si="9">G3</f>
        <v>197.75410508273862</v>
      </c>
      <c r="H4" s="11">
        <f t="shared" ref="H4:H32" si="10">H3</f>
        <v>409.61742212804921</v>
      </c>
      <c r="I4" s="11">
        <f t="shared" ref="I4:I32" si="11">I3</f>
        <v>230.7065812430823</v>
      </c>
      <c r="J4" s="11">
        <f t="shared" ref="J4:J32" si="12">J3</f>
        <v>171.28370160376338</v>
      </c>
      <c r="K4" s="11">
        <f t="shared" ref="K4:K32" si="13">K3</f>
        <v>416.91092426725322</v>
      </c>
      <c r="L4" s="11">
        <f t="shared" ref="L4:L32" si="14">L3</f>
        <v>197.75410508273862</v>
      </c>
      <c r="M4" s="11">
        <f t="shared" ref="M4:M32" si="15">M3</f>
        <v>409.61742212804921</v>
      </c>
      <c r="N4" s="11">
        <f t="shared" ref="N4:N32" si="16">N3</f>
        <v>230.7065812430823</v>
      </c>
      <c r="O4" s="11">
        <f t="shared" ref="O4:O32" si="17">O3</f>
        <v>171.28370160376338</v>
      </c>
      <c r="P4" s="11">
        <f t="shared" ref="P4:P32" si="18">P3</f>
        <v>416.91092426725322</v>
      </c>
      <c r="Q4" s="11">
        <f t="shared" ref="Q4:Q32" si="19">Q3</f>
        <v>197.75410508273862</v>
      </c>
      <c r="R4" s="11">
        <f t="shared" ref="R4:R32" si="20">R3</f>
        <v>409.61742212804921</v>
      </c>
      <c r="S4" s="11">
        <f t="shared" ref="S4:S32" si="21">S3</f>
        <v>230.7065812430823</v>
      </c>
      <c r="T4" s="11">
        <f t="shared" ref="T4:T32" si="22">T3</f>
        <v>171.28370160376338</v>
      </c>
      <c r="U4" s="11">
        <f t="shared" ref="U4:U32" si="23">U3</f>
        <v>416.91092426725322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</row>
    <row r="5" spans="1:36" x14ac:dyDescent="0.25">
      <c r="A5" s="1">
        <v>2023</v>
      </c>
      <c r="B5" s="11">
        <f t="shared" si="4"/>
        <v>197.75410508273862</v>
      </c>
      <c r="C5" s="11">
        <f t="shared" si="5"/>
        <v>409.61742212804921</v>
      </c>
      <c r="D5" s="11">
        <f t="shared" si="6"/>
        <v>230.7065812430823</v>
      </c>
      <c r="E5" s="11">
        <f t="shared" si="7"/>
        <v>171.28370160376338</v>
      </c>
      <c r="F5" s="11">
        <f t="shared" si="8"/>
        <v>416.91092426725322</v>
      </c>
      <c r="G5" s="11">
        <f t="shared" si="9"/>
        <v>197.75410508273862</v>
      </c>
      <c r="H5" s="11">
        <f t="shared" si="10"/>
        <v>409.61742212804921</v>
      </c>
      <c r="I5" s="11">
        <f t="shared" si="11"/>
        <v>230.7065812430823</v>
      </c>
      <c r="J5" s="11">
        <f t="shared" si="12"/>
        <v>171.28370160376338</v>
      </c>
      <c r="K5" s="11">
        <f t="shared" si="13"/>
        <v>416.91092426725322</v>
      </c>
      <c r="L5" s="11">
        <f t="shared" si="14"/>
        <v>197.75410508273862</v>
      </c>
      <c r="M5" s="11">
        <f t="shared" si="15"/>
        <v>409.61742212804921</v>
      </c>
      <c r="N5" s="11">
        <f t="shared" si="16"/>
        <v>230.7065812430823</v>
      </c>
      <c r="O5" s="11">
        <f t="shared" si="17"/>
        <v>171.28370160376338</v>
      </c>
      <c r="P5" s="11">
        <f t="shared" si="18"/>
        <v>416.91092426725322</v>
      </c>
      <c r="Q5" s="11">
        <f t="shared" si="19"/>
        <v>197.75410508273862</v>
      </c>
      <c r="R5" s="11">
        <f t="shared" si="20"/>
        <v>409.61742212804921</v>
      </c>
      <c r="S5" s="11">
        <f t="shared" si="21"/>
        <v>230.7065812430823</v>
      </c>
      <c r="T5" s="11">
        <f t="shared" si="22"/>
        <v>171.28370160376338</v>
      </c>
      <c r="U5" s="11">
        <f t="shared" si="23"/>
        <v>416.91092426725322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</row>
    <row r="6" spans="1:36" x14ac:dyDescent="0.25">
      <c r="A6" s="1">
        <v>2024</v>
      </c>
      <c r="B6" s="11">
        <f t="shared" si="4"/>
        <v>197.75410508273862</v>
      </c>
      <c r="C6" s="11">
        <f t="shared" si="5"/>
        <v>409.61742212804921</v>
      </c>
      <c r="D6" s="11">
        <f t="shared" si="6"/>
        <v>230.7065812430823</v>
      </c>
      <c r="E6" s="11">
        <f t="shared" si="7"/>
        <v>171.28370160376338</v>
      </c>
      <c r="F6" s="11">
        <f t="shared" si="8"/>
        <v>416.91092426725322</v>
      </c>
      <c r="G6" s="11">
        <f t="shared" si="9"/>
        <v>197.75410508273862</v>
      </c>
      <c r="H6" s="11">
        <f t="shared" si="10"/>
        <v>409.61742212804921</v>
      </c>
      <c r="I6" s="11">
        <f t="shared" si="11"/>
        <v>230.7065812430823</v>
      </c>
      <c r="J6" s="11">
        <f t="shared" si="12"/>
        <v>171.28370160376338</v>
      </c>
      <c r="K6" s="11">
        <f t="shared" si="13"/>
        <v>416.91092426725322</v>
      </c>
      <c r="L6" s="11">
        <f t="shared" si="14"/>
        <v>197.75410508273862</v>
      </c>
      <c r="M6" s="11">
        <f t="shared" si="15"/>
        <v>409.61742212804921</v>
      </c>
      <c r="N6" s="11">
        <f t="shared" si="16"/>
        <v>230.7065812430823</v>
      </c>
      <c r="O6" s="11">
        <f t="shared" si="17"/>
        <v>171.28370160376338</v>
      </c>
      <c r="P6" s="11">
        <f t="shared" si="18"/>
        <v>416.91092426725322</v>
      </c>
      <c r="Q6" s="11">
        <f t="shared" si="19"/>
        <v>197.75410508273862</v>
      </c>
      <c r="R6" s="11">
        <f t="shared" si="20"/>
        <v>409.61742212804921</v>
      </c>
      <c r="S6" s="11">
        <f t="shared" si="21"/>
        <v>230.7065812430823</v>
      </c>
      <c r="T6" s="11">
        <f t="shared" si="22"/>
        <v>171.28370160376338</v>
      </c>
      <c r="U6" s="11">
        <f t="shared" si="23"/>
        <v>416.91092426725322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</row>
    <row r="7" spans="1:36" x14ac:dyDescent="0.25">
      <c r="A7" s="1">
        <v>2025</v>
      </c>
      <c r="B7" s="11">
        <f t="shared" si="4"/>
        <v>197.75410508273862</v>
      </c>
      <c r="C7" s="11">
        <f t="shared" si="5"/>
        <v>409.61742212804921</v>
      </c>
      <c r="D7" s="11">
        <f t="shared" si="6"/>
        <v>230.7065812430823</v>
      </c>
      <c r="E7" s="11">
        <f t="shared" si="7"/>
        <v>171.28370160376338</v>
      </c>
      <c r="F7" s="11">
        <f t="shared" si="8"/>
        <v>416.91092426725322</v>
      </c>
      <c r="G7" s="11">
        <f t="shared" si="9"/>
        <v>197.75410508273862</v>
      </c>
      <c r="H7" s="11">
        <f t="shared" si="10"/>
        <v>409.61742212804921</v>
      </c>
      <c r="I7" s="11">
        <f t="shared" si="11"/>
        <v>230.7065812430823</v>
      </c>
      <c r="J7" s="11">
        <f t="shared" si="12"/>
        <v>171.28370160376338</v>
      </c>
      <c r="K7" s="11">
        <f t="shared" si="13"/>
        <v>416.91092426725322</v>
      </c>
      <c r="L7" s="11">
        <f t="shared" si="14"/>
        <v>197.75410508273862</v>
      </c>
      <c r="M7" s="11">
        <f t="shared" si="15"/>
        <v>409.61742212804921</v>
      </c>
      <c r="N7" s="11">
        <f t="shared" si="16"/>
        <v>230.7065812430823</v>
      </c>
      <c r="O7" s="11">
        <f t="shared" si="17"/>
        <v>171.28370160376338</v>
      </c>
      <c r="P7" s="11">
        <f t="shared" si="18"/>
        <v>416.91092426725322</v>
      </c>
      <c r="Q7" s="11">
        <f t="shared" si="19"/>
        <v>197.75410508273862</v>
      </c>
      <c r="R7" s="11">
        <f t="shared" si="20"/>
        <v>409.61742212804921</v>
      </c>
      <c r="S7" s="11">
        <f t="shared" si="21"/>
        <v>230.7065812430823</v>
      </c>
      <c r="T7" s="11">
        <f t="shared" si="22"/>
        <v>171.28370160376338</v>
      </c>
      <c r="U7" s="11">
        <f t="shared" si="23"/>
        <v>416.91092426725322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</row>
    <row r="8" spans="1:36" x14ac:dyDescent="0.25">
      <c r="A8" s="1">
        <v>2026</v>
      </c>
      <c r="B8" s="11">
        <f t="shared" si="4"/>
        <v>197.75410508273862</v>
      </c>
      <c r="C8" s="11">
        <f t="shared" si="5"/>
        <v>409.61742212804921</v>
      </c>
      <c r="D8" s="11">
        <f t="shared" si="6"/>
        <v>230.7065812430823</v>
      </c>
      <c r="E8" s="11">
        <f t="shared" si="7"/>
        <v>171.28370160376338</v>
      </c>
      <c r="F8" s="11">
        <f t="shared" si="8"/>
        <v>416.91092426725322</v>
      </c>
      <c r="G8" s="11">
        <f t="shared" si="9"/>
        <v>197.75410508273862</v>
      </c>
      <c r="H8" s="11">
        <f t="shared" si="10"/>
        <v>409.61742212804921</v>
      </c>
      <c r="I8" s="11">
        <f t="shared" si="11"/>
        <v>230.7065812430823</v>
      </c>
      <c r="J8" s="11">
        <f t="shared" si="12"/>
        <v>171.28370160376338</v>
      </c>
      <c r="K8" s="11">
        <f t="shared" si="13"/>
        <v>416.91092426725322</v>
      </c>
      <c r="L8" s="11">
        <f t="shared" si="14"/>
        <v>197.75410508273862</v>
      </c>
      <c r="M8" s="11">
        <f t="shared" si="15"/>
        <v>409.61742212804921</v>
      </c>
      <c r="N8" s="11">
        <f t="shared" si="16"/>
        <v>230.7065812430823</v>
      </c>
      <c r="O8" s="11">
        <f t="shared" si="17"/>
        <v>171.28370160376338</v>
      </c>
      <c r="P8" s="11">
        <f t="shared" si="18"/>
        <v>416.91092426725322</v>
      </c>
      <c r="Q8" s="11">
        <f t="shared" si="19"/>
        <v>197.75410508273862</v>
      </c>
      <c r="R8" s="11">
        <f t="shared" si="20"/>
        <v>409.61742212804921</v>
      </c>
      <c r="S8" s="11">
        <f t="shared" si="21"/>
        <v>230.7065812430823</v>
      </c>
      <c r="T8" s="11">
        <f t="shared" si="22"/>
        <v>171.28370160376338</v>
      </c>
      <c r="U8" s="11">
        <f t="shared" si="23"/>
        <v>416.91092426725322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</row>
    <row r="9" spans="1:36" x14ac:dyDescent="0.25">
      <c r="A9" s="1">
        <v>2027</v>
      </c>
      <c r="B9" s="11">
        <f t="shared" si="4"/>
        <v>197.75410508273862</v>
      </c>
      <c r="C9" s="11">
        <f t="shared" si="5"/>
        <v>409.61742212804921</v>
      </c>
      <c r="D9" s="11">
        <f t="shared" si="6"/>
        <v>230.7065812430823</v>
      </c>
      <c r="E9" s="11">
        <f t="shared" si="7"/>
        <v>171.28370160376338</v>
      </c>
      <c r="F9" s="11">
        <f t="shared" si="8"/>
        <v>416.91092426725322</v>
      </c>
      <c r="G9" s="11">
        <f t="shared" si="9"/>
        <v>197.75410508273862</v>
      </c>
      <c r="H9" s="11">
        <f t="shared" si="10"/>
        <v>409.61742212804921</v>
      </c>
      <c r="I9" s="11">
        <f t="shared" si="11"/>
        <v>230.7065812430823</v>
      </c>
      <c r="J9" s="11">
        <f t="shared" si="12"/>
        <v>171.28370160376338</v>
      </c>
      <c r="K9" s="11">
        <f t="shared" si="13"/>
        <v>416.91092426725322</v>
      </c>
      <c r="L9" s="11">
        <f t="shared" si="14"/>
        <v>197.75410508273862</v>
      </c>
      <c r="M9" s="11">
        <f t="shared" si="15"/>
        <v>409.61742212804921</v>
      </c>
      <c r="N9" s="11">
        <f t="shared" si="16"/>
        <v>230.7065812430823</v>
      </c>
      <c r="O9" s="11">
        <f t="shared" si="17"/>
        <v>171.28370160376338</v>
      </c>
      <c r="P9" s="11">
        <f t="shared" si="18"/>
        <v>416.91092426725322</v>
      </c>
      <c r="Q9" s="11">
        <f t="shared" si="19"/>
        <v>197.75410508273862</v>
      </c>
      <c r="R9" s="11">
        <f t="shared" si="20"/>
        <v>409.61742212804921</v>
      </c>
      <c r="S9" s="11">
        <f t="shared" si="21"/>
        <v>230.7065812430823</v>
      </c>
      <c r="T9" s="11">
        <f t="shared" si="22"/>
        <v>171.28370160376338</v>
      </c>
      <c r="U9" s="11">
        <f t="shared" si="23"/>
        <v>416.91092426725322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</row>
    <row r="10" spans="1:36" x14ac:dyDescent="0.25">
      <c r="A10" s="1">
        <v>2028</v>
      </c>
      <c r="B10" s="11">
        <f t="shared" si="4"/>
        <v>197.75410508273862</v>
      </c>
      <c r="C10" s="11">
        <f t="shared" si="5"/>
        <v>409.61742212804921</v>
      </c>
      <c r="D10" s="11">
        <f t="shared" si="6"/>
        <v>230.7065812430823</v>
      </c>
      <c r="E10" s="11">
        <f t="shared" si="7"/>
        <v>171.28370160376338</v>
      </c>
      <c r="F10" s="11">
        <f t="shared" si="8"/>
        <v>416.91092426725322</v>
      </c>
      <c r="G10" s="11">
        <f t="shared" si="9"/>
        <v>197.75410508273862</v>
      </c>
      <c r="H10" s="11">
        <f t="shared" si="10"/>
        <v>409.61742212804921</v>
      </c>
      <c r="I10" s="11">
        <f t="shared" si="11"/>
        <v>230.7065812430823</v>
      </c>
      <c r="J10" s="11">
        <f t="shared" si="12"/>
        <v>171.28370160376338</v>
      </c>
      <c r="K10" s="11">
        <f t="shared" si="13"/>
        <v>416.91092426725322</v>
      </c>
      <c r="L10" s="11">
        <f t="shared" si="14"/>
        <v>197.75410508273862</v>
      </c>
      <c r="M10" s="11">
        <f t="shared" si="15"/>
        <v>409.61742212804921</v>
      </c>
      <c r="N10" s="11">
        <f t="shared" si="16"/>
        <v>230.7065812430823</v>
      </c>
      <c r="O10" s="11">
        <f t="shared" si="17"/>
        <v>171.28370160376338</v>
      </c>
      <c r="P10" s="11">
        <f t="shared" si="18"/>
        <v>416.91092426725322</v>
      </c>
      <c r="Q10" s="11">
        <f t="shared" si="19"/>
        <v>197.75410508273862</v>
      </c>
      <c r="R10" s="11">
        <f t="shared" si="20"/>
        <v>409.61742212804921</v>
      </c>
      <c r="S10" s="11">
        <f t="shared" si="21"/>
        <v>230.7065812430823</v>
      </c>
      <c r="T10" s="11">
        <f t="shared" si="22"/>
        <v>171.28370160376338</v>
      </c>
      <c r="U10" s="11">
        <f t="shared" si="23"/>
        <v>416.91092426725322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</row>
    <row r="11" spans="1:36" x14ac:dyDescent="0.25">
      <c r="A11" s="1">
        <v>2029</v>
      </c>
      <c r="B11" s="11">
        <f t="shared" si="4"/>
        <v>197.75410508273862</v>
      </c>
      <c r="C11" s="11">
        <f t="shared" si="5"/>
        <v>409.61742212804921</v>
      </c>
      <c r="D11" s="11">
        <f t="shared" si="6"/>
        <v>230.7065812430823</v>
      </c>
      <c r="E11" s="11">
        <f t="shared" si="7"/>
        <v>171.28370160376338</v>
      </c>
      <c r="F11" s="11">
        <f t="shared" si="8"/>
        <v>416.91092426725322</v>
      </c>
      <c r="G11" s="11">
        <f t="shared" si="9"/>
        <v>197.75410508273862</v>
      </c>
      <c r="H11" s="11">
        <f t="shared" si="10"/>
        <v>409.61742212804921</v>
      </c>
      <c r="I11" s="11">
        <f t="shared" si="11"/>
        <v>230.7065812430823</v>
      </c>
      <c r="J11" s="11">
        <f t="shared" si="12"/>
        <v>171.28370160376338</v>
      </c>
      <c r="K11" s="11">
        <f t="shared" si="13"/>
        <v>416.91092426725322</v>
      </c>
      <c r="L11" s="11">
        <f t="shared" si="14"/>
        <v>197.75410508273862</v>
      </c>
      <c r="M11" s="11">
        <f t="shared" si="15"/>
        <v>409.61742212804921</v>
      </c>
      <c r="N11" s="11">
        <f t="shared" si="16"/>
        <v>230.7065812430823</v>
      </c>
      <c r="O11" s="11">
        <f t="shared" si="17"/>
        <v>171.28370160376338</v>
      </c>
      <c r="P11" s="11">
        <f t="shared" si="18"/>
        <v>416.91092426725322</v>
      </c>
      <c r="Q11" s="11">
        <f t="shared" si="19"/>
        <v>197.75410508273862</v>
      </c>
      <c r="R11" s="11">
        <f t="shared" si="20"/>
        <v>409.61742212804921</v>
      </c>
      <c r="S11" s="11">
        <f t="shared" si="21"/>
        <v>230.7065812430823</v>
      </c>
      <c r="T11" s="11">
        <f t="shared" si="22"/>
        <v>171.28370160376338</v>
      </c>
      <c r="U11" s="11">
        <f t="shared" si="23"/>
        <v>416.91092426725322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</row>
    <row r="12" spans="1:36" x14ac:dyDescent="0.25">
      <c r="A12" s="1">
        <v>2030</v>
      </c>
      <c r="B12" s="11">
        <f t="shared" si="4"/>
        <v>197.75410508273862</v>
      </c>
      <c r="C12" s="11">
        <f t="shared" si="5"/>
        <v>409.61742212804921</v>
      </c>
      <c r="D12" s="11">
        <f t="shared" si="6"/>
        <v>230.7065812430823</v>
      </c>
      <c r="E12" s="11">
        <f t="shared" si="7"/>
        <v>171.28370160376338</v>
      </c>
      <c r="F12" s="11">
        <f t="shared" si="8"/>
        <v>416.91092426725322</v>
      </c>
      <c r="G12" s="11">
        <f t="shared" si="9"/>
        <v>197.75410508273862</v>
      </c>
      <c r="H12" s="11">
        <f t="shared" si="10"/>
        <v>409.61742212804921</v>
      </c>
      <c r="I12" s="11">
        <f t="shared" si="11"/>
        <v>230.7065812430823</v>
      </c>
      <c r="J12" s="11">
        <f t="shared" si="12"/>
        <v>171.28370160376338</v>
      </c>
      <c r="K12" s="11">
        <f t="shared" si="13"/>
        <v>416.91092426725322</v>
      </c>
      <c r="L12" s="11">
        <f t="shared" si="14"/>
        <v>197.75410508273862</v>
      </c>
      <c r="M12" s="11">
        <f t="shared" si="15"/>
        <v>409.61742212804921</v>
      </c>
      <c r="N12" s="11">
        <f t="shared" si="16"/>
        <v>230.7065812430823</v>
      </c>
      <c r="O12" s="11">
        <f t="shared" si="17"/>
        <v>171.28370160376338</v>
      </c>
      <c r="P12" s="11">
        <f t="shared" si="18"/>
        <v>416.91092426725322</v>
      </c>
      <c r="Q12" s="11">
        <f t="shared" si="19"/>
        <v>197.75410508273862</v>
      </c>
      <c r="R12" s="11">
        <f t="shared" si="20"/>
        <v>409.61742212804921</v>
      </c>
      <c r="S12" s="11">
        <f t="shared" si="21"/>
        <v>230.7065812430823</v>
      </c>
      <c r="T12" s="11">
        <f t="shared" si="22"/>
        <v>171.28370160376338</v>
      </c>
      <c r="U12" s="11">
        <f>U11</f>
        <v>416.91092426725322</v>
      </c>
      <c r="V12" s="11">
        <f>Q2</f>
        <v>197.75410508273862</v>
      </c>
      <c r="W12" s="11">
        <f t="shared" ref="W12:Z12" si="24">R2</f>
        <v>409.61742212804921</v>
      </c>
      <c r="X12" s="11">
        <f t="shared" si="24"/>
        <v>230.7065812430823</v>
      </c>
      <c r="Y12" s="11">
        <f t="shared" si="24"/>
        <v>171.28370160376338</v>
      </c>
      <c r="Z12" s="11">
        <f t="shared" si="24"/>
        <v>416.91092426725322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</row>
    <row r="13" spans="1:36" x14ac:dyDescent="0.25">
      <c r="A13" s="1">
        <v>2031</v>
      </c>
      <c r="B13" s="11">
        <f t="shared" si="4"/>
        <v>197.75410508273862</v>
      </c>
      <c r="C13" s="11">
        <f t="shared" si="5"/>
        <v>409.61742212804921</v>
      </c>
      <c r="D13" s="11">
        <f t="shared" si="6"/>
        <v>230.7065812430823</v>
      </c>
      <c r="E13" s="11">
        <f t="shared" si="7"/>
        <v>171.28370160376338</v>
      </c>
      <c r="F13" s="11">
        <f t="shared" si="8"/>
        <v>416.91092426725322</v>
      </c>
      <c r="G13" s="11">
        <f t="shared" si="9"/>
        <v>197.75410508273862</v>
      </c>
      <c r="H13" s="11">
        <f t="shared" si="10"/>
        <v>409.61742212804921</v>
      </c>
      <c r="I13" s="11">
        <f t="shared" si="11"/>
        <v>230.7065812430823</v>
      </c>
      <c r="J13" s="11">
        <f t="shared" si="12"/>
        <v>171.28370160376338</v>
      </c>
      <c r="K13" s="11">
        <f t="shared" si="13"/>
        <v>416.91092426725322</v>
      </c>
      <c r="L13" s="11">
        <f t="shared" si="14"/>
        <v>197.75410508273862</v>
      </c>
      <c r="M13" s="11">
        <f t="shared" si="15"/>
        <v>409.61742212804921</v>
      </c>
      <c r="N13" s="11">
        <f t="shared" si="16"/>
        <v>230.7065812430823</v>
      </c>
      <c r="O13" s="11">
        <f t="shared" si="17"/>
        <v>171.28370160376338</v>
      </c>
      <c r="P13" s="11">
        <f t="shared" si="18"/>
        <v>416.91092426725322</v>
      </c>
      <c r="Q13" s="11">
        <f t="shared" si="19"/>
        <v>197.75410508273862</v>
      </c>
      <c r="R13" s="11">
        <f t="shared" si="20"/>
        <v>409.61742212804921</v>
      </c>
      <c r="S13" s="11">
        <f t="shared" si="21"/>
        <v>230.7065812430823</v>
      </c>
      <c r="T13" s="11">
        <f t="shared" si="22"/>
        <v>171.28370160376338</v>
      </c>
      <c r="U13" s="11">
        <f t="shared" si="23"/>
        <v>416.91092426725322</v>
      </c>
      <c r="V13" s="11">
        <f t="shared" ref="V13:V32" si="25">Q3</f>
        <v>197.75410508273862</v>
      </c>
      <c r="W13" s="11">
        <f t="shared" ref="W13:W32" si="26">R3</f>
        <v>409.61742212804921</v>
      </c>
      <c r="X13" s="11">
        <f t="shared" ref="X13:X32" si="27">S3</f>
        <v>230.7065812430823</v>
      </c>
      <c r="Y13" s="11">
        <f t="shared" ref="Y13:Y32" si="28">T3</f>
        <v>171.28370160376338</v>
      </c>
      <c r="Z13" s="11">
        <f t="shared" ref="Z13:Z32" si="29">U3</f>
        <v>416.91092426725322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</row>
    <row r="14" spans="1:36" x14ac:dyDescent="0.25">
      <c r="A14" s="1">
        <v>2032</v>
      </c>
      <c r="B14" s="11">
        <f t="shared" si="4"/>
        <v>197.75410508273862</v>
      </c>
      <c r="C14" s="11">
        <f t="shared" si="5"/>
        <v>409.61742212804921</v>
      </c>
      <c r="D14" s="11">
        <f t="shared" si="6"/>
        <v>230.7065812430823</v>
      </c>
      <c r="E14" s="11">
        <f t="shared" si="7"/>
        <v>171.28370160376338</v>
      </c>
      <c r="F14" s="11">
        <f t="shared" si="8"/>
        <v>416.91092426725322</v>
      </c>
      <c r="G14" s="11">
        <f t="shared" si="9"/>
        <v>197.75410508273862</v>
      </c>
      <c r="H14" s="11">
        <f t="shared" si="10"/>
        <v>409.61742212804921</v>
      </c>
      <c r="I14" s="11">
        <f t="shared" si="11"/>
        <v>230.7065812430823</v>
      </c>
      <c r="J14" s="11">
        <f t="shared" si="12"/>
        <v>171.28370160376338</v>
      </c>
      <c r="K14" s="11">
        <f t="shared" si="13"/>
        <v>416.91092426725322</v>
      </c>
      <c r="L14" s="11">
        <f t="shared" si="14"/>
        <v>197.75410508273862</v>
      </c>
      <c r="M14" s="11">
        <f t="shared" si="15"/>
        <v>409.61742212804921</v>
      </c>
      <c r="N14" s="11">
        <f t="shared" si="16"/>
        <v>230.7065812430823</v>
      </c>
      <c r="O14" s="11">
        <f t="shared" si="17"/>
        <v>171.28370160376338</v>
      </c>
      <c r="P14" s="11">
        <f t="shared" si="18"/>
        <v>416.91092426725322</v>
      </c>
      <c r="Q14" s="11">
        <f t="shared" si="19"/>
        <v>197.75410508273862</v>
      </c>
      <c r="R14" s="11">
        <f t="shared" si="20"/>
        <v>409.61742212804921</v>
      </c>
      <c r="S14" s="11">
        <f t="shared" si="21"/>
        <v>230.7065812430823</v>
      </c>
      <c r="T14" s="11">
        <f t="shared" si="22"/>
        <v>171.28370160376338</v>
      </c>
      <c r="U14" s="11">
        <f t="shared" si="23"/>
        <v>416.91092426725322</v>
      </c>
      <c r="V14" s="11">
        <f t="shared" si="25"/>
        <v>197.75410508273862</v>
      </c>
      <c r="W14" s="11">
        <f t="shared" si="26"/>
        <v>409.61742212804921</v>
      </c>
      <c r="X14" s="11">
        <f t="shared" si="27"/>
        <v>230.7065812430823</v>
      </c>
      <c r="Y14" s="11">
        <f t="shared" si="28"/>
        <v>171.28370160376338</v>
      </c>
      <c r="Z14" s="11">
        <f t="shared" si="29"/>
        <v>416.91092426725322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</row>
    <row r="15" spans="1:36" x14ac:dyDescent="0.25">
      <c r="A15" s="1">
        <v>2033</v>
      </c>
      <c r="B15" s="11">
        <f t="shared" si="4"/>
        <v>197.75410508273862</v>
      </c>
      <c r="C15" s="11">
        <f t="shared" si="5"/>
        <v>409.61742212804921</v>
      </c>
      <c r="D15" s="11">
        <f t="shared" si="6"/>
        <v>230.7065812430823</v>
      </c>
      <c r="E15" s="11">
        <f t="shared" si="7"/>
        <v>171.28370160376338</v>
      </c>
      <c r="F15" s="11">
        <f t="shared" si="8"/>
        <v>416.91092426725322</v>
      </c>
      <c r="G15" s="11">
        <f t="shared" si="9"/>
        <v>197.75410508273862</v>
      </c>
      <c r="H15" s="11">
        <f t="shared" si="10"/>
        <v>409.61742212804921</v>
      </c>
      <c r="I15" s="11">
        <f t="shared" si="11"/>
        <v>230.7065812430823</v>
      </c>
      <c r="J15" s="11">
        <f t="shared" si="12"/>
        <v>171.28370160376338</v>
      </c>
      <c r="K15" s="11">
        <f t="shared" si="13"/>
        <v>416.91092426725322</v>
      </c>
      <c r="L15" s="11">
        <f t="shared" si="14"/>
        <v>197.75410508273862</v>
      </c>
      <c r="M15" s="11">
        <f t="shared" si="15"/>
        <v>409.61742212804921</v>
      </c>
      <c r="N15" s="11">
        <f t="shared" si="16"/>
        <v>230.7065812430823</v>
      </c>
      <c r="O15" s="11">
        <f t="shared" si="17"/>
        <v>171.28370160376338</v>
      </c>
      <c r="P15" s="11">
        <f t="shared" si="18"/>
        <v>416.91092426725322</v>
      </c>
      <c r="Q15" s="11">
        <f t="shared" si="19"/>
        <v>197.75410508273862</v>
      </c>
      <c r="R15" s="11">
        <f t="shared" si="20"/>
        <v>409.61742212804921</v>
      </c>
      <c r="S15" s="11">
        <f t="shared" si="21"/>
        <v>230.7065812430823</v>
      </c>
      <c r="T15" s="11">
        <f t="shared" si="22"/>
        <v>171.28370160376338</v>
      </c>
      <c r="U15" s="11">
        <f t="shared" si="23"/>
        <v>416.91092426725322</v>
      </c>
      <c r="V15" s="11">
        <f t="shared" si="25"/>
        <v>197.75410508273862</v>
      </c>
      <c r="W15" s="11">
        <f t="shared" si="26"/>
        <v>409.61742212804921</v>
      </c>
      <c r="X15" s="11">
        <f t="shared" si="27"/>
        <v>230.7065812430823</v>
      </c>
      <c r="Y15" s="11">
        <f t="shared" si="28"/>
        <v>171.28370160376338</v>
      </c>
      <c r="Z15" s="11">
        <f t="shared" si="29"/>
        <v>416.91092426725322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</row>
    <row r="16" spans="1:36" x14ac:dyDescent="0.25">
      <c r="A16" s="1">
        <v>2034</v>
      </c>
      <c r="B16" s="11">
        <f t="shared" si="4"/>
        <v>197.75410508273862</v>
      </c>
      <c r="C16" s="11">
        <f t="shared" si="5"/>
        <v>409.61742212804921</v>
      </c>
      <c r="D16" s="11">
        <f t="shared" si="6"/>
        <v>230.7065812430823</v>
      </c>
      <c r="E16" s="11">
        <f t="shared" si="7"/>
        <v>171.28370160376338</v>
      </c>
      <c r="F16" s="11">
        <f t="shared" si="8"/>
        <v>416.91092426725322</v>
      </c>
      <c r="G16" s="11">
        <f t="shared" si="9"/>
        <v>197.75410508273862</v>
      </c>
      <c r="H16" s="11">
        <f t="shared" si="10"/>
        <v>409.61742212804921</v>
      </c>
      <c r="I16" s="11">
        <f t="shared" si="11"/>
        <v>230.7065812430823</v>
      </c>
      <c r="J16" s="11">
        <f t="shared" si="12"/>
        <v>171.28370160376338</v>
      </c>
      <c r="K16" s="11">
        <f t="shared" si="13"/>
        <v>416.91092426725322</v>
      </c>
      <c r="L16" s="11">
        <f t="shared" si="14"/>
        <v>197.75410508273862</v>
      </c>
      <c r="M16" s="11">
        <f t="shared" si="15"/>
        <v>409.61742212804921</v>
      </c>
      <c r="N16" s="11">
        <f t="shared" si="16"/>
        <v>230.7065812430823</v>
      </c>
      <c r="O16" s="11">
        <f t="shared" si="17"/>
        <v>171.28370160376338</v>
      </c>
      <c r="P16" s="11">
        <f t="shared" si="18"/>
        <v>416.91092426725322</v>
      </c>
      <c r="Q16" s="11">
        <f t="shared" si="19"/>
        <v>197.75410508273862</v>
      </c>
      <c r="R16" s="11">
        <f t="shared" si="20"/>
        <v>409.61742212804921</v>
      </c>
      <c r="S16" s="11">
        <f t="shared" si="21"/>
        <v>230.7065812430823</v>
      </c>
      <c r="T16" s="11">
        <f t="shared" si="22"/>
        <v>171.28370160376338</v>
      </c>
      <c r="U16" s="11">
        <f t="shared" si="23"/>
        <v>416.91092426725322</v>
      </c>
      <c r="V16" s="11">
        <f t="shared" si="25"/>
        <v>197.75410508273862</v>
      </c>
      <c r="W16" s="11">
        <f t="shared" si="26"/>
        <v>409.61742212804921</v>
      </c>
      <c r="X16" s="11">
        <f t="shared" si="27"/>
        <v>230.7065812430823</v>
      </c>
      <c r="Y16" s="11">
        <f t="shared" si="28"/>
        <v>171.28370160376338</v>
      </c>
      <c r="Z16" s="11">
        <f t="shared" si="29"/>
        <v>416.91092426725322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</row>
    <row r="17" spans="1:36" x14ac:dyDescent="0.25">
      <c r="A17" s="1">
        <v>2035</v>
      </c>
      <c r="B17" s="11">
        <f t="shared" si="4"/>
        <v>197.75410508273862</v>
      </c>
      <c r="C17" s="11">
        <f t="shared" si="5"/>
        <v>409.61742212804921</v>
      </c>
      <c r="D17" s="11">
        <f t="shared" si="6"/>
        <v>230.7065812430823</v>
      </c>
      <c r="E17" s="11">
        <f t="shared" si="7"/>
        <v>171.28370160376338</v>
      </c>
      <c r="F17" s="11">
        <f t="shared" si="8"/>
        <v>416.91092426725322</v>
      </c>
      <c r="G17" s="11">
        <f t="shared" si="9"/>
        <v>197.75410508273862</v>
      </c>
      <c r="H17" s="11">
        <f t="shared" si="10"/>
        <v>409.61742212804921</v>
      </c>
      <c r="I17" s="11">
        <f t="shared" si="11"/>
        <v>230.7065812430823</v>
      </c>
      <c r="J17" s="11">
        <f t="shared" si="12"/>
        <v>171.28370160376338</v>
      </c>
      <c r="K17" s="11">
        <f t="shared" si="13"/>
        <v>416.91092426725322</v>
      </c>
      <c r="L17" s="11">
        <f t="shared" si="14"/>
        <v>197.75410508273862</v>
      </c>
      <c r="M17" s="11">
        <f t="shared" si="15"/>
        <v>409.61742212804921</v>
      </c>
      <c r="N17" s="11">
        <f t="shared" si="16"/>
        <v>230.7065812430823</v>
      </c>
      <c r="O17" s="11">
        <f t="shared" si="17"/>
        <v>171.28370160376338</v>
      </c>
      <c r="P17" s="11">
        <f t="shared" si="18"/>
        <v>416.91092426725322</v>
      </c>
      <c r="Q17" s="11">
        <f t="shared" si="19"/>
        <v>197.75410508273862</v>
      </c>
      <c r="R17" s="11">
        <f t="shared" si="20"/>
        <v>409.61742212804921</v>
      </c>
      <c r="S17" s="11">
        <f t="shared" si="21"/>
        <v>230.7065812430823</v>
      </c>
      <c r="T17" s="11">
        <f t="shared" si="22"/>
        <v>171.28370160376338</v>
      </c>
      <c r="U17" s="11">
        <f t="shared" si="23"/>
        <v>416.91092426725322</v>
      </c>
      <c r="V17" s="11">
        <f t="shared" si="25"/>
        <v>197.75410508273862</v>
      </c>
      <c r="W17" s="11">
        <f t="shared" si="26"/>
        <v>409.61742212804921</v>
      </c>
      <c r="X17" s="11">
        <f t="shared" si="27"/>
        <v>230.7065812430823</v>
      </c>
      <c r="Y17" s="11">
        <f t="shared" si="28"/>
        <v>171.28370160376338</v>
      </c>
      <c r="Z17" s="11">
        <f t="shared" si="29"/>
        <v>416.91092426725322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</row>
    <row r="18" spans="1:36" x14ac:dyDescent="0.25">
      <c r="A18" s="1">
        <v>2036</v>
      </c>
      <c r="B18" s="11">
        <f t="shared" si="4"/>
        <v>197.75410508273862</v>
      </c>
      <c r="C18" s="11">
        <f t="shared" si="5"/>
        <v>409.61742212804921</v>
      </c>
      <c r="D18" s="11">
        <f t="shared" si="6"/>
        <v>230.7065812430823</v>
      </c>
      <c r="E18" s="11">
        <f t="shared" si="7"/>
        <v>171.28370160376338</v>
      </c>
      <c r="F18" s="11">
        <f t="shared" si="8"/>
        <v>416.91092426725322</v>
      </c>
      <c r="G18" s="11">
        <f t="shared" si="9"/>
        <v>197.75410508273862</v>
      </c>
      <c r="H18" s="11">
        <f t="shared" si="10"/>
        <v>409.61742212804921</v>
      </c>
      <c r="I18" s="11">
        <f t="shared" si="11"/>
        <v>230.7065812430823</v>
      </c>
      <c r="J18" s="11">
        <f t="shared" si="12"/>
        <v>171.28370160376338</v>
      </c>
      <c r="K18" s="11">
        <f t="shared" si="13"/>
        <v>416.91092426725322</v>
      </c>
      <c r="L18" s="11">
        <f t="shared" si="14"/>
        <v>197.75410508273862</v>
      </c>
      <c r="M18" s="11">
        <f t="shared" si="15"/>
        <v>409.61742212804921</v>
      </c>
      <c r="N18" s="11">
        <f t="shared" si="16"/>
        <v>230.7065812430823</v>
      </c>
      <c r="O18" s="11">
        <f t="shared" si="17"/>
        <v>171.28370160376338</v>
      </c>
      <c r="P18" s="11">
        <f t="shared" si="18"/>
        <v>416.91092426725322</v>
      </c>
      <c r="Q18" s="11">
        <f t="shared" si="19"/>
        <v>197.75410508273862</v>
      </c>
      <c r="R18" s="11">
        <f t="shared" si="20"/>
        <v>409.61742212804921</v>
      </c>
      <c r="S18" s="11">
        <f t="shared" si="21"/>
        <v>230.7065812430823</v>
      </c>
      <c r="T18" s="11">
        <f t="shared" si="22"/>
        <v>171.28370160376338</v>
      </c>
      <c r="U18" s="11">
        <f t="shared" si="23"/>
        <v>416.91092426725322</v>
      </c>
      <c r="V18" s="11">
        <f t="shared" si="25"/>
        <v>197.75410508273862</v>
      </c>
      <c r="W18" s="11">
        <f t="shared" si="26"/>
        <v>409.61742212804921</v>
      </c>
      <c r="X18" s="11">
        <f t="shared" si="27"/>
        <v>230.7065812430823</v>
      </c>
      <c r="Y18" s="11">
        <f t="shared" si="28"/>
        <v>171.28370160376338</v>
      </c>
      <c r="Z18" s="11">
        <f t="shared" si="29"/>
        <v>416.91092426725322</v>
      </c>
      <c r="AA18" s="11">
        <f>V12</f>
        <v>197.75410508273862</v>
      </c>
      <c r="AB18" s="11">
        <f t="shared" ref="AB18:AE18" si="30">W12</f>
        <v>409.61742212804921</v>
      </c>
      <c r="AC18" s="11">
        <f t="shared" si="30"/>
        <v>230.7065812430823</v>
      </c>
      <c r="AD18" s="11">
        <f t="shared" si="30"/>
        <v>171.28370160376338</v>
      </c>
      <c r="AE18" s="11">
        <f t="shared" si="30"/>
        <v>416.91092426725322</v>
      </c>
      <c r="AF18" s="11">
        <f>AA18</f>
        <v>197.75410508273862</v>
      </c>
      <c r="AG18" s="11">
        <f t="shared" ref="AG18:AJ18" si="31">AB18</f>
        <v>409.61742212804921</v>
      </c>
      <c r="AH18" s="11">
        <f t="shared" si="31"/>
        <v>230.7065812430823</v>
      </c>
      <c r="AI18" s="11">
        <f t="shared" si="31"/>
        <v>171.28370160376338</v>
      </c>
      <c r="AJ18" s="11">
        <f t="shared" si="31"/>
        <v>416.91092426725322</v>
      </c>
    </row>
    <row r="19" spans="1:36" x14ac:dyDescent="0.25">
      <c r="A19" s="1">
        <v>2037</v>
      </c>
      <c r="B19" s="11">
        <f t="shared" si="4"/>
        <v>197.75410508273862</v>
      </c>
      <c r="C19" s="11">
        <f t="shared" si="5"/>
        <v>409.61742212804921</v>
      </c>
      <c r="D19" s="11">
        <f t="shared" si="6"/>
        <v>230.7065812430823</v>
      </c>
      <c r="E19" s="11">
        <f t="shared" si="7"/>
        <v>171.28370160376338</v>
      </c>
      <c r="F19" s="11">
        <f t="shared" si="8"/>
        <v>416.91092426725322</v>
      </c>
      <c r="G19" s="11">
        <f t="shared" si="9"/>
        <v>197.75410508273862</v>
      </c>
      <c r="H19" s="11">
        <f t="shared" si="10"/>
        <v>409.61742212804921</v>
      </c>
      <c r="I19" s="11">
        <f t="shared" si="11"/>
        <v>230.7065812430823</v>
      </c>
      <c r="J19" s="11">
        <f t="shared" si="12"/>
        <v>171.28370160376338</v>
      </c>
      <c r="K19" s="11">
        <f t="shared" si="13"/>
        <v>416.91092426725322</v>
      </c>
      <c r="L19" s="11">
        <f t="shared" si="14"/>
        <v>197.75410508273862</v>
      </c>
      <c r="M19" s="11">
        <f t="shared" si="15"/>
        <v>409.61742212804921</v>
      </c>
      <c r="N19" s="11">
        <f t="shared" si="16"/>
        <v>230.7065812430823</v>
      </c>
      <c r="O19" s="11">
        <f t="shared" si="17"/>
        <v>171.28370160376338</v>
      </c>
      <c r="P19" s="11">
        <f t="shared" si="18"/>
        <v>416.91092426725322</v>
      </c>
      <c r="Q19" s="11">
        <f t="shared" si="19"/>
        <v>197.75410508273862</v>
      </c>
      <c r="R19" s="11">
        <f t="shared" si="20"/>
        <v>409.61742212804921</v>
      </c>
      <c r="S19" s="11">
        <f t="shared" si="21"/>
        <v>230.7065812430823</v>
      </c>
      <c r="T19" s="11">
        <f t="shared" si="22"/>
        <v>171.28370160376338</v>
      </c>
      <c r="U19" s="11">
        <f t="shared" si="23"/>
        <v>416.91092426725322</v>
      </c>
      <c r="V19" s="11">
        <f t="shared" si="25"/>
        <v>197.75410508273862</v>
      </c>
      <c r="W19" s="11">
        <f t="shared" si="26"/>
        <v>409.61742212804921</v>
      </c>
      <c r="X19" s="11">
        <f t="shared" si="27"/>
        <v>230.7065812430823</v>
      </c>
      <c r="Y19" s="11">
        <f t="shared" si="28"/>
        <v>171.28370160376338</v>
      </c>
      <c r="Z19" s="11">
        <f t="shared" si="29"/>
        <v>416.91092426725322</v>
      </c>
      <c r="AA19" s="11">
        <f t="shared" ref="AA19:AA32" si="32">V13</f>
        <v>197.75410508273862</v>
      </c>
      <c r="AB19" s="11">
        <f t="shared" ref="AB19:AB32" si="33">W13</f>
        <v>409.61742212804921</v>
      </c>
      <c r="AC19" s="11">
        <f t="shared" ref="AC19:AC32" si="34">X13</f>
        <v>230.7065812430823</v>
      </c>
      <c r="AD19" s="11">
        <f t="shared" ref="AD19:AD32" si="35">Y13</f>
        <v>171.28370160376338</v>
      </c>
      <c r="AE19" s="11">
        <f t="shared" ref="AE19:AE32" si="36">Z13</f>
        <v>416.91092426725322</v>
      </c>
      <c r="AF19" s="11">
        <f t="shared" ref="AF19:AF32" si="37">AA19</f>
        <v>197.75410508273862</v>
      </c>
      <c r="AG19" s="11">
        <f t="shared" ref="AG19:AG32" si="38">AB19</f>
        <v>409.61742212804921</v>
      </c>
      <c r="AH19" s="11">
        <f t="shared" ref="AH19:AH32" si="39">AC19</f>
        <v>230.7065812430823</v>
      </c>
      <c r="AI19" s="11">
        <f t="shared" ref="AI19:AI32" si="40">AD19</f>
        <v>171.28370160376338</v>
      </c>
      <c r="AJ19" s="11">
        <f t="shared" ref="AJ19:AJ32" si="41">AE19</f>
        <v>416.91092426725322</v>
      </c>
    </row>
    <row r="20" spans="1:36" x14ac:dyDescent="0.25">
      <c r="A20" s="1">
        <v>2038</v>
      </c>
      <c r="B20" s="11">
        <f t="shared" si="4"/>
        <v>197.75410508273862</v>
      </c>
      <c r="C20" s="11">
        <f t="shared" si="5"/>
        <v>409.61742212804921</v>
      </c>
      <c r="D20" s="11">
        <f t="shared" si="6"/>
        <v>230.7065812430823</v>
      </c>
      <c r="E20" s="11">
        <f t="shared" si="7"/>
        <v>171.28370160376338</v>
      </c>
      <c r="F20" s="11">
        <f t="shared" si="8"/>
        <v>416.91092426725322</v>
      </c>
      <c r="G20" s="11">
        <f t="shared" si="9"/>
        <v>197.75410508273862</v>
      </c>
      <c r="H20" s="11">
        <f t="shared" si="10"/>
        <v>409.61742212804921</v>
      </c>
      <c r="I20" s="11">
        <f t="shared" si="11"/>
        <v>230.7065812430823</v>
      </c>
      <c r="J20" s="11">
        <f t="shared" si="12"/>
        <v>171.28370160376338</v>
      </c>
      <c r="K20" s="11">
        <f t="shared" si="13"/>
        <v>416.91092426725322</v>
      </c>
      <c r="L20" s="11">
        <f t="shared" si="14"/>
        <v>197.75410508273862</v>
      </c>
      <c r="M20" s="11">
        <f t="shared" si="15"/>
        <v>409.61742212804921</v>
      </c>
      <c r="N20" s="11">
        <f t="shared" si="16"/>
        <v>230.7065812430823</v>
      </c>
      <c r="O20" s="11">
        <f t="shared" si="17"/>
        <v>171.28370160376338</v>
      </c>
      <c r="P20" s="11">
        <f t="shared" si="18"/>
        <v>416.91092426725322</v>
      </c>
      <c r="Q20" s="11">
        <f t="shared" si="19"/>
        <v>197.75410508273862</v>
      </c>
      <c r="R20" s="11">
        <f t="shared" si="20"/>
        <v>409.61742212804921</v>
      </c>
      <c r="S20" s="11">
        <f t="shared" si="21"/>
        <v>230.7065812430823</v>
      </c>
      <c r="T20" s="11">
        <f t="shared" si="22"/>
        <v>171.28370160376338</v>
      </c>
      <c r="U20" s="11">
        <f t="shared" si="23"/>
        <v>416.91092426725322</v>
      </c>
      <c r="V20" s="11">
        <f t="shared" si="25"/>
        <v>197.75410508273862</v>
      </c>
      <c r="W20" s="11">
        <f t="shared" si="26"/>
        <v>409.61742212804921</v>
      </c>
      <c r="X20" s="11">
        <f t="shared" si="27"/>
        <v>230.7065812430823</v>
      </c>
      <c r="Y20" s="11">
        <f t="shared" si="28"/>
        <v>171.28370160376338</v>
      </c>
      <c r="Z20" s="11">
        <f t="shared" si="29"/>
        <v>416.91092426725322</v>
      </c>
      <c r="AA20" s="11">
        <f t="shared" si="32"/>
        <v>197.75410508273862</v>
      </c>
      <c r="AB20" s="11">
        <f t="shared" si="33"/>
        <v>409.61742212804921</v>
      </c>
      <c r="AC20" s="11">
        <f t="shared" si="34"/>
        <v>230.7065812430823</v>
      </c>
      <c r="AD20" s="11">
        <f t="shared" si="35"/>
        <v>171.28370160376338</v>
      </c>
      <c r="AE20" s="11">
        <f t="shared" si="36"/>
        <v>416.91092426725322</v>
      </c>
      <c r="AF20" s="11">
        <f t="shared" si="37"/>
        <v>197.75410508273862</v>
      </c>
      <c r="AG20" s="11">
        <f t="shared" si="38"/>
        <v>409.61742212804921</v>
      </c>
      <c r="AH20" s="11">
        <f t="shared" si="39"/>
        <v>230.7065812430823</v>
      </c>
      <c r="AI20" s="11">
        <f t="shared" si="40"/>
        <v>171.28370160376338</v>
      </c>
      <c r="AJ20" s="11">
        <f t="shared" si="41"/>
        <v>416.91092426725322</v>
      </c>
    </row>
    <row r="21" spans="1:36" x14ac:dyDescent="0.25">
      <c r="A21" s="1">
        <v>2039</v>
      </c>
      <c r="B21" s="11">
        <f t="shared" si="4"/>
        <v>197.75410508273862</v>
      </c>
      <c r="C21" s="11">
        <f t="shared" si="5"/>
        <v>409.61742212804921</v>
      </c>
      <c r="D21" s="11">
        <f t="shared" si="6"/>
        <v>230.7065812430823</v>
      </c>
      <c r="E21" s="11">
        <f t="shared" si="7"/>
        <v>171.28370160376338</v>
      </c>
      <c r="F21" s="11">
        <f t="shared" si="8"/>
        <v>416.91092426725322</v>
      </c>
      <c r="G21" s="11">
        <f t="shared" si="9"/>
        <v>197.75410508273862</v>
      </c>
      <c r="H21" s="11">
        <f t="shared" si="10"/>
        <v>409.61742212804921</v>
      </c>
      <c r="I21" s="11">
        <f t="shared" si="11"/>
        <v>230.7065812430823</v>
      </c>
      <c r="J21" s="11">
        <f t="shared" si="12"/>
        <v>171.28370160376338</v>
      </c>
      <c r="K21" s="11">
        <f t="shared" si="13"/>
        <v>416.91092426725322</v>
      </c>
      <c r="L21" s="11">
        <f t="shared" si="14"/>
        <v>197.75410508273862</v>
      </c>
      <c r="M21" s="11">
        <f t="shared" si="15"/>
        <v>409.61742212804921</v>
      </c>
      <c r="N21" s="11">
        <f t="shared" si="16"/>
        <v>230.7065812430823</v>
      </c>
      <c r="O21" s="11">
        <f t="shared" si="17"/>
        <v>171.28370160376338</v>
      </c>
      <c r="P21" s="11">
        <f t="shared" si="18"/>
        <v>416.91092426725322</v>
      </c>
      <c r="Q21" s="11">
        <f t="shared" si="19"/>
        <v>197.75410508273862</v>
      </c>
      <c r="R21" s="11">
        <f t="shared" si="20"/>
        <v>409.61742212804921</v>
      </c>
      <c r="S21" s="11">
        <f t="shared" si="21"/>
        <v>230.7065812430823</v>
      </c>
      <c r="T21" s="11">
        <f t="shared" si="22"/>
        <v>171.28370160376338</v>
      </c>
      <c r="U21" s="11">
        <f t="shared" si="23"/>
        <v>416.91092426725322</v>
      </c>
      <c r="V21" s="11">
        <f t="shared" si="25"/>
        <v>197.75410508273862</v>
      </c>
      <c r="W21" s="11">
        <f t="shared" si="26"/>
        <v>409.61742212804921</v>
      </c>
      <c r="X21" s="11">
        <f t="shared" si="27"/>
        <v>230.7065812430823</v>
      </c>
      <c r="Y21" s="11">
        <f t="shared" si="28"/>
        <v>171.28370160376338</v>
      </c>
      <c r="Z21" s="11">
        <f t="shared" si="29"/>
        <v>416.91092426725322</v>
      </c>
      <c r="AA21" s="11">
        <f t="shared" si="32"/>
        <v>197.75410508273862</v>
      </c>
      <c r="AB21" s="11">
        <f t="shared" si="33"/>
        <v>409.61742212804921</v>
      </c>
      <c r="AC21" s="11">
        <f t="shared" si="34"/>
        <v>230.7065812430823</v>
      </c>
      <c r="AD21" s="11">
        <f t="shared" si="35"/>
        <v>171.28370160376338</v>
      </c>
      <c r="AE21" s="11">
        <f t="shared" si="36"/>
        <v>416.91092426725322</v>
      </c>
      <c r="AF21" s="11">
        <f t="shared" si="37"/>
        <v>197.75410508273862</v>
      </c>
      <c r="AG21" s="11">
        <f t="shared" si="38"/>
        <v>409.61742212804921</v>
      </c>
      <c r="AH21" s="11">
        <f t="shared" si="39"/>
        <v>230.7065812430823</v>
      </c>
      <c r="AI21" s="11">
        <f t="shared" si="40"/>
        <v>171.28370160376338</v>
      </c>
      <c r="AJ21" s="11">
        <f t="shared" si="41"/>
        <v>416.91092426725322</v>
      </c>
    </row>
    <row r="22" spans="1:36" x14ac:dyDescent="0.25">
      <c r="A22" s="1">
        <v>2040</v>
      </c>
      <c r="B22" s="11">
        <f t="shared" si="4"/>
        <v>197.75410508273862</v>
      </c>
      <c r="C22" s="11">
        <f t="shared" si="5"/>
        <v>409.61742212804921</v>
      </c>
      <c r="D22" s="11">
        <f t="shared" si="6"/>
        <v>230.7065812430823</v>
      </c>
      <c r="E22" s="11">
        <f t="shared" si="7"/>
        <v>171.28370160376338</v>
      </c>
      <c r="F22" s="11">
        <f t="shared" si="8"/>
        <v>416.91092426725322</v>
      </c>
      <c r="G22" s="11">
        <f t="shared" si="9"/>
        <v>197.75410508273862</v>
      </c>
      <c r="H22" s="11">
        <f t="shared" si="10"/>
        <v>409.61742212804921</v>
      </c>
      <c r="I22" s="11">
        <f t="shared" si="11"/>
        <v>230.7065812430823</v>
      </c>
      <c r="J22" s="11">
        <f t="shared" si="12"/>
        <v>171.28370160376338</v>
      </c>
      <c r="K22" s="11">
        <f t="shared" si="13"/>
        <v>416.91092426725322</v>
      </c>
      <c r="L22" s="11">
        <f t="shared" si="14"/>
        <v>197.75410508273862</v>
      </c>
      <c r="M22" s="11">
        <f t="shared" si="15"/>
        <v>409.61742212804921</v>
      </c>
      <c r="N22" s="11">
        <f t="shared" si="16"/>
        <v>230.7065812430823</v>
      </c>
      <c r="O22" s="11">
        <f t="shared" si="17"/>
        <v>171.28370160376338</v>
      </c>
      <c r="P22" s="11">
        <f t="shared" si="18"/>
        <v>416.91092426725322</v>
      </c>
      <c r="Q22" s="11">
        <f t="shared" si="19"/>
        <v>197.75410508273862</v>
      </c>
      <c r="R22" s="11">
        <f t="shared" si="20"/>
        <v>409.61742212804921</v>
      </c>
      <c r="S22" s="11">
        <f t="shared" si="21"/>
        <v>230.7065812430823</v>
      </c>
      <c r="T22" s="11">
        <f t="shared" si="22"/>
        <v>171.28370160376338</v>
      </c>
      <c r="U22" s="11">
        <f t="shared" si="23"/>
        <v>416.91092426725322</v>
      </c>
      <c r="V22" s="11">
        <f t="shared" si="25"/>
        <v>197.75410508273862</v>
      </c>
      <c r="W22" s="11">
        <f t="shared" si="26"/>
        <v>409.61742212804921</v>
      </c>
      <c r="X22" s="11">
        <f t="shared" si="27"/>
        <v>230.7065812430823</v>
      </c>
      <c r="Y22" s="11">
        <f t="shared" si="28"/>
        <v>171.28370160376338</v>
      </c>
      <c r="Z22" s="11">
        <f t="shared" si="29"/>
        <v>416.91092426725322</v>
      </c>
      <c r="AA22" s="11">
        <f t="shared" si="32"/>
        <v>197.75410508273862</v>
      </c>
      <c r="AB22" s="11">
        <f t="shared" si="33"/>
        <v>409.61742212804921</v>
      </c>
      <c r="AC22" s="11">
        <f t="shared" si="34"/>
        <v>230.7065812430823</v>
      </c>
      <c r="AD22" s="11">
        <f t="shared" si="35"/>
        <v>171.28370160376338</v>
      </c>
      <c r="AE22" s="11">
        <f t="shared" si="36"/>
        <v>416.91092426725322</v>
      </c>
      <c r="AF22" s="11">
        <f t="shared" si="37"/>
        <v>197.75410508273862</v>
      </c>
      <c r="AG22" s="11">
        <f t="shared" si="38"/>
        <v>409.61742212804921</v>
      </c>
      <c r="AH22" s="11">
        <f t="shared" si="39"/>
        <v>230.7065812430823</v>
      </c>
      <c r="AI22" s="11">
        <f t="shared" si="40"/>
        <v>171.28370160376338</v>
      </c>
      <c r="AJ22" s="11">
        <f t="shared" si="41"/>
        <v>416.91092426725322</v>
      </c>
    </row>
    <row r="23" spans="1:36" x14ac:dyDescent="0.25">
      <c r="A23" s="1">
        <v>2041</v>
      </c>
      <c r="B23" s="11">
        <f t="shared" si="4"/>
        <v>197.75410508273862</v>
      </c>
      <c r="C23" s="11">
        <f t="shared" si="5"/>
        <v>409.61742212804921</v>
      </c>
      <c r="D23" s="11">
        <f t="shared" si="6"/>
        <v>230.7065812430823</v>
      </c>
      <c r="E23" s="11">
        <f t="shared" si="7"/>
        <v>171.28370160376338</v>
      </c>
      <c r="F23" s="11">
        <f t="shared" si="8"/>
        <v>416.91092426725322</v>
      </c>
      <c r="G23" s="11">
        <f t="shared" si="9"/>
        <v>197.75410508273862</v>
      </c>
      <c r="H23" s="11">
        <f t="shared" si="10"/>
        <v>409.61742212804921</v>
      </c>
      <c r="I23" s="11">
        <f t="shared" si="11"/>
        <v>230.7065812430823</v>
      </c>
      <c r="J23" s="11">
        <f t="shared" si="12"/>
        <v>171.28370160376338</v>
      </c>
      <c r="K23" s="11">
        <f t="shared" si="13"/>
        <v>416.91092426725322</v>
      </c>
      <c r="L23" s="11">
        <f t="shared" si="14"/>
        <v>197.75410508273862</v>
      </c>
      <c r="M23" s="11">
        <f t="shared" si="15"/>
        <v>409.61742212804921</v>
      </c>
      <c r="N23" s="11">
        <f t="shared" si="16"/>
        <v>230.7065812430823</v>
      </c>
      <c r="O23" s="11">
        <f t="shared" si="17"/>
        <v>171.28370160376338</v>
      </c>
      <c r="P23" s="11">
        <f t="shared" si="18"/>
        <v>416.91092426725322</v>
      </c>
      <c r="Q23" s="11">
        <f t="shared" si="19"/>
        <v>197.75410508273862</v>
      </c>
      <c r="R23" s="11">
        <f t="shared" si="20"/>
        <v>409.61742212804921</v>
      </c>
      <c r="S23" s="11">
        <f t="shared" si="21"/>
        <v>230.7065812430823</v>
      </c>
      <c r="T23" s="11">
        <f t="shared" si="22"/>
        <v>171.28370160376338</v>
      </c>
      <c r="U23" s="11">
        <f t="shared" si="23"/>
        <v>416.91092426725322</v>
      </c>
      <c r="V23" s="11">
        <f t="shared" si="25"/>
        <v>197.75410508273862</v>
      </c>
      <c r="W23" s="11">
        <f t="shared" si="26"/>
        <v>409.61742212804921</v>
      </c>
      <c r="X23" s="11">
        <f t="shared" si="27"/>
        <v>230.7065812430823</v>
      </c>
      <c r="Y23" s="11">
        <f t="shared" si="28"/>
        <v>171.28370160376338</v>
      </c>
      <c r="Z23" s="11">
        <f t="shared" si="29"/>
        <v>416.91092426725322</v>
      </c>
      <c r="AA23" s="11">
        <f t="shared" si="32"/>
        <v>197.75410508273862</v>
      </c>
      <c r="AB23" s="11">
        <f t="shared" si="33"/>
        <v>409.61742212804921</v>
      </c>
      <c r="AC23" s="11">
        <f t="shared" si="34"/>
        <v>230.7065812430823</v>
      </c>
      <c r="AD23" s="11">
        <f t="shared" si="35"/>
        <v>171.28370160376338</v>
      </c>
      <c r="AE23" s="11">
        <f t="shared" si="36"/>
        <v>416.91092426725322</v>
      </c>
      <c r="AF23" s="11">
        <f t="shared" si="37"/>
        <v>197.75410508273862</v>
      </c>
      <c r="AG23" s="11">
        <f t="shared" si="38"/>
        <v>409.61742212804921</v>
      </c>
      <c r="AH23" s="11">
        <f t="shared" si="39"/>
        <v>230.7065812430823</v>
      </c>
      <c r="AI23" s="11">
        <f t="shared" si="40"/>
        <v>171.28370160376338</v>
      </c>
      <c r="AJ23" s="11">
        <f t="shared" si="41"/>
        <v>416.91092426725322</v>
      </c>
    </row>
    <row r="24" spans="1:36" x14ac:dyDescent="0.25">
      <c r="A24" s="1">
        <v>2042</v>
      </c>
      <c r="B24" s="11">
        <f t="shared" si="4"/>
        <v>197.75410508273862</v>
      </c>
      <c r="C24" s="11">
        <f t="shared" si="5"/>
        <v>409.61742212804921</v>
      </c>
      <c r="D24" s="11">
        <f t="shared" si="6"/>
        <v>230.7065812430823</v>
      </c>
      <c r="E24" s="11">
        <f t="shared" si="7"/>
        <v>171.28370160376338</v>
      </c>
      <c r="F24" s="11">
        <f t="shared" si="8"/>
        <v>416.91092426725322</v>
      </c>
      <c r="G24" s="11">
        <f t="shared" si="9"/>
        <v>197.75410508273862</v>
      </c>
      <c r="H24" s="11">
        <f t="shared" si="10"/>
        <v>409.61742212804921</v>
      </c>
      <c r="I24" s="11">
        <f t="shared" si="11"/>
        <v>230.7065812430823</v>
      </c>
      <c r="J24" s="11">
        <f t="shared" si="12"/>
        <v>171.28370160376338</v>
      </c>
      <c r="K24" s="11">
        <f t="shared" si="13"/>
        <v>416.91092426725322</v>
      </c>
      <c r="L24" s="11">
        <f t="shared" si="14"/>
        <v>197.75410508273862</v>
      </c>
      <c r="M24" s="11">
        <f t="shared" si="15"/>
        <v>409.61742212804921</v>
      </c>
      <c r="N24" s="11">
        <f t="shared" si="16"/>
        <v>230.7065812430823</v>
      </c>
      <c r="O24" s="11">
        <f t="shared" si="17"/>
        <v>171.28370160376338</v>
      </c>
      <c r="P24" s="11">
        <f t="shared" si="18"/>
        <v>416.91092426725322</v>
      </c>
      <c r="Q24" s="11">
        <f t="shared" si="19"/>
        <v>197.75410508273862</v>
      </c>
      <c r="R24" s="11">
        <f t="shared" si="20"/>
        <v>409.61742212804921</v>
      </c>
      <c r="S24" s="11">
        <f t="shared" si="21"/>
        <v>230.7065812430823</v>
      </c>
      <c r="T24" s="11">
        <f t="shared" si="22"/>
        <v>171.28370160376338</v>
      </c>
      <c r="U24" s="11">
        <f t="shared" si="23"/>
        <v>416.91092426725322</v>
      </c>
      <c r="V24" s="11">
        <f t="shared" si="25"/>
        <v>197.75410508273862</v>
      </c>
      <c r="W24" s="11">
        <f t="shared" si="26"/>
        <v>409.61742212804921</v>
      </c>
      <c r="X24" s="11">
        <f t="shared" si="27"/>
        <v>230.7065812430823</v>
      </c>
      <c r="Y24" s="11">
        <f t="shared" si="28"/>
        <v>171.28370160376338</v>
      </c>
      <c r="Z24" s="11">
        <f t="shared" si="29"/>
        <v>416.91092426725322</v>
      </c>
      <c r="AA24" s="11">
        <f t="shared" si="32"/>
        <v>197.75410508273862</v>
      </c>
      <c r="AB24" s="11">
        <f t="shared" si="33"/>
        <v>409.61742212804921</v>
      </c>
      <c r="AC24" s="11">
        <f t="shared" si="34"/>
        <v>230.7065812430823</v>
      </c>
      <c r="AD24" s="11">
        <f t="shared" si="35"/>
        <v>171.28370160376338</v>
      </c>
      <c r="AE24" s="11">
        <f t="shared" si="36"/>
        <v>416.91092426725322</v>
      </c>
      <c r="AF24" s="11">
        <f t="shared" si="37"/>
        <v>197.75410508273862</v>
      </c>
      <c r="AG24" s="11">
        <f t="shared" si="38"/>
        <v>409.61742212804921</v>
      </c>
      <c r="AH24" s="11">
        <f t="shared" si="39"/>
        <v>230.7065812430823</v>
      </c>
      <c r="AI24" s="11">
        <f t="shared" si="40"/>
        <v>171.28370160376338</v>
      </c>
      <c r="AJ24" s="11">
        <f t="shared" si="41"/>
        <v>416.91092426725322</v>
      </c>
    </row>
    <row r="25" spans="1:36" x14ac:dyDescent="0.25">
      <c r="A25" s="1">
        <v>2043</v>
      </c>
      <c r="B25" s="11">
        <f t="shared" si="4"/>
        <v>197.75410508273862</v>
      </c>
      <c r="C25" s="11">
        <f t="shared" si="5"/>
        <v>409.61742212804921</v>
      </c>
      <c r="D25" s="11">
        <f t="shared" si="6"/>
        <v>230.7065812430823</v>
      </c>
      <c r="E25" s="11">
        <f t="shared" si="7"/>
        <v>171.28370160376338</v>
      </c>
      <c r="F25" s="11">
        <f t="shared" si="8"/>
        <v>416.91092426725322</v>
      </c>
      <c r="G25" s="11">
        <f t="shared" si="9"/>
        <v>197.75410508273862</v>
      </c>
      <c r="H25" s="11">
        <f t="shared" si="10"/>
        <v>409.61742212804921</v>
      </c>
      <c r="I25" s="11">
        <f t="shared" si="11"/>
        <v>230.7065812430823</v>
      </c>
      <c r="J25" s="11">
        <f t="shared" si="12"/>
        <v>171.28370160376338</v>
      </c>
      <c r="K25" s="11">
        <f t="shared" si="13"/>
        <v>416.91092426725322</v>
      </c>
      <c r="L25" s="11">
        <f t="shared" si="14"/>
        <v>197.75410508273862</v>
      </c>
      <c r="M25" s="11">
        <f t="shared" si="15"/>
        <v>409.61742212804921</v>
      </c>
      <c r="N25" s="11">
        <f t="shared" si="16"/>
        <v>230.7065812430823</v>
      </c>
      <c r="O25" s="11">
        <f t="shared" si="17"/>
        <v>171.28370160376338</v>
      </c>
      <c r="P25" s="11">
        <f t="shared" si="18"/>
        <v>416.91092426725322</v>
      </c>
      <c r="Q25" s="11">
        <f t="shared" si="19"/>
        <v>197.75410508273862</v>
      </c>
      <c r="R25" s="11">
        <f t="shared" si="20"/>
        <v>409.61742212804921</v>
      </c>
      <c r="S25" s="11">
        <f t="shared" si="21"/>
        <v>230.7065812430823</v>
      </c>
      <c r="T25" s="11">
        <f t="shared" si="22"/>
        <v>171.28370160376338</v>
      </c>
      <c r="U25" s="11">
        <f t="shared" si="23"/>
        <v>416.91092426725322</v>
      </c>
      <c r="V25" s="11">
        <f t="shared" si="25"/>
        <v>197.75410508273862</v>
      </c>
      <c r="W25" s="11">
        <f t="shared" si="26"/>
        <v>409.61742212804921</v>
      </c>
      <c r="X25" s="11">
        <f t="shared" si="27"/>
        <v>230.7065812430823</v>
      </c>
      <c r="Y25" s="11">
        <f t="shared" si="28"/>
        <v>171.28370160376338</v>
      </c>
      <c r="Z25" s="11">
        <f t="shared" si="29"/>
        <v>416.91092426725322</v>
      </c>
      <c r="AA25" s="11">
        <f t="shared" si="32"/>
        <v>197.75410508273862</v>
      </c>
      <c r="AB25" s="11">
        <f t="shared" si="33"/>
        <v>409.61742212804921</v>
      </c>
      <c r="AC25" s="11">
        <f t="shared" si="34"/>
        <v>230.7065812430823</v>
      </c>
      <c r="AD25" s="11">
        <f t="shared" si="35"/>
        <v>171.28370160376338</v>
      </c>
      <c r="AE25" s="11">
        <f t="shared" si="36"/>
        <v>416.91092426725322</v>
      </c>
      <c r="AF25" s="11">
        <f t="shared" si="37"/>
        <v>197.75410508273862</v>
      </c>
      <c r="AG25" s="11">
        <f t="shared" si="38"/>
        <v>409.61742212804921</v>
      </c>
      <c r="AH25" s="11">
        <f t="shared" si="39"/>
        <v>230.7065812430823</v>
      </c>
      <c r="AI25" s="11">
        <f t="shared" si="40"/>
        <v>171.28370160376338</v>
      </c>
      <c r="AJ25" s="11">
        <f t="shared" si="41"/>
        <v>416.91092426725322</v>
      </c>
    </row>
    <row r="26" spans="1:36" x14ac:dyDescent="0.25">
      <c r="A26" s="1">
        <v>2044</v>
      </c>
      <c r="B26" s="11">
        <f t="shared" si="4"/>
        <v>197.75410508273862</v>
      </c>
      <c r="C26" s="11">
        <f t="shared" si="5"/>
        <v>409.61742212804921</v>
      </c>
      <c r="D26" s="11">
        <f t="shared" si="6"/>
        <v>230.7065812430823</v>
      </c>
      <c r="E26" s="11">
        <f t="shared" si="7"/>
        <v>171.28370160376338</v>
      </c>
      <c r="F26" s="11">
        <f t="shared" si="8"/>
        <v>416.91092426725322</v>
      </c>
      <c r="G26" s="11">
        <f t="shared" si="9"/>
        <v>197.75410508273862</v>
      </c>
      <c r="H26" s="11">
        <f t="shared" si="10"/>
        <v>409.61742212804921</v>
      </c>
      <c r="I26" s="11">
        <f t="shared" si="11"/>
        <v>230.7065812430823</v>
      </c>
      <c r="J26" s="11">
        <f t="shared" si="12"/>
        <v>171.28370160376338</v>
      </c>
      <c r="K26" s="11">
        <f t="shared" si="13"/>
        <v>416.91092426725322</v>
      </c>
      <c r="L26" s="11">
        <f t="shared" si="14"/>
        <v>197.75410508273862</v>
      </c>
      <c r="M26" s="11">
        <f t="shared" si="15"/>
        <v>409.61742212804921</v>
      </c>
      <c r="N26" s="11">
        <f t="shared" si="16"/>
        <v>230.7065812430823</v>
      </c>
      <c r="O26" s="11">
        <f t="shared" si="17"/>
        <v>171.28370160376338</v>
      </c>
      <c r="P26" s="11">
        <f t="shared" si="18"/>
        <v>416.91092426725322</v>
      </c>
      <c r="Q26" s="11">
        <f t="shared" si="19"/>
        <v>197.75410508273862</v>
      </c>
      <c r="R26" s="11">
        <f t="shared" si="20"/>
        <v>409.61742212804921</v>
      </c>
      <c r="S26" s="11">
        <f t="shared" si="21"/>
        <v>230.7065812430823</v>
      </c>
      <c r="T26" s="11">
        <f t="shared" si="22"/>
        <v>171.28370160376338</v>
      </c>
      <c r="U26" s="11">
        <f t="shared" si="23"/>
        <v>416.91092426725322</v>
      </c>
      <c r="V26" s="11">
        <f t="shared" si="25"/>
        <v>197.75410508273862</v>
      </c>
      <c r="W26" s="11">
        <f t="shared" si="26"/>
        <v>409.61742212804921</v>
      </c>
      <c r="X26" s="11">
        <f t="shared" si="27"/>
        <v>230.7065812430823</v>
      </c>
      <c r="Y26" s="11">
        <f t="shared" si="28"/>
        <v>171.28370160376338</v>
      </c>
      <c r="Z26" s="11">
        <f t="shared" si="29"/>
        <v>416.91092426725322</v>
      </c>
      <c r="AA26" s="11">
        <f t="shared" si="32"/>
        <v>197.75410508273862</v>
      </c>
      <c r="AB26" s="11">
        <f t="shared" si="33"/>
        <v>409.61742212804921</v>
      </c>
      <c r="AC26" s="11">
        <f t="shared" si="34"/>
        <v>230.7065812430823</v>
      </c>
      <c r="AD26" s="11">
        <f t="shared" si="35"/>
        <v>171.28370160376338</v>
      </c>
      <c r="AE26" s="11">
        <f t="shared" si="36"/>
        <v>416.91092426725322</v>
      </c>
      <c r="AF26" s="11">
        <f t="shared" si="37"/>
        <v>197.75410508273862</v>
      </c>
      <c r="AG26" s="11">
        <f t="shared" si="38"/>
        <v>409.61742212804921</v>
      </c>
      <c r="AH26" s="11">
        <f t="shared" si="39"/>
        <v>230.7065812430823</v>
      </c>
      <c r="AI26" s="11">
        <f t="shared" si="40"/>
        <v>171.28370160376338</v>
      </c>
      <c r="AJ26" s="11">
        <f t="shared" si="41"/>
        <v>416.91092426725322</v>
      </c>
    </row>
    <row r="27" spans="1:36" x14ac:dyDescent="0.25">
      <c r="A27" s="1">
        <v>2045</v>
      </c>
      <c r="B27" s="11">
        <f t="shared" si="4"/>
        <v>197.75410508273862</v>
      </c>
      <c r="C27" s="11">
        <f t="shared" si="5"/>
        <v>409.61742212804921</v>
      </c>
      <c r="D27" s="11">
        <f t="shared" si="6"/>
        <v>230.7065812430823</v>
      </c>
      <c r="E27" s="11">
        <f t="shared" si="7"/>
        <v>171.28370160376338</v>
      </c>
      <c r="F27" s="11">
        <f t="shared" si="8"/>
        <v>416.91092426725322</v>
      </c>
      <c r="G27" s="11">
        <f t="shared" si="9"/>
        <v>197.75410508273862</v>
      </c>
      <c r="H27" s="11">
        <f t="shared" si="10"/>
        <v>409.61742212804921</v>
      </c>
      <c r="I27" s="11">
        <f t="shared" si="11"/>
        <v>230.7065812430823</v>
      </c>
      <c r="J27" s="11">
        <f t="shared" si="12"/>
        <v>171.28370160376338</v>
      </c>
      <c r="K27" s="11">
        <f t="shared" si="13"/>
        <v>416.91092426725322</v>
      </c>
      <c r="L27" s="11">
        <f t="shared" si="14"/>
        <v>197.75410508273862</v>
      </c>
      <c r="M27" s="11">
        <f t="shared" si="15"/>
        <v>409.61742212804921</v>
      </c>
      <c r="N27" s="11">
        <f t="shared" si="16"/>
        <v>230.7065812430823</v>
      </c>
      <c r="O27" s="11">
        <f t="shared" si="17"/>
        <v>171.28370160376338</v>
      </c>
      <c r="P27" s="11">
        <f t="shared" si="18"/>
        <v>416.91092426725322</v>
      </c>
      <c r="Q27" s="11">
        <f t="shared" si="19"/>
        <v>197.75410508273862</v>
      </c>
      <c r="R27" s="11">
        <f t="shared" si="20"/>
        <v>409.61742212804921</v>
      </c>
      <c r="S27" s="11">
        <f t="shared" si="21"/>
        <v>230.7065812430823</v>
      </c>
      <c r="T27" s="11">
        <f t="shared" si="22"/>
        <v>171.28370160376338</v>
      </c>
      <c r="U27" s="11">
        <f t="shared" si="23"/>
        <v>416.91092426725322</v>
      </c>
      <c r="V27" s="11">
        <f t="shared" si="25"/>
        <v>197.75410508273862</v>
      </c>
      <c r="W27" s="11">
        <f t="shared" si="26"/>
        <v>409.61742212804921</v>
      </c>
      <c r="X27" s="11">
        <f t="shared" si="27"/>
        <v>230.7065812430823</v>
      </c>
      <c r="Y27" s="11">
        <f t="shared" si="28"/>
        <v>171.28370160376338</v>
      </c>
      <c r="Z27" s="11">
        <f t="shared" si="29"/>
        <v>416.91092426725322</v>
      </c>
      <c r="AA27" s="11">
        <f t="shared" si="32"/>
        <v>197.75410508273862</v>
      </c>
      <c r="AB27" s="11">
        <f t="shared" si="33"/>
        <v>409.61742212804921</v>
      </c>
      <c r="AC27" s="11">
        <f t="shared" si="34"/>
        <v>230.7065812430823</v>
      </c>
      <c r="AD27" s="11">
        <f t="shared" si="35"/>
        <v>171.28370160376338</v>
      </c>
      <c r="AE27" s="11">
        <f t="shared" si="36"/>
        <v>416.91092426725322</v>
      </c>
      <c r="AF27" s="11">
        <f t="shared" si="37"/>
        <v>197.75410508273862</v>
      </c>
      <c r="AG27" s="11">
        <f t="shared" si="38"/>
        <v>409.61742212804921</v>
      </c>
      <c r="AH27" s="11">
        <f t="shared" si="39"/>
        <v>230.7065812430823</v>
      </c>
      <c r="AI27" s="11">
        <f t="shared" si="40"/>
        <v>171.28370160376338</v>
      </c>
      <c r="AJ27" s="11">
        <f t="shared" si="41"/>
        <v>416.91092426725322</v>
      </c>
    </row>
    <row r="28" spans="1:36" x14ac:dyDescent="0.25">
      <c r="A28" s="1">
        <v>2046</v>
      </c>
      <c r="B28" s="11">
        <f t="shared" si="4"/>
        <v>197.75410508273862</v>
      </c>
      <c r="C28" s="11">
        <f t="shared" si="5"/>
        <v>409.61742212804921</v>
      </c>
      <c r="D28" s="11">
        <f t="shared" si="6"/>
        <v>230.7065812430823</v>
      </c>
      <c r="E28" s="11">
        <f t="shared" si="7"/>
        <v>171.28370160376338</v>
      </c>
      <c r="F28" s="11">
        <f t="shared" si="8"/>
        <v>416.91092426725322</v>
      </c>
      <c r="G28" s="11">
        <f t="shared" si="9"/>
        <v>197.75410508273862</v>
      </c>
      <c r="H28" s="11">
        <f t="shared" si="10"/>
        <v>409.61742212804921</v>
      </c>
      <c r="I28" s="11">
        <f t="shared" si="11"/>
        <v>230.7065812430823</v>
      </c>
      <c r="J28" s="11">
        <f t="shared" si="12"/>
        <v>171.28370160376338</v>
      </c>
      <c r="K28" s="11">
        <f t="shared" si="13"/>
        <v>416.91092426725322</v>
      </c>
      <c r="L28" s="11">
        <f t="shared" si="14"/>
        <v>197.75410508273862</v>
      </c>
      <c r="M28" s="11">
        <f t="shared" si="15"/>
        <v>409.61742212804921</v>
      </c>
      <c r="N28" s="11">
        <f t="shared" si="16"/>
        <v>230.7065812430823</v>
      </c>
      <c r="O28" s="11">
        <f t="shared" si="17"/>
        <v>171.28370160376338</v>
      </c>
      <c r="P28" s="11">
        <f t="shared" si="18"/>
        <v>416.91092426725322</v>
      </c>
      <c r="Q28" s="11">
        <f t="shared" si="19"/>
        <v>197.75410508273862</v>
      </c>
      <c r="R28" s="11">
        <f t="shared" si="20"/>
        <v>409.61742212804921</v>
      </c>
      <c r="S28" s="11">
        <f t="shared" si="21"/>
        <v>230.7065812430823</v>
      </c>
      <c r="T28" s="11">
        <f t="shared" si="22"/>
        <v>171.28370160376338</v>
      </c>
      <c r="U28" s="11">
        <f t="shared" si="23"/>
        <v>416.91092426725322</v>
      </c>
      <c r="V28" s="11">
        <f t="shared" si="25"/>
        <v>197.75410508273862</v>
      </c>
      <c r="W28" s="11">
        <f t="shared" si="26"/>
        <v>409.61742212804921</v>
      </c>
      <c r="X28" s="11">
        <f t="shared" si="27"/>
        <v>230.7065812430823</v>
      </c>
      <c r="Y28" s="11">
        <f t="shared" si="28"/>
        <v>171.28370160376338</v>
      </c>
      <c r="Z28" s="11">
        <f t="shared" si="29"/>
        <v>416.91092426725322</v>
      </c>
      <c r="AA28" s="11">
        <f t="shared" si="32"/>
        <v>197.75410508273862</v>
      </c>
      <c r="AB28" s="11">
        <f t="shared" si="33"/>
        <v>409.61742212804921</v>
      </c>
      <c r="AC28" s="11">
        <f t="shared" si="34"/>
        <v>230.7065812430823</v>
      </c>
      <c r="AD28" s="11">
        <f t="shared" si="35"/>
        <v>171.28370160376338</v>
      </c>
      <c r="AE28" s="11">
        <f t="shared" si="36"/>
        <v>416.91092426725322</v>
      </c>
      <c r="AF28" s="11">
        <f t="shared" si="37"/>
        <v>197.75410508273862</v>
      </c>
      <c r="AG28" s="11">
        <f t="shared" si="38"/>
        <v>409.61742212804921</v>
      </c>
      <c r="AH28" s="11">
        <f t="shared" si="39"/>
        <v>230.7065812430823</v>
      </c>
      <c r="AI28" s="11">
        <f t="shared" si="40"/>
        <v>171.28370160376338</v>
      </c>
      <c r="AJ28" s="11">
        <f t="shared" si="41"/>
        <v>416.91092426725322</v>
      </c>
    </row>
    <row r="29" spans="1:36" x14ac:dyDescent="0.25">
      <c r="A29" s="1">
        <v>2047</v>
      </c>
      <c r="B29" s="11">
        <f t="shared" si="4"/>
        <v>197.75410508273862</v>
      </c>
      <c r="C29" s="11">
        <f t="shared" si="5"/>
        <v>409.61742212804921</v>
      </c>
      <c r="D29" s="11">
        <f t="shared" si="6"/>
        <v>230.7065812430823</v>
      </c>
      <c r="E29" s="11">
        <f t="shared" si="7"/>
        <v>171.28370160376338</v>
      </c>
      <c r="F29" s="11">
        <f t="shared" si="8"/>
        <v>416.91092426725322</v>
      </c>
      <c r="G29" s="11">
        <f t="shared" si="9"/>
        <v>197.75410508273862</v>
      </c>
      <c r="H29" s="11">
        <f t="shared" si="10"/>
        <v>409.61742212804921</v>
      </c>
      <c r="I29" s="11">
        <f t="shared" si="11"/>
        <v>230.7065812430823</v>
      </c>
      <c r="J29" s="11">
        <f t="shared" si="12"/>
        <v>171.28370160376338</v>
      </c>
      <c r="K29" s="11">
        <f t="shared" si="13"/>
        <v>416.91092426725322</v>
      </c>
      <c r="L29" s="11">
        <f t="shared" si="14"/>
        <v>197.75410508273862</v>
      </c>
      <c r="M29" s="11">
        <f t="shared" si="15"/>
        <v>409.61742212804921</v>
      </c>
      <c r="N29" s="11">
        <f t="shared" si="16"/>
        <v>230.7065812430823</v>
      </c>
      <c r="O29" s="11">
        <f t="shared" si="17"/>
        <v>171.28370160376338</v>
      </c>
      <c r="P29" s="11">
        <f t="shared" si="18"/>
        <v>416.91092426725322</v>
      </c>
      <c r="Q29" s="11">
        <f t="shared" si="19"/>
        <v>197.75410508273862</v>
      </c>
      <c r="R29" s="11">
        <f t="shared" si="20"/>
        <v>409.61742212804921</v>
      </c>
      <c r="S29" s="11">
        <f t="shared" si="21"/>
        <v>230.7065812430823</v>
      </c>
      <c r="T29" s="11">
        <f t="shared" si="22"/>
        <v>171.28370160376338</v>
      </c>
      <c r="U29" s="11">
        <f t="shared" si="23"/>
        <v>416.91092426725322</v>
      </c>
      <c r="V29" s="11">
        <f t="shared" si="25"/>
        <v>197.75410508273862</v>
      </c>
      <c r="W29" s="11">
        <f t="shared" si="26"/>
        <v>409.61742212804921</v>
      </c>
      <c r="X29" s="11">
        <f t="shared" si="27"/>
        <v>230.7065812430823</v>
      </c>
      <c r="Y29" s="11">
        <f t="shared" si="28"/>
        <v>171.28370160376338</v>
      </c>
      <c r="Z29" s="11">
        <f t="shared" si="29"/>
        <v>416.91092426725322</v>
      </c>
      <c r="AA29" s="11">
        <f t="shared" si="32"/>
        <v>197.75410508273862</v>
      </c>
      <c r="AB29" s="11">
        <f t="shared" si="33"/>
        <v>409.61742212804921</v>
      </c>
      <c r="AC29" s="11">
        <f t="shared" si="34"/>
        <v>230.7065812430823</v>
      </c>
      <c r="AD29" s="11">
        <f t="shared" si="35"/>
        <v>171.28370160376338</v>
      </c>
      <c r="AE29" s="11">
        <f t="shared" si="36"/>
        <v>416.91092426725322</v>
      </c>
      <c r="AF29" s="11">
        <f t="shared" si="37"/>
        <v>197.75410508273862</v>
      </c>
      <c r="AG29" s="11">
        <f t="shared" si="38"/>
        <v>409.61742212804921</v>
      </c>
      <c r="AH29" s="11">
        <f t="shared" si="39"/>
        <v>230.7065812430823</v>
      </c>
      <c r="AI29" s="11">
        <f t="shared" si="40"/>
        <v>171.28370160376338</v>
      </c>
      <c r="AJ29" s="11">
        <f t="shared" si="41"/>
        <v>416.91092426725322</v>
      </c>
    </row>
    <row r="30" spans="1:36" x14ac:dyDescent="0.25">
      <c r="A30" s="1">
        <v>2048</v>
      </c>
      <c r="B30" s="11">
        <f t="shared" si="4"/>
        <v>197.75410508273862</v>
      </c>
      <c r="C30" s="11">
        <f t="shared" si="5"/>
        <v>409.61742212804921</v>
      </c>
      <c r="D30" s="11">
        <f t="shared" si="6"/>
        <v>230.7065812430823</v>
      </c>
      <c r="E30" s="11">
        <f t="shared" si="7"/>
        <v>171.28370160376338</v>
      </c>
      <c r="F30" s="11">
        <f t="shared" si="8"/>
        <v>416.91092426725322</v>
      </c>
      <c r="G30" s="11">
        <f t="shared" si="9"/>
        <v>197.75410508273862</v>
      </c>
      <c r="H30" s="11">
        <f t="shared" si="10"/>
        <v>409.61742212804921</v>
      </c>
      <c r="I30" s="11">
        <f t="shared" si="11"/>
        <v>230.7065812430823</v>
      </c>
      <c r="J30" s="11">
        <f t="shared" si="12"/>
        <v>171.28370160376338</v>
      </c>
      <c r="K30" s="11">
        <f t="shared" si="13"/>
        <v>416.91092426725322</v>
      </c>
      <c r="L30" s="11">
        <f t="shared" si="14"/>
        <v>197.75410508273862</v>
      </c>
      <c r="M30" s="11">
        <f t="shared" si="15"/>
        <v>409.61742212804921</v>
      </c>
      <c r="N30" s="11">
        <f t="shared" si="16"/>
        <v>230.7065812430823</v>
      </c>
      <c r="O30" s="11">
        <f t="shared" si="17"/>
        <v>171.28370160376338</v>
      </c>
      <c r="P30" s="11">
        <f t="shared" si="18"/>
        <v>416.91092426725322</v>
      </c>
      <c r="Q30" s="11">
        <f t="shared" si="19"/>
        <v>197.75410508273862</v>
      </c>
      <c r="R30" s="11">
        <f t="shared" si="20"/>
        <v>409.61742212804921</v>
      </c>
      <c r="S30" s="11">
        <f t="shared" si="21"/>
        <v>230.7065812430823</v>
      </c>
      <c r="T30" s="11">
        <f t="shared" si="22"/>
        <v>171.28370160376338</v>
      </c>
      <c r="U30" s="11">
        <f t="shared" si="23"/>
        <v>416.91092426725322</v>
      </c>
      <c r="V30" s="11">
        <f t="shared" si="25"/>
        <v>197.75410508273862</v>
      </c>
      <c r="W30" s="11">
        <f t="shared" si="26"/>
        <v>409.61742212804921</v>
      </c>
      <c r="X30" s="11">
        <f t="shared" si="27"/>
        <v>230.7065812430823</v>
      </c>
      <c r="Y30" s="11">
        <f t="shared" si="28"/>
        <v>171.28370160376338</v>
      </c>
      <c r="Z30" s="11">
        <f t="shared" si="29"/>
        <v>416.91092426725322</v>
      </c>
      <c r="AA30" s="11">
        <f t="shared" si="32"/>
        <v>197.75410508273862</v>
      </c>
      <c r="AB30" s="11">
        <f t="shared" si="33"/>
        <v>409.61742212804921</v>
      </c>
      <c r="AC30" s="11">
        <f t="shared" si="34"/>
        <v>230.7065812430823</v>
      </c>
      <c r="AD30" s="11">
        <f t="shared" si="35"/>
        <v>171.28370160376338</v>
      </c>
      <c r="AE30" s="11">
        <f t="shared" si="36"/>
        <v>416.91092426725322</v>
      </c>
      <c r="AF30" s="11">
        <f t="shared" si="37"/>
        <v>197.75410508273862</v>
      </c>
      <c r="AG30" s="11">
        <f t="shared" si="38"/>
        <v>409.61742212804921</v>
      </c>
      <c r="AH30" s="11">
        <f t="shared" si="39"/>
        <v>230.7065812430823</v>
      </c>
      <c r="AI30" s="11">
        <f t="shared" si="40"/>
        <v>171.28370160376338</v>
      </c>
      <c r="AJ30" s="11">
        <f t="shared" si="41"/>
        <v>416.91092426725322</v>
      </c>
    </row>
    <row r="31" spans="1:36" x14ac:dyDescent="0.25">
      <c r="A31" s="1">
        <v>2049</v>
      </c>
      <c r="B31" s="11">
        <f t="shared" si="4"/>
        <v>197.75410508273862</v>
      </c>
      <c r="C31" s="11">
        <f t="shared" si="5"/>
        <v>409.61742212804921</v>
      </c>
      <c r="D31" s="11">
        <f t="shared" si="6"/>
        <v>230.7065812430823</v>
      </c>
      <c r="E31" s="11">
        <f t="shared" si="7"/>
        <v>171.28370160376338</v>
      </c>
      <c r="F31" s="11">
        <f t="shared" si="8"/>
        <v>416.91092426725322</v>
      </c>
      <c r="G31" s="11">
        <f t="shared" si="9"/>
        <v>197.75410508273862</v>
      </c>
      <c r="H31" s="11">
        <f t="shared" si="10"/>
        <v>409.61742212804921</v>
      </c>
      <c r="I31" s="11">
        <f t="shared" si="11"/>
        <v>230.7065812430823</v>
      </c>
      <c r="J31" s="11">
        <f t="shared" si="12"/>
        <v>171.28370160376338</v>
      </c>
      <c r="K31" s="11">
        <f t="shared" si="13"/>
        <v>416.91092426725322</v>
      </c>
      <c r="L31" s="11">
        <f t="shared" si="14"/>
        <v>197.75410508273862</v>
      </c>
      <c r="M31" s="11">
        <f t="shared" si="15"/>
        <v>409.61742212804921</v>
      </c>
      <c r="N31" s="11">
        <f t="shared" si="16"/>
        <v>230.7065812430823</v>
      </c>
      <c r="O31" s="11">
        <f t="shared" si="17"/>
        <v>171.28370160376338</v>
      </c>
      <c r="P31" s="11">
        <f t="shared" si="18"/>
        <v>416.91092426725322</v>
      </c>
      <c r="Q31" s="11">
        <f t="shared" si="19"/>
        <v>197.75410508273862</v>
      </c>
      <c r="R31" s="11">
        <f t="shared" si="20"/>
        <v>409.61742212804921</v>
      </c>
      <c r="S31" s="11">
        <f t="shared" si="21"/>
        <v>230.7065812430823</v>
      </c>
      <c r="T31" s="11">
        <f t="shared" si="22"/>
        <v>171.28370160376338</v>
      </c>
      <c r="U31" s="11">
        <f t="shared" si="23"/>
        <v>416.91092426725322</v>
      </c>
      <c r="V31" s="11">
        <f t="shared" si="25"/>
        <v>197.75410508273862</v>
      </c>
      <c r="W31" s="11">
        <f t="shared" si="26"/>
        <v>409.61742212804921</v>
      </c>
      <c r="X31" s="11">
        <f t="shared" si="27"/>
        <v>230.7065812430823</v>
      </c>
      <c r="Y31" s="11">
        <f t="shared" si="28"/>
        <v>171.28370160376338</v>
      </c>
      <c r="Z31" s="11">
        <f t="shared" si="29"/>
        <v>416.91092426725322</v>
      </c>
      <c r="AA31" s="11">
        <f t="shared" si="32"/>
        <v>197.75410508273862</v>
      </c>
      <c r="AB31" s="11">
        <f t="shared" si="33"/>
        <v>409.61742212804921</v>
      </c>
      <c r="AC31" s="11">
        <f t="shared" si="34"/>
        <v>230.7065812430823</v>
      </c>
      <c r="AD31" s="11">
        <f t="shared" si="35"/>
        <v>171.28370160376338</v>
      </c>
      <c r="AE31" s="11">
        <f t="shared" si="36"/>
        <v>416.91092426725322</v>
      </c>
      <c r="AF31" s="11">
        <f t="shared" si="37"/>
        <v>197.75410508273862</v>
      </c>
      <c r="AG31" s="11">
        <f t="shared" si="38"/>
        <v>409.61742212804921</v>
      </c>
      <c r="AH31" s="11">
        <f t="shared" si="39"/>
        <v>230.7065812430823</v>
      </c>
      <c r="AI31" s="11">
        <f t="shared" si="40"/>
        <v>171.28370160376338</v>
      </c>
      <c r="AJ31" s="11">
        <f t="shared" si="41"/>
        <v>416.91092426725322</v>
      </c>
    </row>
    <row r="32" spans="1:36" x14ac:dyDescent="0.25">
      <c r="A32" s="1">
        <v>2050</v>
      </c>
      <c r="B32" s="11">
        <f t="shared" si="4"/>
        <v>197.75410508273862</v>
      </c>
      <c r="C32" s="11">
        <f t="shared" si="5"/>
        <v>409.61742212804921</v>
      </c>
      <c r="D32" s="11">
        <f t="shared" si="6"/>
        <v>230.7065812430823</v>
      </c>
      <c r="E32" s="11">
        <f t="shared" si="7"/>
        <v>171.28370160376338</v>
      </c>
      <c r="F32" s="11">
        <f t="shared" si="8"/>
        <v>416.91092426725322</v>
      </c>
      <c r="G32" s="11">
        <f t="shared" si="9"/>
        <v>197.75410508273862</v>
      </c>
      <c r="H32" s="11">
        <f t="shared" si="10"/>
        <v>409.61742212804921</v>
      </c>
      <c r="I32" s="11">
        <f t="shared" si="11"/>
        <v>230.7065812430823</v>
      </c>
      <c r="J32" s="11">
        <f t="shared" si="12"/>
        <v>171.28370160376338</v>
      </c>
      <c r="K32" s="11">
        <f t="shared" si="13"/>
        <v>416.91092426725322</v>
      </c>
      <c r="L32" s="11">
        <f t="shared" si="14"/>
        <v>197.75410508273862</v>
      </c>
      <c r="M32" s="11">
        <f t="shared" si="15"/>
        <v>409.61742212804921</v>
      </c>
      <c r="N32" s="11">
        <f t="shared" si="16"/>
        <v>230.7065812430823</v>
      </c>
      <c r="O32" s="11">
        <f t="shared" si="17"/>
        <v>171.28370160376338</v>
      </c>
      <c r="P32" s="11">
        <f t="shared" si="18"/>
        <v>416.91092426725322</v>
      </c>
      <c r="Q32" s="11">
        <f t="shared" si="19"/>
        <v>197.75410508273862</v>
      </c>
      <c r="R32" s="11">
        <f t="shared" si="20"/>
        <v>409.61742212804921</v>
      </c>
      <c r="S32" s="11">
        <f t="shared" si="21"/>
        <v>230.7065812430823</v>
      </c>
      <c r="T32" s="11">
        <f t="shared" si="22"/>
        <v>171.28370160376338</v>
      </c>
      <c r="U32" s="11">
        <f t="shared" si="23"/>
        <v>416.91092426725322</v>
      </c>
      <c r="V32" s="11">
        <f t="shared" si="25"/>
        <v>197.75410508273862</v>
      </c>
      <c r="W32" s="11">
        <f t="shared" si="26"/>
        <v>409.61742212804921</v>
      </c>
      <c r="X32" s="11">
        <f t="shared" si="27"/>
        <v>230.7065812430823</v>
      </c>
      <c r="Y32" s="11">
        <f t="shared" si="28"/>
        <v>171.28370160376338</v>
      </c>
      <c r="Z32" s="11">
        <f t="shared" si="29"/>
        <v>416.91092426725322</v>
      </c>
      <c r="AA32" s="11">
        <f t="shared" si="32"/>
        <v>197.75410508273862</v>
      </c>
      <c r="AB32" s="11">
        <f t="shared" si="33"/>
        <v>409.61742212804921</v>
      </c>
      <c r="AC32" s="11">
        <f t="shared" si="34"/>
        <v>230.7065812430823</v>
      </c>
      <c r="AD32" s="11">
        <f t="shared" si="35"/>
        <v>171.28370160376338</v>
      </c>
      <c r="AE32" s="11">
        <f t="shared" si="36"/>
        <v>416.91092426725322</v>
      </c>
      <c r="AF32" s="11">
        <f t="shared" si="37"/>
        <v>197.75410508273862</v>
      </c>
      <c r="AG32" s="11">
        <f t="shared" si="38"/>
        <v>409.61742212804921</v>
      </c>
      <c r="AH32" s="11">
        <f t="shared" si="39"/>
        <v>230.7065812430823</v>
      </c>
      <c r="AI32" s="11">
        <f t="shared" si="40"/>
        <v>171.28370160376338</v>
      </c>
      <c r="AJ32" s="11">
        <f t="shared" si="41"/>
        <v>416.91092426725322</v>
      </c>
    </row>
    <row r="33" spans="2:32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2:32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2:32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2:32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</sheetData>
  <pageMargins left="0.7" right="0.7" top="0.75" bottom="0.75" header="0.3" footer="0.3"/>
  <pageSetup paperSize="9" orientation="portrait" horizontalDpi="4294967293" verticalDpi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7"/>
  <dimension ref="A1:AF36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E16" sqref="E16:E21"/>
    </sheetView>
  </sheetViews>
  <sheetFormatPr defaultColWidth="8.7109375" defaultRowHeight="15" x14ac:dyDescent="0.25"/>
  <cols>
    <col min="1" max="1" width="21.28515625" customWidth="1"/>
    <col min="2" max="2" width="7.7109375" bestFit="1" customWidth="1"/>
    <col min="3" max="3" width="9.7109375" customWidth="1"/>
    <col min="4" max="4" width="9.42578125" customWidth="1"/>
    <col min="5" max="5" width="10.28515625" customWidth="1"/>
  </cols>
  <sheetData>
    <row r="1" spans="1:32" x14ac:dyDescent="0.25">
      <c r="A1" t="s">
        <v>72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15</v>
      </c>
      <c r="B2" s="11">
        <v>600</v>
      </c>
      <c r="C2" s="11">
        <v>800</v>
      </c>
      <c r="D2" s="11">
        <v>1000</v>
      </c>
      <c r="E2" s="11">
        <v>1200</v>
      </c>
      <c r="F2" s="11">
        <v>1400</v>
      </c>
      <c r="G2" s="11">
        <v>1600</v>
      </c>
      <c r="H2" s="11">
        <v>1800</v>
      </c>
      <c r="I2" s="11">
        <v>2000</v>
      </c>
      <c r="J2" s="11">
        <v>2000</v>
      </c>
      <c r="K2" s="11">
        <v>2000</v>
      </c>
      <c r="L2" s="11">
        <v>2000</v>
      </c>
      <c r="M2" s="11">
        <v>2000</v>
      </c>
      <c r="N2" s="11">
        <v>2000</v>
      </c>
      <c r="O2" s="11">
        <v>2000</v>
      </c>
      <c r="P2" s="11">
        <v>2000</v>
      </c>
      <c r="Q2" s="11">
        <v>2000</v>
      </c>
      <c r="R2" s="11">
        <v>2000</v>
      </c>
      <c r="S2" s="11">
        <v>2000</v>
      </c>
      <c r="T2" s="11">
        <v>2000</v>
      </c>
      <c r="U2" s="11">
        <v>2000</v>
      </c>
      <c r="V2" s="11">
        <v>2000</v>
      </c>
      <c r="W2" s="11">
        <v>2000</v>
      </c>
      <c r="X2" s="11">
        <v>2000</v>
      </c>
      <c r="Y2" s="11">
        <v>2000</v>
      </c>
      <c r="Z2" s="11">
        <v>2000</v>
      </c>
      <c r="AA2" s="11">
        <v>2000</v>
      </c>
      <c r="AB2" s="11">
        <v>2000</v>
      </c>
      <c r="AC2" s="11">
        <v>2000</v>
      </c>
      <c r="AD2" s="11">
        <v>2000</v>
      </c>
      <c r="AE2" s="11">
        <v>2000</v>
      </c>
      <c r="AF2" s="11">
        <v>2000</v>
      </c>
    </row>
    <row r="3" spans="1:32" x14ac:dyDescent="0.25">
      <c r="A3" t="s">
        <v>16</v>
      </c>
      <c r="B3" s="11">
        <v>600</v>
      </c>
      <c r="C3" s="11">
        <v>800</v>
      </c>
      <c r="D3" s="11">
        <v>1000</v>
      </c>
      <c r="E3" s="11">
        <v>1200</v>
      </c>
      <c r="F3" s="11">
        <v>1400</v>
      </c>
      <c r="G3" s="11">
        <v>1600</v>
      </c>
      <c r="H3" s="11">
        <v>1800</v>
      </c>
      <c r="I3" s="11">
        <v>2000</v>
      </c>
      <c r="J3" s="11">
        <v>2000</v>
      </c>
      <c r="K3" s="11">
        <v>2000</v>
      </c>
      <c r="L3" s="11">
        <v>2000</v>
      </c>
      <c r="M3" s="11">
        <v>2000</v>
      </c>
      <c r="N3" s="11">
        <v>2000</v>
      </c>
      <c r="O3" s="11">
        <v>2000</v>
      </c>
      <c r="P3" s="11">
        <v>2000</v>
      </c>
      <c r="Q3" s="11">
        <v>2000</v>
      </c>
      <c r="R3" s="11">
        <v>2000</v>
      </c>
      <c r="S3" s="11">
        <v>2000</v>
      </c>
      <c r="T3" s="11">
        <v>2000</v>
      </c>
      <c r="U3" s="11">
        <v>2000</v>
      </c>
      <c r="V3" s="11">
        <v>2000</v>
      </c>
      <c r="W3" s="11">
        <v>2000</v>
      </c>
      <c r="X3" s="11">
        <v>2000</v>
      </c>
      <c r="Y3" s="11">
        <v>2000</v>
      </c>
      <c r="Z3" s="11">
        <v>2000</v>
      </c>
      <c r="AA3" s="11">
        <v>2000</v>
      </c>
      <c r="AB3" s="11">
        <v>2000</v>
      </c>
      <c r="AC3" s="11">
        <v>2000</v>
      </c>
      <c r="AD3" s="11">
        <v>2000</v>
      </c>
      <c r="AE3" s="11">
        <v>2000</v>
      </c>
      <c r="AF3" s="11">
        <v>2000</v>
      </c>
    </row>
    <row r="4" spans="1:32" x14ac:dyDescent="0.25">
      <c r="A4" t="s">
        <v>17</v>
      </c>
      <c r="B4" s="11">
        <v>600</v>
      </c>
      <c r="C4" s="11">
        <v>800</v>
      </c>
      <c r="D4" s="11">
        <v>1000</v>
      </c>
      <c r="E4" s="11">
        <v>1200</v>
      </c>
      <c r="F4" s="11">
        <v>1400</v>
      </c>
      <c r="G4" s="11">
        <v>1600</v>
      </c>
      <c r="H4" s="11">
        <v>1800</v>
      </c>
      <c r="I4" s="11">
        <v>2000</v>
      </c>
      <c r="J4" s="11">
        <v>2000</v>
      </c>
      <c r="K4" s="11">
        <v>2000</v>
      </c>
      <c r="L4" s="11">
        <v>2000</v>
      </c>
      <c r="M4" s="11">
        <v>2000</v>
      </c>
      <c r="N4" s="11">
        <v>2000</v>
      </c>
      <c r="O4" s="11">
        <v>2000</v>
      </c>
      <c r="P4" s="11">
        <v>2000</v>
      </c>
      <c r="Q4" s="11">
        <v>2000</v>
      </c>
      <c r="R4" s="11">
        <v>2000</v>
      </c>
      <c r="S4" s="11">
        <v>2000</v>
      </c>
      <c r="T4" s="11">
        <v>2000</v>
      </c>
      <c r="U4" s="11">
        <v>2000</v>
      </c>
      <c r="V4" s="11">
        <v>2000</v>
      </c>
      <c r="W4" s="11">
        <v>2000</v>
      </c>
      <c r="X4" s="11">
        <v>2000</v>
      </c>
      <c r="Y4" s="11">
        <v>2000</v>
      </c>
      <c r="Z4" s="11">
        <v>2000</v>
      </c>
      <c r="AA4" s="11">
        <v>2000</v>
      </c>
      <c r="AB4" s="11">
        <v>2000</v>
      </c>
      <c r="AC4" s="11">
        <v>2000</v>
      </c>
      <c r="AD4" s="11">
        <v>2000</v>
      </c>
      <c r="AE4" s="11">
        <v>2000</v>
      </c>
      <c r="AF4" s="11">
        <v>2000</v>
      </c>
    </row>
    <row r="5" spans="1:32" x14ac:dyDescent="0.25">
      <c r="A5" t="s">
        <v>18</v>
      </c>
      <c r="B5" s="11">
        <v>600</v>
      </c>
      <c r="C5" s="11">
        <v>800</v>
      </c>
      <c r="D5" s="11">
        <v>1000</v>
      </c>
      <c r="E5" s="11">
        <v>1200</v>
      </c>
      <c r="F5" s="11">
        <v>1400</v>
      </c>
      <c r="G5" s="11">
        <v>1600</v>
      </c>
      <c r="H5" s="11">
        <v>1800</v>
      </c>
      <c r="I5" s="11">
        <v>2000</v>
      </c>
      <c r="J5" s="11">
        <v>2000</v>
      </c>
      <c r="K5" s="11">
        <v>2000</v>
      </c>
      <c r="L5" s="11">
        <v>2000</v>
      </c>
      <c r="M5" s="11">
        <v>2000</v>
      </c>
      <c r="N5" s="11">
        <v>2000</v>
      </c>
      <c r="O5" s="11">
        <v>2000</v>
      </c>
      <c r="P5" s="11">
        <v>2000</v>
      </c>
      <c r="Q5" s="11">
        <v>2000</v>
      </c>
      <c r="R5" s="11">
        <v>2000</v>
      </c>
      <c r="S5" s="11">
        <v>2000</v>
      </c>
      <c r="T5" s="11">
        <v>2000</v>
      </c>
      <c r="U5" s="11">
        <v>2000</v>
      </c>
      <c r="V5" s="11">
        <v>2000</v>
      </c>
      <c r="W5" s="11">
        <v>2000</v>
      </c>
      <c r="X5" s="11">
        <v>2000</v>
      </c>
      <c r="Y5" s="11">
        <v>2000</v>
      </c>
      <c r="Z5" s="11">
        <v>2000</v>
      </c>
      <c r="AA5" s="11">
        <v>2000</v>
      </c>
      <c r="AB5" s="11">
        <v>2000</v>
      </c>
      <c r="AC5" s="11">
        <v>2000</v>
      </c>
      <c r="AD5" s="11">
        <v>2000</v>
      </c>
      <c r="AE5" s="11">
        <v>2000</v>
      </c>
      <c r="AF5" s="11">
        <v>2000</v>
      </c>
    </row>
    <row r="6" spans="1:32" x14ac:dyDescent="0.25">
      <c r="A6" t="s">
        <v>19</v>
      </c>
      <c r="B6" s="11">
        <v>600</v>
      </c>
      <c r="C6" s="11">
        <v>800</v>
      </c>
      <c r="D6" s="11">
        <v>1000</v>
      </c>
      <c r="E6" s="11">
        <v>1200</v>
      </c>
      <c r="F6" s="11">
        <v>1400</v>
      </c>
      <c r="G6" s="11">
        <v>1600</v>
      </c>
      <c r="H6" s="11">
        <v>1800</v>
      </c>
      <c r="I6" s="11">
        <v>2000</v>
      </c>
      <c r="J6" s="11">
        <v>2000</v>
      </c>
      <c r="K6" s="11">
        <v>2000</v>
      </c>
      <c r="L6" s="11">
        <v>2000</v>
      </c>
      <c r="M6" s="11">
        <v>2000</v>
      </c>
      <c r="N6" s="11">
        <v>2000</v>
      </c>
      <c r="O6" s="11">
        <v>2000</v>
      </c>
      <c r="P6" s="11">
        <v>2000</v>
      </c>
      <c r="Q6" s="11">
        <v>2000</v>
      </c>
      <c r="R6" s="11">
        <v>2000</v>
      </c>
      <c r="S6" s="11">
        <v>2000</v>
      </c>
      <c r="T6" s="11">
        <v>2000</v>
      </c>
      <c r="U6" s="11">
        <v>2000</v>
      </c>
      <c r="V6" s="11">
        <v>2000</v>
      </c>
      <c r="W6" s="11">
        <v>2000</v>
      </c>
      <c r="X6" s="11">
        <v>2000</v>
      </c>
      <c r="Y6" s="11">
        <v>2000</v>
      </c>
      <c r="Z6" s="11">
        <v>2000</v>
      </c>
      <c r="AA6" s="11">
        <v>2000</v>
      </c>
      <c r="AB6" s="11">
        <v>2000</v>
      </c>
      <c r="AC6" s="11">
        <v>2000</v>
      </c>
      <c r="AD6" s="11">
        <v>2000</v>
      </c>
      <c r="AE6" s="11">
        <v>2000</v>
      </c>
      <c r="AF6" s="11">
        <v>2000</v>
      </c>
    </row>
    <row r="7" spans="1:32" x14ac:dyDescent="0.25">
      <c r="A7" t="s">
        <v>20</v>
      </c>
      <c r="B7" s="11">
        <v>600</v>
      </c>
      <c r="C7" s="11">
        <v>800</v>
      </c>
      <c r="D7" s="11">
        <v>1000</v>
      </c>
      <c r="E7" s="11">
        <v>1200</v>
      </c>
      <c r="F7" s="11">
        <v>1400</v>
      </c>
      <c r="G7" s="11">
        <v>1600</v>
      </c>
      <c r="H7" s="11">
        <v>1800</v>
      </c>
      <c r="I7" s="11">
        <v>2000</v>
      </c>
      <c r="J7" s="11">
        <v>2000</v>
      </c>
      <c r="K7" s="11">
        <v>2000</v>
      </c>
      <c r="L7" s="11">
        <v>2000</v>
      </c>
      <c r="M7" s="11">
        <v>2000</v>
      </c>
      <c r="N7" s="11">
        <v>2000</v>
      </c>
      <c r="O7" s="11">
        <v>2000</v>
      </c>
      <c r="P7" s="11">
        <v>2000</v>
      </c>
      <c r="Q7" s="11">
        <v>2000</v>
      </c>
      <c r="R7" s="11">
        <v>2000</v>
      </c>
      <c r="S7" s="11">
        <v>2000</v>
      </c>
      <c r="T7" s="11">
        <v>2000</v>
      </c>
      <c r="U7" s="11">
        <v>2000</v>
      </c>
      <c r="V7" s="11">
        <v>2000</v>
      </c>
      <c r="W7" s="11">
        <v>2000</v>
      </c>
      <c r="X7" s="11">
        <v>2000</v>
      </c>
      <c r="Y7" s="11">
        <v>2000</v>
      </c>
      <c r="Z7" s="11">
        <v>2000</v>
      </c>
      <c r="AA7" s="11">
        <v>2000</v>
      </c>
      <c r="AB7" s="11">
        <v>2000</v>
      </c>
      <c r="AC7" s="11">
        <v>2000</v>
      </c>
      <c r="AD7" s="11">
        <v>2000</v>
      </c>
      <c r="AE7" s="11">
        <v>2000</v>
      </c>
      <c r="AF7" s="11">
        <v>2000</v>
      </c>
    </row>
    <row r="8" spans="1:32" x14ac:dyDescent="0.25">
      <c r="A8" t="s">
        <v>21</v>
      </c>
      <c r="B8" s="11">
        <v>600</v>
      </c>
      <c r="C8" s="11">
        <v>800</v>
      </c>
      <c r="D8" s="11">
        <v>1000</v>
      </c>
      <c r="E8" s="11">
        <v>1200</v>
      </c>
      <c r="F8" s="11">
        <v>1400</v>
      </c>
      <c r="G8" s="11">
        <v>1600</v>
      </c>
      <c r="H8" s="11">
        <v>1800</v>
      </c>
      <c r="I8" s="11">
        <v>2000</v>
      </c>
      <c r="J8" s="11">
        <v>2000</v>
      </c>
      <c r="K8" s="11">
        <v>2000</v>
      </c>
      <c r="L8" s="11">
        <v>2000</v>
      </c>
      <c r="M8" s="11">
        <v>2000</v>
      </c>
      <c r="N8" s="11">
        <v>2000</v>
      </c>
      <c r="O8" s="11">
        <v>2000</v>
      </c>
      <c r="P8" s="11">
        <v>2000</v>
      </c>
      <c r="Q8" s="11">
        <v>2000</v>
      </c>
      <c r="R8" s="11">
        <v>2000</v>
      </c>
      <c r="S8" s="11">
        <v>2000</v>
      </c>
      <c r="T8" s="11">
        <v>2000</v>
      </c>
      <c r="U8" s="11">
        <v>2000</v>
      </c>
      <c r="V8" s="11">
        <v>2000</v>
      </c>
      <c r="W8" s="11">
        <v>2000</v>
      </c>
      <c r="X8" s="11">
        <v>2000</v>
      </c>
      <c r="Y8" s="11">
        <v>2000</v>
      </c>
      <c r="Z8" s="11">
        <v>2000</v>
      </c>
      <c r="AA8" s="11">
        <v>2000</v>
      </c>
      <c r="AB8" s="11">
        <v>2000</v>
      </c>
      <c r="AC8" s="11">
        <v>2000</v>
      </c>
      <c r="AD8" s="11">
        <v>2000</v>
      </c>
      <c r="AE8" s="11">
        <v>2000</v>
      </c>
      <c r="AF8" s="11">
        <v>2000</v>
      </c>
    </row>
    <row r="9" spans="1:32" x14ac:dyDescent="0.25">
      <c r="A9" t="s">
        <v>22</v>
      </c>
      <c r="B9" s="11">
        <v>600</v>
      </c>
      <c r="C9" s="11">
        <v>800</v>
      </c>
      <c r="D9" s="11">
        <v>1000</v>
      </c>
      <c r="E9" s="11">
        <v>1200</v>
      </c>
      <c r="F9" s="11">
        <v>1400</v>
      </c>
      <c r="G9" s="11">
        <v>1600</v>
      </c>
      <c r="H9" s="11">
        <v>1800</v>
      </c>
      <c r="I9" s="11">
        <v>2000</v>
      </c>
      <c r="J9" s="11">
        <v>2000</v>
      </c>
      <c r="K9" s="11">
        <v>2000</v>
      </c>
      <c r="L9" s="11">
        <v>2000</v>
      </c>
      <c r="M9" s="11">
        <v>2000</v>
      </c>
      <c r="N9" s="11">
        <v>2000</v>
      </c>
      <c r="O9" s="11">
        <v>2000</v>
      </c>
      <c r="P9" s="11">
        <v>2000</v>
      </c>
      <c r="Q9" s="11">
        <v>2000</v>
      </c>
      <c r="R9" s="11">
        <v>2000</v>
      </c>
      <c r="S9" s="11">
        <v>2000</v>
      </c>
      <c r="T9" s="11">
        <v>2000</v>
      </c>
      <c r="U9" s="11">
        <v>2000</v>
      </c>
      <c r="V9" s="11">
        <v>2000</v>
      </c>
      <c r="W9" s="11">
        <v>2000</v>
      </c>
      <c r="X9" s="11">
        <v>2000</v>
      </c>
      <c r="Y9" s="11">
        <v>2000</v>
      </c>
      <c r="Z9" s="11">
        <v>2000</v>
      </c>
      <c r="AA9" s="11">
        <v>2000</v>
      </c>
      <c r="AB9" s="11">
        <v>2000</v>
      </c>
      <c r="AC9" s="11">
        <v>2000</v>
      </c>
      <c r="AD9" s="11">
        <v>2000</v>
      </c>
      <c r="AE9" s="11">
        <v>2000</v>
      </c>
      <c r="AF9" s="11">
        <v>2000</v>
      </c>
    </row>
    <row r="10" spans="1:32" x14ac:dyDescent="0.25">
      <c r="A10" t="s">
        <v>23</v>
      </c>
      <c r="B10" s="11">
        <v>600</v>
      </c>
      <c r="C10" s="11">
        <v>800</v>
      </c>
      <c r="D10" s="11">
        <v>1000</v>
      </c>
      <c r="E10" s="11">
        <v>1200</v>
      </c>
      <c r="F10" s="11">
        <v>1400</v>
      </c>
      <c r="G10" s="11">
        <v>1600</v>
      </c>
      <c r="H10" s="11">
        <v>1800</v>
      </c>
      <c r="I10" s="11">
        <v>2000</v>
      </c>
      <c r="J10" s="11">
        <v>2000</v>
      </c>
      <c r="K10" s="11">
        <v>2000</v>
      </c>
      <c r="L10" s="11">
        <v>2000</v>
      </c>
      <c r="M10" s="11">
        <v>2000</v>
      </c>
      <c r="N10" s="11">
        <v>2000</v>
      </c>
      <c r="O10" s="11">
        <v>2000</v>
      </c>
      <c r="P10" s="11">
        <v>2000</v>
      </c>
      <c r="Q10" s="11">
        <v>2000</v>
      </c>
      <c r="R10" s="11">
        <v>2000</v>
      </c>
      <c r="S10" s="11">
        <v>2000</v>
      </c>
      <c r="T10" s="11">
        <v>2000</v>
      </c>
      <c r="U10" s="11">
        <v>2000</v>
      </c>
      <c r="V10" s="11">
        <v>2000</v>
      </c>
      <c r="W10" s="11">
        <v>2000</v>
      </c>
      <c r="X10" s="11">
        <v>2000</v>
      </c>
      <c r="Y10" s="11">
        <v>2000</v>
      </c>
      <c r="Z10" s="11">
        <v>2000</v>
      </c>
      <c r="AA10" s="11">
        <v>2000</v>
      </c>
      <c r="AB10" s="11">
        <v>2000</v>
      </c>
      <c r="AC10" s="11">
        <v>2000</v>
      </c>
      <c r="AD10" s="11">
        <v>2000</v>
      </c>
      <c r="AE10" s="11">
        <v>2000</v>
      </c>
      <c r="AF10" s="11">
        <v>2000</v>
      </c>
    </row>
    <row r="11" spans="1:32" x14ac:dyDescent="0.25">
      <c r="A11" t="s">
        <v>24</v>
      </c>
      <c r="B11" s="11">
        <v>600</v>
      </c>
      <c r="C11" s="11">
        <v>800</v>
      </c>
      <c r="D11" s="11">
        <v>1000</v>
      </c>
      <c r="E11" s="11">
        <v>1200</v>
      </c>
      <c r="F11" s="11">
        <v>1400</v>
      </c>
      <c r="G11" s="11">
        <v>1600</v>
      </c>
      <c r="H11" s="11">
        <v>1800</v>
      </c>
      <c r="I11" s="11">
        <v>2000</v>
      </c>
      <c r="J11" s="11">
        <v>2000</v>
      </c>
      <c r="K11" s="11">
        <v>2000</v>
      </c>
      <c r="L11" s="11">
        <v>2000</v>
      </c>
      <c r="M11" s="11">
        <v>2000</v>
      </c>
      <c r="N11" s="11">
        <v>2000</v>
      </c>
      <c r="O11" s="11">
        <v>2000</v>
      </c>
      <c r="P11" s="11">
        <v>2000</v>
      </c>
      <c r="Q11" s="11">
        <v>2000</v>
      </c>
      <c r="R11" s="11">
        <v>2000</v>
      </c>
      <c r="S11" s="11">
        <v>2000</v>
      </c>
      <c r="T11" s="11">
        <v>2000</v>
      </c>
      <c r="U11" s="11">
        <v>2000</v>
      </c>
      <c r="V11" s="11">
        <v>2000</v>
      </c>
      <c r="W11" s="11">
        <v>2000</v>
      </c>
      <c r="X11" s="11">
        <v>2000</v>
      </c>
      <c r="Y11" s="11">
        <v>2000</v>
      </c>
      <c r="Z11" s="11">
        <v>2000</v>
      </c>
      <c r="AA11" s="11">
        <v>2000</v>
      </c>
      <c r="AB11" s="11">
        <v>2000</v>
      </c>
      <c r="AC11" s="11">
        <v>2000</v>
      </c>
      <c r="AD11" s="11">
        <v>2000</v>
      </c>
      <c r="AE11" s="11">
        <v>2000</v>
      </c>
      <c r="AF11" s="11">
        <v>2000</v>
      </c>
    </row>
    <row r="12" spans="1:32" x14ac:dyDescent="0.25">
      <c r="A12" t="s">
        <v>40</v>
      </c>
      <c r="B12" s="11">
        <v>600</v>
      </c>
      <c r="C12" s="11">
        <v>800</v>
      </c>
      <c r="D12" s="11">
        <v>1000</v>
      </c>
      <c r="E12" s="11">
        <v>1200</v>
      </c>
      <c r="F12" s="11">
        <v>1400</v>
      </c>
      <c r="G12" s="11">
        <v>1600</v>
      </c>
      <c r="H12" s="11">
        <v>1800</v>
      </c>
      <c r="I12" s="11">
        <v>2000</v>
      </c>
      <c r="J12" s="11">
        <v>2000</v>
      </c>
      <c r="K12" s="11">
        <v>2000</v>
      </c>
      <c r="L12" s="11">
        <v>2000</v>
      </c>
      <c r="M12" s="11">
        <v>2000</v>
      </c>
      <c r="N12" s="11">
        <v>2000</v>
      </c>
      <c r="O12" s="11">
        <v>2000</v>
      </c>
      <c r="P12" s="11">
        <v>2000</v>
      </c>
      <c r="Q12" s="11">
        <v>2000</v>
      </c>
      <c r="R12" s="11">
        <v>2000</v>
      </c>
      <c r="S12" s="11">
        <v>2000</v>
      </c>
      <c r="T12" s="11">
        <v>2000</v>
      </c>
      <c r="U12" s="11">
        <v>2000</v>
      </c>
      <c r="V12" s="11">
        <v>2000</v>
      </c>
      <c r="W12" s="11">
        <v>2000</v>
      </c>
      <c r="X12" s="11">
        <v>2000</v>
      </c>
      <c r="Y12" s="11">
        <v>2000</v>
      </c>
      <c r="Z12" s="11">
        <v>2000</v>
      </c>
      <c r="AA12" s="11">
        <v>2000</v>
      </c>
      <c r="AB12" s="11">
        <v>2000</v>
      </c>
      <c r="AC12" s="11">
        <v>2000</v>
      </c>
      <c r="AD12" s="11">
        <v>2000</v>
      </c>
      <c r="AE12" s="11">
        <v>2000</v>
      </c>
      <c r="AF12" s="11">
        <v>2000</v>
      </c>
    </row>
    <row r="13" spans="1:32" x14ac:dyDescent="0.25">
      <c r="A13" t="s">
        <v>41</v>
      </c>
      <c r="B13" s="11">
        <v>600</v>
      </c>
      <c r="C13" s="11">
        <v>800</v>
      </c>
      <c r="D13" s="11">
        <v>1000</v>
      </c>
      <c r="E13" s="11">
        <v>1200</v>
      </c>
      <c r="F13" s="11">
        <v>1400</v>
      </c>
      <c r="G13" s="11">
        <v>1600</v>
      </c>
      <c r="H13" s="11">
        <v>1800</v>
      </c>
      <c r="I13" s="11">
        <v>2000</v>
      </c>
      <c r="J13" s="11">
        <v>2000</v>
      </c>
      <c r="K13" s="11">
        <v>2000</v>
      </c>
      <c r="L13" s="11">
        <v>2000</v>
      </c>
      <c r="M13" s="11">
        <v>2000</v>
      </c>
      <c r="N13" s="11">
        <v>2000</v>
      </c>
      <c r="O13" s="11">
        <v>2000</v>
      </c>
      <c r="P13" s="11">
        <v>2000</v>
      </c>
      <c r="Q13" s="11">
        <v>2000</v>
      </c>
      <c r="R13" s="11">
        <v>2000</v>
      </c>
      <c r="S13" s="11">
        <v>2000</v>
      </c>
      <c r="T13" s="11">
        <v>2000</v>
      </c>
      <c r="U13" s="11">
        <v>2000</v>
      </c>
      <c r="V13" s="11">
        <v>2000</v>
      </c>
      <c r="W13" s="11">
        <v>2000</v>
      </c>
      <c r="X13" s="11">
        <v>2000</v>
      </c>
      <c r="Y13" s="11">
        <v>2000</v>
      </c>
      <c r="Z13" s="11">
        <v>2000</v>
      </c>
      <c r="AA13" s="11">
        <v>2000</v>
      </c>
      <c r="AB13" s="11">
        <v>2000</v>
      </c>
      <c r="AC13" s="11">
        <v>2000</v>
      </c>
      <c r="AD13" s="11">
        <v>2000</v>
      </c>
      <c r="AE13" s="11">
        <v>2000</v>
      </c>
      <c r="AF13" s="11">
        <v>2000</v>
      </c>
    </row>
    <row r="14" spans="1:32" x14ac:dyDescent="0.25">
      <c r="A14" t="s">
        <v>42</v>
      </c>
      <c r="B14" s="11">
        <v>600</v>
      </c>
      <c r="C14" s="11">
        <v>800</v>
      </c>
      <c r="D14" s="11">
        <v>1000</v>
      </c>
      <c r="E14" s="11">
        <v>1200</v>
      </c>
      <c r="F14" s="11">
        <v>1400</v>
      </c>
      <c r="G14" s="11">
        <v>1600</v>
      </c>
      <c r="H14" s="11">
        <v>1800</v>
      </c>
      <c r="I14" s="11">
        <v>2000</v>
      </c>
      <c r="J14" s="11">
        <v>2000</v>
      </c>
      <c r="K14" s="11">
        <v>2000</v>
      </c>
      <c r="L14" s="11">
        <v>2000</v>
      </c>
      <c r="M14" s="11">
        <v>2000</v>
      </c>
      <c r="N14" s="11">
        <v>2000</v>
      </c>
      <c r="O14" s="11">
        <v>2000</v>
      </c>
      <c r="P14" s="11">
        <v>2000</v>
      </c>
      <c r="Q14" s="11">
        <v>2000</v>
      </c>
      <c r="R14" s="11">
        <v>2000</v>
      </c>
      <c r="S14" s="11">
        <v>2000</v>
      </c>
      <c r="T14" s="11">
        <v>2000</v>
      </c>
      <c r="U14" s="11">
        <v>2000</v>
      </c>
      <c r="V14" s="11">
        <v>2000</v>
      </c>
      <c r="W14" s="11">
        <v>2000</v>
      </c>
      <c r="X14" s="11">
        <v>2000</v>
      </c>
      <c r="Y14" s="11">
        <v>2000</v>
      </c>
      <c r="Z14" s="11">
        <v>2000</v>
      </c>
      <c r="AA14" s="11">
        <v>2000</v>
      </c>
      <c r="AB14" s="11">
        <v>2000</v>
      </c>
      <c r="AC14" s="11">
        <v>2000</v>
      </c>
      <c r="AD14" s="11">
        <v>2000</v>
      </c>
      <c r="AE14" s="11">
        <v>2000</v>
      </c>
      <c r="AF14" s="11">
        <v>2000</v>
      </c>
    </row>
    <row r="15" spans="1:32" x14ac:dyDescent="0.25">
      <c r="A15" t="s">
        <v>43</v>
      </c>
      <c r="B15" s="11">
        <v>600</v>
      </c>
      <c r="C15" s="11">
        <v>800</v>
      </c>
      <c r="D15" s="11">
        <v>1000</v>
      </c>
      <c r="E15" s="11">
        <v>1200</v>
      </c>
      <c r="F15" s="11">
        <v>1400</v>
      </c>
      <c r="G15" s="11">
        <v>1600</v>
      </c>
      <c r="H15" s="11">
        <v>1800</v>
      </c>
      <c r="I15" s="11">
        <v>2000</v>
      </c>
      <c r="J15" s="11">
        <v>2000</v>
      </c>
      <c r="K15" s="11">
        <v>2000</v>
      </c>
      <c r="L15" s="11">
        <v>2000</v>
      </c>
      <c r="M15" s="11">
        <v>2000</v>
      </c>
      <c r="N15" s="11">
        <v>2000</v>
      </c>
      <c r="O15" s="11">
        <v>2000</v>
      </c>
      <c r="P15" s="11">
        <v>2000</v>
      </c>
      <c r="Q15" s="11">
        <v>2000</v>
      </c>
      <c r="R15" s="11">
        <v>2000</v>
      </c>
      <c r="S15" s="11">
        <v>2000</v>
      </c>
      <c r="T15" s="11">
        <v>2000</v>
      </c>
      <c r="U15" s="11">
        <v>2000</v>
      </c>
      <c r="V15" s="11">
        <v>2000</v>
      </c>
      <c r="W15" s="11">
        <v>2000</v>
      </c>
      <c r="X15" s="11">
        <v>2000</v>
      </c>
      <c r="Y15" s="11">
        <v>2000</v>
      </c>
      <c r="Z15" s="11">
        <v>2000</v>
      </c>
      <c r="AA15" s="11">
        <v>2000</v>
      </c>
      <c r="AB15" s="11">
        <v>2000</v>
      </c>
      <c r="AC15" s="11">
        <v>2000</v>
      </c>
      <c r="AD15" s="11">
        <v>2000</v>
      </c>
      <c r="AE15" s="11">
        <v>2000</v>
      </c>
      <c r="AF15" s="11">
        <v>2000</v>
      </c>
    </row>
    <row r="16" spans="1:32" x14ac:dyDescent="0.25">
      <c r="A16" t="s">
        <v>44</v>
      </c>
      <c r="B16" s="11">
        <v>600</v>
      </c>
      <c r="C16" s="11">
        <v>800</v>
      </c>
      <c r="D16" s="11">
        <v>1000</v>
      </c>
      <c r="E16" s="11">
        <v>1200</v>
      </c>
      <c r="F16" s="11">
        <v>1400</v>
      </c>
      <c r="G16" s="11">
        <v>1600</v>
      </c>
      <c r="H16" s="11">
        <v>1800</v>
      </c>
      <c r="I16" s="11">
        <v>2000</v>
      </c>
      <c r="J16" s="11">
        <v>2000</v>
      </c>
      <c r="K16" s="11">
        <v>2000</v>
      </c>
      <c r="L16" s="11">
        <v>2000</v>
      </c>
      <c r="M16" s="11">
        <v>2000</v>
      </c>
      <c r="N16" s="11">
        <v>2000</v>
      </c>
      <c r="O16" s="11">
        <v>2000</v>
      </c>
      <c r="P16" s="11">
        <v>2000</v>
      </c>
      <c r="Q16" s="11">
        <v>2000</v>
      </c>
      <c r="R16" s="11">
        <v>2000</v>
      </c>
      <c r="S16" s="11">
        <v>2000</v>
      </c>
      <c r="T16" s="11">
        <v>2000</v>
      </c>
      <c r="U16" s="11">
        <v>2000</v>
      </c>
      <c r="V16" s="11">
        <v>2000</v>
      </c>
      <c r="W16" s="11">
        <v>2000</v>
      </c>
      <c r="X16" s="11">
        <v>2000</v>
      </c>
      <c r="Y16" s="11">
        <v>2000</v>
      </c>
      <c r="Z16" s="11">
        <v>2000</v>
      </c>
      <c r="AA16" s="11">
        <v>2000</v>
      </c>
      <c r="AB16" s="11">
        <v>2000</v>
      </c>
      <c r="AC16" s="11">
        <v>2000</v>
      </c>
      <c r="AD16" s="11">
        <v>2000</v>
      </c>
      <c r="AE16" s="11">
        <v>2000</v>
      </c>
      <c r="AF16" s="11">
        <v>2000</v>
      </c>
    </row>
    <row r="17" spans="1:32" x14ac:dyDescent="0.25">
      <c r="A17" t="s">
        <v>45</v>
      </c>
      <c r="B17" s="11">
        <v>600</v>
      </c>
      <c r="C17" s="11">
        <v>800</v>
      </c>
      <c r="D17" s="11">
        <v>1000</v>
      </c>
      <c r="E17" s="11">
        <v>1200</v>
      </c>
      <c r="F17" s="11">
        <v>1400</v>
      </c>
      <c r="G17" s="11">
        <v>1600</v>
      </c>
      <c r="H17" s="11">
        <v>1800</v>
      </c>
      <c r="I17" s="11">
        <v>2000</v>
      </c>
      <c r="J17" s="11">
        <v>2000</v>
      </c>
      <c r="K17" s="11">
        <v>2000</v>
      </c>
      <c r="L17" s="11">
        <v>2000</v>
      </c>
      <c r="M17" s="11">
        <v>2000</v>
      </c>
      <c r="N17" s="11">
        <v>2000</v>
      </c>
      <c r="O17" s="11">
        <v>2000</v>
      </c>
      <c r="P17" s="11">
        <v>2000</v>
      </c>
      <c r="Q17" s="11">
        <v>2000</v>
      </c>
      <c r="R17" s="11">
        <v>2000</v>
      </c>
      <c r="S17" s="11">
        <v>2000</v>
      </c>
      <c r="T17" s="11">
        <v>2000</v>
      </c>
      <c r="U17" s="11">
        <v>2000</v>
      </c>
      <c r="V17" s="11">
        <v>2000</v>
      </c>
      <c r="W17" s="11">
        <v>2000</v>
      </c>
      <c r="X17" s="11">
        <v>2000</v>
      </c>
      <c r="Y17" s="11">
        <v>2000</v>
      </c>
      <c r="Z17" s="11">
        <v>2000</v>
      </c>
      <c r="AA17" s="11">
        <v>2000</v>
      </c>
      <c r="AB17" s="11">
        <v>2000</v>
      </c>
      <c r="AC17" s="11">
        <v>2000</v>
      </c>
      <c r="AD17" s="11">
        <v>2000</v>
      </c>
      <c r="AE17" s="11">
        <v>2000</v>
      </c>
      <c r="AF17" s="11">
        <v>2000</v>
      </c>
    </row>
    <row r="18" spans="1:32" x14ac:dyDescent="0.25">
      <c r="A18" t="s">
        <v>46</v>
      </c>
      <c r="B18" s="11">
        <v>600</v>
      </c>
      <c r="C18" s="11">
        <v>800</v>
      </c>
      <c r="D18" s="11">
        <v>1000</v>
      </c>
      <c r="E18" s="11">
        <v>1200</v>
      </c>
      <c r="F18" s="11">
        <v>1400</v>
      </c>
      <c r="G18" s="11">
        <v>1600</v>
      </c>
      <c r="H18" s="11">
        <v>1800</v>
      </c>
      <c r="I18" s="11">
        <v>2000</v>
      </c>
      <c r="J18" s="11">
        <v>2000</v>
      </c>
      <c r="K18" s="11">
        <v>2000</v>
      </c>
      <c r="L18" s="11">
        <v>2000</v>
      </c>
      <c r="M18" s="11">
        <v>2000</v>
      </c>
      <c r="N18" s="11">
        <v>2000</v>
      </c>
      <c r="O18" s="11">
        <v>2000</v>
      </c>
      <c r="P18" s="11">
        <v>2000</v>
      </c>
      <c r="Q18" s="11">
        <v>2000</v>
      </c>
      <c r="R18" s="11">
        <v>2000</v>
      </c>
      <c r="S18" s="11">
        <v>2000</v>
      </c>
      <c r="T18" s="11">
        <v>2000</v>
      </c>
      <c r="U18" s="11">
        <v>2000</v>
      </c>
      <c r="V18" s="11">
        <v>2000</v>
      </c>
      <c r="W18" s="11">
        <v>2000</v>
      </c>
      <c r="X18" s="11">
        <v>2000</v>
      </c>
      <c r="Y18" s="11">
        <v>2000</v>
      </c>
      <c r="Z18" s="11">
        <v>2000</v>
      </c>
      <c r="AA18" s="11">
        <v>2000</v>
      </c>
      <c r="AB18" s="11">
        <v>2000</v>
      </c>
      <c r="AC18" s="11">
        <v>2000</v>
      </c>
      <c r="AD18" s="11">
        <v>2000</v>
      </c>
      <c r="AE18" s="11">
        <v>2000</v>
      </c>
      <c r="AF18" s="11">
        <v>2000</v>
      </c>
    </row>
    <row r="19" spans="1:32" x14ac:dyDescent="0.25">
      <c r="A19" t="s">
        <v>47</v>
      </c>
      <c r="B19" s="11">
        <v>600</v>
      </c>
      <c r="C19" s="11">
        <v>800</v>
      </c>
      <c r="D19" s="11">
        <v>1000</v>
      </c>
      <c r="E19" s="11">
        <v>1200</v>
      </c>
      <c r="F19" s="11">
        <v>1400</v>
      </c>
      <c r="G19" s="11">
        <v>1600</v>
      </c>
      <c r="H19" s="11">
        <v>1800</v>
      </c>
      <c r="I19" s="11">
        <v>2000</v>
      </c>
      <c r="J19" s="11">
        <v>2000</v>
      </c>
      <c r="K19" s="11">
        <v>2000</v>
      </c>
      <c r="L19" s="11">
        <v>2000</v>
      </c>
      <c r="M19" s="11">
        <v>2000</v>
      </c>
      <c r="N19" s="11">
        <v>2000</v>
      </c>
      <c r="O19" s="11">
        <v>2000</v>
      </c>
      <c r="P19" s="11">
        <v>2000</v>
      </c>
      <c r="Q19" s="11">
        <v>2000</v>
      </c>
      <c r="R19" s="11">
        <v>2000</v>
      </c>
      <c r="S19" s="11">
        <v>2000</v>
      </c>
      <c r="T19" s="11">
        <v>2000</v>
      </c>
      <c r="U19" s="11">
        <v>2000</v>
      </c>
      <c r="V19" s="11">
        <v>2000</v>
      </c>
      <c r="W19" s="11">
        <v>2000</v>
      </c>
      <c r="X19" s="11">
        <v>2000</v>
      </c>
      <c r="Y19" s="11">
        <v>2000</v>
      </c>
      <c r="Z19" s="11">
        <v>2000</v>
      </c>
      <c r="AA19" s="11">
        <v>2000</v>
      </c>
      <c r="AB19" s="11">
        <v>2000</v>
      </c>
      <c r="AC19" s="11">
        <v>2000</v>
      </c>
      <c r="AD19" s="11">
        <v>2000</v>
      </c>
      <c r="AE19" s="11">
        <v>2000</v>
      </c>
      <c r="AF19" s="11">
        <v>2000</v>
      </c>
    </row>
    <row r="20" spans="1:32" x14ac:dyDescent="0.25">
      <c r="A20" t="s">
        <v>48</v>
      </c>
      <c r="B20" s="11">
        <v>600</v>
      </c>
      <c r="C20" s="11">
        <v>800</v>
      </c>
      <c r="D20" s="11">
        <v>1000</v>
      </c>
      <c r="E20" s="11">
        <v>1200</v>
      </c>
      <c r="F20" s="11">
        <v>1400</v>
      </c>
      <c r="G20" s="11">
        <v>1600</v>
      </c>
      <c r="H20" s="11">
        <v>1800</v>
      </c>
      <c r="I20" s="11">
        <v>2000</v>
      </c>
      <c r="J20" s="11">
        <v>2000</v>
      </c>
      <c r="K20" s="11">
        <v>2000</v>
      </c>
      <c r="L20" s="11">
        <v>2000</v>
      </c>
      <c r="M20" s="11">
        <v>2000</v>
      </c>
      <c r="N20" s="11">
        <v>2000</v>
      </c>
      <c r="O20" s="11">
        <v>2000</v>
      </c>
      <c r="P20" s="11">
        <v>2000</v>
      </c>
      <c r="Q20" s="11">
        <v>2000</v>
      </c>
      <c r="R20" s="11">
        <v>2000</v>
      </c>
      <c r="S20" s="11">
        <v>2000</v>
      </c>
      <c r="T20" s="11">
        <v>2000</v>
      </c>
      <c r="U20" s="11">
        <v>2000</v>
      </c>
      <c r="V20" s="11">
        <v>2000</v>
      </c>
      <c r="W20" s="11">
        <v>2000</v>
      </c>
      <c r="X20" s="11">
        <v>2000</v>
      </c>
      <c r="Y20" s="11">
        <v>2000</v>
      </c>
      <c r="Z20" s="11">
        <v>2000</v>
      </c>
      <c r="AA20" s="11">
        <v>2000</v>
      </c>
      <c r="AB20" s="11">
        <v>2000</v>
      </c>
      <c r="AC20" s="11">
        <v>2000</v>
      </c>
      <c r="AD20" s="11">
        <v>2000</v>
      </c>
      <c r="AE20" s="11">
        <v>2000</v>
      </c>
      <c r="AF20" s="11">
        <v>2000</v>
      </c>
    </row>
    <row r="21" spans="1:32" x14ac:dyDescent="0.25">
      <c r="A21" t="s">
        <v>49</v>
      </c>
      <c r="B21" s="11">
        <v>600</v>
      </c>
      <c r="C21" s="11">
        <v>800</v>
      </c>
      <c r="D21" s="11">
        <v>1000</v>
      </c>
      <c r="E21" s="11">
        <v>1200</v>
      </c>
      <c r="F21" s="11">
        <v>1400</v>
      </c>
      <c r="G21" s="11">
        <v>1600</v>
      </c>
      <c r="H21" s="11">
        <v>1800</v>
      </c>
      <c r="I21" s="11">
        <v>2000</v>
      </c>
      <c r="J21" s="11">
        <v>2000</v>
      </c>
      <c r="K21" s="11">
        <v>2000</v>
      </c>
      <c r="L21" s="11">
        <v>2000</v>
      </c>
      <c r="M21" s="11">
        <v>2000</v>
      </c>
      <c r="N21" s="11">
        <v>2000</v>
      </c>
      <c r="O21" s="11">
        <v>2000</v>
      </c>
      <c r="P21" s="11">
        <v>2000</v>
      </c>
      <c r="Q21" s="11">
        <v>2000</v>
      </c>
      <c r="R21" s="11">
        <v>2000</v>
      </c>
      <c r="S21" s="11">
        <v>2000</v>
      </c>
      <c r="T21" s="11">
        <v>2000</v>
      </c>
      <c r="U21" s="11">
        <v>2000</v>
      </c>
      <c r="V21" s="11">
        <v>2000</v>
      </c>
      <c r="W21" s="11">
        <v>2000</v>
      </c>
      <c r="X21" s="11">
        <v>2000</v>
      </c>
      <c r="Y21" s="11">
        <v>2000</v>
      </c>
      <c r="Z21" s="11">
        <v>2000</v>
      </c>
      <c r="AA21" s="11">
        <v>2000</v>
      </c>
      <c r="AB21" s="11">
        <v>2000</v>
      </c>
      <c r="AC21" s="11">
        <v>2000</v>
      </c>
      <c r="AD21" s="11">
        <v>2000</v>
      </c>
      <c r="AE21" s="11">
        <v>2000</v>
      </c>
      <c r="AF21" s="11">
        <v>2000</v>
      </c>
    </row>
    <row r="22" spans="1:32" x14ac:dyDescent="0.25">
      <c r="A22" t="s">
        <v>25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600</v>
      </c>
      <c r="H22" s="11">
        <v>1000</v>
      </c>
      <c r="I22" s="11">
        <v>1400</v>
      </c>
      <c r="J22" s="11">
        <v>1800</v>
      </c>
      <c r="K22" s="11">
        <v>2000</v>
      </c>
      <c r="L22" s="11">
        <v>2000</v>
      </c>
      <c r="M22" s="11">
        <v>2000</v>
      </c>
      <c r="N22" s="11">
        <v>2000</v>
      </c>
      <c r="O22" s="11">
        <v>2000</v>
      </c>
      <c r="P22" s="11">
        <v>2000</v>
      </c>
      <c r="Q22" s="11">
        <v>2000</v>
      </c>
      <c r="R22" s="11">
        <v>2000</v>
      </c>
      <c r="S22" s="11">
        <v>2000</v>
      </c>
      <c r="T22" s="11">
        <v>2000</v>
      </c>
      <c r="U22" s="11">
        <v>2000</v>
      </c>
      <c r="V22" s="11">
        <v>2000</v>
      </c>
      <c r="W22" s="11">
        <v>2000</v>
      </c>
      <c r="X22" s="11">
        <v>2000</v>
      </c>
      <c r="Y22" s="11">
        <v>2000</v>
      </c>
      <c r="Z22" s="11">
        <v>2000</v>
      </c>
      <c r="AA22" s="11">
        <v>2000</v>
      </c>
      <c r="AB22" s="11">
        <v>2000</v>
      </c>
      <c r="AC22" s="11">
        <v>2000</v>
      </c>
      <c r="AD22" s="11">
        <v>2000</v>
      </c>
      <c r="AE22" s="11">
        <v>2000</v>
      </c>
      <c r="AF22" s="11">
        <v>2000</v>
      </c>
    </row>
    <row r="23" spans="1:32" x14ac:dyDescent="0.25">
      <c r="A23" t="s">
        <v>26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600</v>
      </c>
      <c r="H23" s="11">
        <v>1000</v>
      </c>
      <c r="I23" s="11">
        <v>1400</v>
      </c>
      <c r="J23" s="11">
        <v>1800</v>
      </c>
      <c r="K23" s="11">
        <v>2000</v>
      </c>
      <c r="L23" s="11">
        <v>2000</v>
      </c>
      <c r="M23" s="11">
        <v>2000</v>
      </c>
      <c r="N23" s="11">
        <v>2000</v>
      </c>
      <c r="O23" s="11">
        <v>2000</v>
      </c>
      <c r="P23" s="11">
        <v>2000</v>
      </c>
      <c r="Q23" s="11">
        <v>2000</v>
      </c>
      <c r="R23" s="11">
        <v>2000</v>
      </c>
      <c r="S23" s="11">
        <v>2000</v>
      </c>
      <c r="T23" s="11">
        <v>2000</v>
      </c>
      <c r="U23" s="11">
        <v>2000</v>
      </c>
      <c r="V23" s="11">
        <v>2000</v>
      </c>
      <c r="W23" s="11">
        <v>2000</v>
      </c>
      <c r="X23" s="11">
        <v>2000</v>
      </c>
      <c r="Y23" s="11">
        <v>2000</v>
      </c>
      <c r="Z23" s="11">
        <v>2000</v>
      </c>
      <c r="AA23" s="11">
        <v>2000</v>
      </c>
      <c r="AB23" s="11">
        <v>2000</v>
      </c>
      <c r="AC23" s="11">
        <v>2000</v>
      </c>
      <c r="AD23" s="11">
        <v>2000</v>
      </c>
      <c r="AE23" s="11">
        <v>2000</v>
      </c>
      <c r="AF23" s="11">
        <v>2000</v>
      </c>
    </row>
    <row r="24" spans="1:32" x14ac:dyDescent="0.25">
      <c r="A24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600</v>
      </c>
      <c r="H24" s="11">
        <v>1000</v>
      </c>
      <c r="I24" s="11">
        <v>1400</v>
      </c>
      <c r="J24" s="11">
        <v>1800</v>
      </c>
      <c r="K24" s="11">
        <v>2000</v>
      </c>
      <c r="L24" s="11">
        <v>2000</v>
      </c>
      <c r="M24" s="11">
        <v>2000</v>
      </c>
      <c r="N24" s="11">
        <v>2000</v>
      </c>
      <c r="O24" s="11">
        <v>2000</v>
      </c>
      <c r="P24" s="11">
        <v>2000</v>
      </c>
      <c r="Q24" s="11">
        <v>2000</v>
      </c>
      <c r="R24" s="11">
        <v>2000</v>
      </c>
      <c r="S24" s="11">
        <v>2000</v>
      </c>
      <c r="T24" s="11">
        <v>2000</v>
      </c>
      <c r="U24" s="11">
        <v>2000</v>
      </c>
      <c r="V24" s="11">
        <v>2000</v>
      </c>
      <c r="W24" s="11">
        <v>2000</v>
      </c>
      <c r="X24" s="11">
        <v>2000</v>
      </c>
      <c r="Y24" s="11">
        <v>2000</v>
      </c>
      <c r="Z24" s="11">
        <v>2000</v>
      </c>
      <c r="AA24" s="11">
        <v>2000</v>
      </c>
      <c r="AB24" s="11">
        <v>2000</v>
      </c>
      <c r="AC24" s="11">
        <v>2000</v>
      </c>
      <c r="AD24" s="11">
        <v>2000</v>
      </c>
      <c r="AE24" s="11">
        <v>2000</v>
      </c>
      <c r="AF24" s="11">
        <v>2000</v>
      </c>
    </row>
    <row r="25" spans="1:32" x14ac:dyDescent="0.25">
      <c r="A25" t="s">
        <v>28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600</v>
      </c>
      <c r="H25" s="11">
        <v>1000</v>
      </c>
      <c r="I25" s="11">
        <v>1400</v>
      </c>
      <c r="J25" s="11">
        <v>1800</v>
      </c>
      <c r="K25" s="11">
        <v>2000</v>
      </c>
      <c r="L25" s="11">
        <v>2000</v>
      </c>
      <c r="M25" s="11">
        <v>2000</v>
      </c>
      <c r="N25" s="11">
        <v>2000</v>
      </c>
      <c r="O25" s="11">
        <v>2000</v>
      </c>
      <c r="P25" s="11">
        <v>2000</v>
      </c>
      <c r="Q25" s="11">
        <v>2000</v>
      </c>
      <c r="R25" s="11">
        <v>2000</v>
      </c>
      <c r="S25" s="11">
        <v>2000</v>
      </c>
      <c r="T25" s="11">
        <v>2000</v>
      </c>
      <c r="U25" s="11">
        <v>2000</v>
      </c>
      <c r="V25" s="11">
        <v>2000</v>
      </c>
      <c r="W25" s="11">
        <v>2000</v>
      </c>
      <c r="X25" s="11">
        <v>2000</v>
      </c>
      <c r="Y25" s="11">
        <v>2000</v>
      </c>
      <c r="Z25" s="11">
        <v>2000</v>
      </c>
      <c r="AA25" s="11">
        <v>2000</v>
      </c>
      <c r="AB25" s="11">
        <v>2000</v>
      </c>
      <c r="AC25" s="11">
        <v>2000</v>
      </c>
      <c r="AD25" s="11">
        <v>2000</v>
      </c>
      <c r="AE25" s="11">
        <v>2000</v>
      </c>
      <c r="AF25" s="11">
        <v>2000</v>
      </c>
    </row>
    <row r="26" spans="1:32" x14ac:dyDescent="0.25">
      <c r="A26" t="s">
        <v>29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600</v>
      </c>
      <c r="H26" s="11">
        <v>1000</v>
      </c>
      <c r="I26" s="11">
        <v>1400</v>
      </c>
      <c r="J26" s="11">
        <v>1800</v>
      </c>
      <c r="K26" s="11">
        <v>2000</v>
      </c>
      <c r="L26" s="11">
        <v>2000</v>
      </c>
      <c r="M26" s="11">
        <v>2000</v>
      </c>
      <c r="N26" s="11">
        <v>2000</v>
      </c>
      <c r="O26" s="11">
        <v>2000</v>
      </c>
      <c r="P26" s="11">
        <v>2000</v>
      </c>
      <c r="Q26" s="11">
        <v>2000</v>
      </c>
      <c r="R26" s="11">
        <v>2000</v>
      </c>
      <c r="S26" s="11">
        <v>2000</v>
      </c>
      <c r="T26" s="11">
        <v>2000</v>
      </c>
      <c r="U26" s="11">
        <v>2000</v>
      </c>
      <c r="V26" s="11">
        <v>2000</v>
      </c>
      <c r="W26" s="11">
        <v>2000</v>
      </c>
      <c r="X26" s="11">
        <v>2000</v>
      </c>
      <c r="Y26" s="11">
        <v>2000</v>
      </c>
      <c r="Z26" s="11">
        <v>2000</v>
      </c>
      <c r="AA26" s="11">
        <v>2000</v>
      </c>
      <c r="AB26" s="11">
        <v>2000</v>
      </c>
      <c r="AC26" s="11">
        <v>2000</v>
      </c>
      <c r="AD26" s="11">
        <v>2000</v>
      </c>
      <c r="AE26" s="11">
        <v>2000</v>
      </c>
      <c r="AF26" s="11">
        <v>2000</v>
      </c>
    </row>
    <row r="27" spans="1:32" x14ac:dyDescent="0.25">
      <c r="A27" t="s">
        <v>54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600</v>
      </c>
      <c r="N27" s="11">
        <v>1000</v>
      </c>
      <c r="O27" s="11">
        <v>1400</v>
      </c>
      <c r="P27" s="11">
        <v>1800</v>
      </c>
      <c r="Q27" s="11">
        <v>2000</v>
      </c>
      <c r="R27" s="11">
        <v>2000</v>
      </c>
      <c r="S27" s="11">
        <v>2000</v>
      </c>
      <c r="T27" s="11">
        <v>2000</v>
      </c>
      <c r="U27" s="11">
        <v>2000</v>
      </c>
      <c r="V27" s="11">
        <v>2000</v>
      </c>
      <c r="W27" s="11">
        <v>2000</v>
      </c>
      <c r="X27" s="11">
        <v>2000</v>
      </c>
      <c r="Y27" s="11">
        <v>2000</v>
      </c>
      <c r="Z27" s="11">
        <v>2000</v>
      </c>
      <c r="AA27" s="11">
        <v>2000</v>
      </c>
      <c r="AB27" s="11">
        <v>2000</v>
      </c>
      <c r="AC27" s="11">
        <v>2000</v>
      </c>
      <c r="AD27" s="11">
        <v>2000</v>
      </c>
      <c r="AE27" s="11">
        <v>2000</v>
      </c>
      <c r="AF27" s="11">
        <v>2000</v>
      </c>
    </row>
    <row r="28" spans="1:32" x14ac:dyDescent="0.25">
      <c r="A28" t="s">
        <v>55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600</v>
      </c>
      <c r="N28" s="11">
        <v>1000</v>
      </c>
      <c r="O28" s="11">
        <v>1400</v>
      </c>
      <c r="P28" s="11">
        <v>1800</v>
      </c>
      <c r="Q28" s="11">
        <v>2000</v>
      </c>
      <c r="R28" s="11">
        <v>2000</v>
      </c>
      <c r="S28" s="11">
        <v>2000</v>
      </c>
      <c r="T28" s="11">
        <v>2000</v>
      </c>
      <c r="U28" s="11">
        <v>2000</v>
      </c>
      <c r="V28" s="11">
        <v>2000</v>
      </c>
      <c r="W28" s="11">
        <v>2000</v>
      </c>
      <c r="X28" s="11">
        <v>2000</v>
      </c>
      <c r="Y28" s="11">
        <v>2000</v>
      </c>
      <c r="Z28" s="11">
        <v>2000</v>
      </c>
      <c r="AA28" s="11">
        <v>2000</v>
      </c>
      <c r="AB28" s="11">
        <v>2000</v>
      </c>
      <c r="AC28" s="11">
        <v>2000</v>
      </c>
      <c r="AD28" s="11">
        <v>2000</v>
      </c>
      <c r="AE28" s="11">
        <v>2000</v>
      </c>
      <c r="AF28" s="11">
        <v>2000</v>
      </c>
    </row>
    <row r="29" spans="1:32" x14ac:dyDescent="0.25">
      <c r="A29" t="s">
        <v>56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600</v>
      </c>
      <c r="N29" s="11">
        <v>1000</v>
      </c>
      <c r="O29" s="11">
        <v>1400</v>
      </c>
      <c r="P29" s="11">
        <v>1800</v>
      </c>
      <c r="Q29" s="11">
        <v>2000</v>
      </c>
      <c r="R29" s="11">
        <v>2000</v>
      </c>
      <c r="S29" s="11">
        <v>2000</v>
      </c>
      <c r="T29" s="11">
        <v>2000</v>
      </c>
      <c r="U29" s="11">
        <v>2000</v>
      </c>
      <c r="V29" s="11">
        <v>2000</v>
      </c>
      <c r="W29" s="11">
        <v>2000</v>
      </c>
      <c r="X29" s="11">
        <v>2000</v>
      </c>
      <c r="Y29" s="11">
        <v>2000</v>
      </c>
      <c r="Z29" s="11">
        <v>2000</v>
      </c>
      <c r="AA29" s="11">
        <v>2000</v>
      </c>
      <c r="AB29" s="11">
        <v>2000</v>
      </c>
      <c r="AC29" s="11">
        <v>2000</v>
      </c>
      <c r="AD29" s="11">
        <v>2000</v>
      </c>
      <c r="AE29" s="11">
        <v>2000</v>
      </c>
      <c r="AF29" s="11">
        <v>2000</v>
      </c>
    </row>
    <row r="30" spans="1:32" x14ac:dyDescent="0.25">
      <c r="A30" t="s">
        <v>57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600</v>
      </c>
      <c r="N30" s="11">
        <v>1000</v>
      </c>
      <c r="O30" s="11">
        <v>1400</v>
      </c>
      <c r="P30" s="11">
        <v>1800</v>
      </c>
      <c r="Q30" s="11">
        <v>2000</v>
      </c>
      <c r="R30" s="11">
        <v>2000</v>
      </c>
      <c r="S30" s="11">
        <v>2000</v>
      </c>
      <c r="T30" s="11">
        <v>2000</v>
      </c>
      <c r="U30" s="11">
        <v>2000</v>
      </c>
      <c r="V30" s="11">
        <v>2000</v>
      </c>
      <c r="W30" s="11">
        <v>2000</v>
      </c>
      <c r="X30" s="11">
        <v>2000</v>
      </c>
      <c r="Y30" s="11">
        <v>2000</v>
      </c>
      <c r="Z30" s="11">
        <v>2000</v>
      </c>
      <c r="AA30" s="11">
        <v>2000</v>
      </c>
      <c r="AB30" s="11">
        <v>2000</v>
      </c>
      <c r="AC30" s="11">
        <v>2000</v>
      </c>
      <c r="AD30" s="11">
        <v>2000</v>
      </c>
      <c r="AE30" s="11">
        <v>2000</v>
      </c>
      <c r="AF30" s="11">
        <v>2000</v>
      </c>
    </row>
    <row r="31" spans="1:32" x14ac:dyDescent="0.25">
      <c r="A31" t="s">
        <v>58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600</v>
      </c>
      <c r="N31" s="11">
        <v>1000</v>
      </c>
      <c r="O31" s="11">
        <v>1400</v>
      </c>
      <c r="P31" s="11">
        <v>1800</v>
      </c>
      <c r="Q31" s="11">
        <v>2000</v>
      </c>
      <c r="R31" s="11">
        <v>2000</v>
      </c>
      <c r="S31" s="11">
        <v>2000</v>
      </c>
      <c r="T31" s="11">
        <v>2000</v>
      </c>
      <c r="U31" s="11">
        <v>2000</v>
      </c>
      <c r="V31" s="11">
        <v>2000</v>
      </c>
      <c r="W31" s="11">
        <v>2000</v>
      </c>
      <c r="X31" s="11">
        <v>2000</v>
      </c>
      <c r="Y31" s="11">
        <v>2000</v>
      </c>
      <c r="Z31" s="11">
        <v>2000</v>
      </c>
      <c r="AA31" s="11">
        <v>2000</v>
      </c>
      <c r="AB31" s="11">
        <v>2000</v>
      </c>
      <c r="AC31" s="11">
        <v>2000</v>
      </c>
      <c r="AD31" s="11">
        <v>2000</v>
      </c>
      <c r="AE31" s="11">
        <v>2000</v>
      </c>
      <c r="AF31" s="11">
        <v>2000</v>
      </c>
    </row>
    <row r="32" spans="1:32" x14ac:dyDescent="0.25">
      <c r="A32" t="s">
        <v>59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600</v>
      </c>
      <c r="N32" s="11">
        <v>1000</v>
      </c>
      <c r="O32" s="11">
        <v>1400</v>
      </c>
      <c r="P32" s="11">
        <v>1800</v>
      </c>
      <c r="Q32" s="11">
        <v>2000</v>
      </c>
      <c r="R32" s="11">
        <v>2000</v>
      </c>
      <c r="S32" s="11">
        <v>2000</v>
      </c>
      <c r="T32" s="11">
        <v>2000</v>
      </c>
      <c r="U32" s="11">
        <v>2000</v>
      </c>
      <c r="V32" s="11">
        <v>2000</v>
      </c>
      <c r="W32" s="11">
        <v>2000</v>
      </c>
      <c r="X32" s="11">
        <v>2000</v>
      </c>
      <c r="Y32" s="11">
        <v>2000</v>
      </c>
      <c r="Z32" s="11">
        <v>2000</v>
      </c>
      <c r="AA32" s="11">
        <v>2000</v>
      </c>
      <c r="AB32" s="11">
        <v>2000</v>
      </c>
      <c r="AC32" s="11">
        <v>2000</v>
      </c>
      <c r="AD32" s="11">
        <v>2000</v>
      </c>
      <c r="AE32" s="11">
        <v>2000</v>
      </c>
      <c r="AF32" s="11">
        <v>2000</v>
      </c>
    </row>
    <row r="33" spans="1:32" x14ac:dyDescent="0.25">
      <c r="A33" t="s">
        <v>60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600</v>
      </c>
      <c r="N33" s="11">
        <v>1000</v>
      </c>
      <c r="O33" s="11">
        <v>1400</v>
      </c>
      <c r="P33" s="11">
        <v>1800</v>
      </c>
      <c r="Q33" s="11">
        <v>2000</v>
      </c>
      <c r="R33" s="11">
        <v>2000</v>
      </c>
      <c r="S33" s="11">
        <v>2000</v>
      </c>
      <c r="T33" s="11">
        <v>2000</v>
      </c>
      <c r="U33" s="11">
        <v>2000</v>
      </c>
      <c r="V33" s="11">
        <v>2000</v>
      </c>
      <c r="W33" s="11">
        <v>2000</v>
      </c>
      <c r="X33" s="11">
        <v>2000</v>
      </c>
      <c r="Y33" s="11">
        <v>2000</v>
      </c>
      <c r="Z33" s="11">
        <v>2000</v>
      </c>
      <c r="AA33" s="11">
        <v>2000</v>
      </c>
      <c r="AB33" s="11">
        <v>2000</v>
      </c>
      <c r="AC33" s="11">
        <v>2000</v>
      </c>
      <c r="AD33" s="11">
        <v>2000</v>
      </c>
      <c r="AE33" s="11">
        <v>2000</v>
      </c>
      <c r="AF33" s="11">
        <v>2000</v>
      </c>
    </row>
    <row r="34" spans="1:32" x14ac:dyDescent="0.25">
      <c r="A34" t="s">
        <v>61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600</v>
      </c>
      <c r="N34" s="11">
        <v>1000</v>
      </c>
      <c r="O34" s="11">
        <v>1400</v>
      </c>
      <c r="P34" s="11">
        <v>1800</v>
      </c>
      <c r="Q34" s="11">
        <v>2000</v>
      </c>
      <c r="R34" s="11">
        <v>2000</v>
      </c>
      <c r="S34" s="11">
        <v>2000</v>
      </c>
      <c r="T34" s="11">
        <v>2000</v>
      </c>
      <c r="U34" s="11">
        <v>2000</v>
      </c>
      <c r="V34" s="11">
        <v>2000</v>
      </c>
      <c r="W34" s="11">
        <v>2000</v>
      </c>
      <c r="X34" s="11">
        <v>2000</v>
      </c>
      <c r="Y34" s="11">
        <v>2000</v>
      </c>
      <c r="Z34" s="11">
        <v>2000</v>
      </c>
      <c r="AA34" s="11">
        <v>2000</v>
      </c>
      <c r="AB34" s="11">
        <v>2000</v>
      </c>
      <c r="AC34" s="11">
        <v>2000</v>
      </c>
      <c r="AD34" s="11">
        <v>2000</v>
      </c>
      <c r="AE34" s="11">
        <v>2000</v>
      </c>
      <c r="AF34" s="11">
        <v>2000</v>
      </c>
    </row>
    <row r="35" spans="1:32" x14ac:dyDescent="0.25">
      <c r="A35" t="s">
        <v>62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600</v>
      </c>
      <c r="N35" s="11">
        <v>1000</v>
      </c>
      <c r="O35" s="11">
        <v>1400</v>
      </c>
      <c r="P35" s="11">
        <v>1800</v>
      </c>
      <c r="Q35" s="11">
        <v>2000</v>
      </c>
      <c r="R35" s="11">
        <v>2000</v>
      </c>
      <c r="S35" s="11">
        <v>2000</v>
      </c>
      <c r="T35" s="11">
        <v>2000</v>
      </c>
      <c r="U35" s="11">
        <v>2000</v>
      </c>
      <c r="V35" s="11">
        <v>2000</v>
      </c>
      <c r="W35" s="11">
        <v>2000</v>
      </c>
      <c r="X35" s="11">
        <v>2000</v>
      </c>
      <c r="Y35" s="11">
        <v>2000</v>
      </c>
      <c r="Z35" s="11">
        <v>2000</v>
      </c>
      <c r="AA35" s="11">
        <v>2000</v>
      </c>
      <c r="AB35" s="11">
        <v>2000</v>
      </c>
      <c r="AC35" s="11">
        <v>2000</v>
      </c>
      <c r="AD35" s="11">
        <v>2000</v>
      </c>
      <c r="AE35" s="11">
        <v>2000</v>
      </c>
      <c r="AF35" s="11">
        <v>2000</v>
      </c>
    </row>
    <row r="36" spans="1:32" x14ac:dyDescent="0.25">
      <c r="A36" t="s">
        <v>63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600</v>
      </c>
      <c r="N36" s="11">
        <v>1000</v>
      </c>
      <c r="O36" s="11">
        <v>1400</v>
      </c>
      <c r="P36" s="11">
        <v>1800</v>
      </c>
      <c r="Q36" s="11">
        <v>2000</v>
      </c>
      <c r="R36" s="11">
        <v>2000</v>
      </c>
      <c r="S36" s="11">
        <v>2000</v>
      </c>
      <c r="T36" s="11">
        <v>2000</v>
      </c>
      <c r="U36" s="11">
        <v>2000</v>
      </c>
      <c r="V36" s="11">
        <v>2000</v>
      </c>
      <c r="W36" s="11">
        <v>2000</v>
      </c>
      <c r="X36" s="11">
        <v>2000</v>
      </c>
      <c r="Y36" s="11">
        <v>2000</v>
      </c>
      <c r="Z36" s="11">
        <v>2000</v>
      </c>
      <c r="AA36" s="11">
        <v>2000</v>
      </c>
      <c r="AB36" s="11">
        <v>2000</v>
      </c>
      <c r="AC36" s="11">
        <v>2000</v>
      </c>
      <c r="AD36" s="11">
        <v>2000</v>
      </c>
      <c r="AE36" s="11">
        <v>2000</v>
      </c>
      <c r="AF36" s="11">
        <v>2000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8"/>
  <dimension ref="A1:AK26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ColWidth="8.7109375" defaultRowHeight="15" x14ac:dyDescent="0.25"/>
  <cols>
    <col min="1" max="1" width="21.28515625" customWidth="1"/>
    <col min="2" max="2" width="7.7109375" bestFit="1" customWidth="1"/>
    <col min="3" max="3" width="9.7109375" customWidth="1"/>
    <col min="4" max="4" width="9.42578125" customWidth="1"/>
    <col min="5" max="5" width="10.28515625" customWidth="1"/>
  </cols>
  <sheetData>
    <row r="1" spans="1:32" x14ac:dyDescent="0.25">
      <c r="A1" t="s">
        <v>72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15</v>
      </c>
      <c r="B2" s="11">
        <v>113.79730077876104</v>
      </c>
      <c r="C2" s="11">
        <v>113.79730077876104</v>
      </c>
      <c r="D2" s="11">
        <v>113.79730077876104</v>
      </c>
      <c r="E2" s="11">
        <v>113.79730077876104</v>
      </c>
      <c r="F2" s="11">
        <v>113.79730077876104</v>
      </c>
      <c r="G2" s="11">
        <v>113.79730077876104</v>
      </c>
      <c r="H2" s="11">
        <v>113.79730077876104</v>
      </c>
      <c r="I2" s="11">
        <v>113.79730077876104</v>
      </c>
      <c r="J2" s="11">
        <v>113.79730077876104</v>
      </c>
      <c r="K2" s="11">
        <v>113.79730077876104</v>
      </c>
      <c r="L2" s="11">
        <v>113.79730077876104</v>
      </c>
      <c r="M2" s="11">
        <v>113.79730077876104</v>
      </c>
      <c r="N2" s="11">
        <v>113.79730077876104</v>
      </c>
      <c r="O2" s="11">
        <v>113.79730077876104</v>
      </c>
      <c r="P2" s="11">
        <v>113.79730077876104</v>
      </c>
      <c r="Q2" s="11">
        <v>113.79730077876104</v>
      </c>
      <c r="R2" s="11">
        <v>113.79730077876104</v>
      </c>
      <c r="S2" s="11">
        <v>113.79730077876104</v>
      </c>
      <c r="T2" s="11">
        <v>113.79730077876104</v>
      </c>
      <c r="U2" s="11">
        <v>113.79730077876104</v>
      </c>
      <c r="V2" s="11">
        <v>113.79730077876104</v>
      </c>
      <c r="W2" s="11">
        <v>113.79730077876104</v>
      </c>
      <c r="X2" s="11">
        <v>113.79730077876104</v>
      </c>
      <c r="Y2" s="11">
        <v>113.79730077876104</v>
      </c>
      <c r="Z2" s="11">
        <v>113.79730077876104</v>
      </c>
      <c r="AA2" s="11">
        <v>113.79730077876104</v>
      </c>
      <c r="AB2" s="11">
        <v>113.79730077876104</v>
      </c>
      <c r="AC2" s="11">
        <v>113.79730077876104</v>
      </c>
      <c r="AD2" s="11">
        <v>113.79730077876104</v>
      </c>
      <c r="AE2" s="11">
        <v>113.79730077876104</v>
      </c>
      <c r="AF2" s="11">
        <v>113.79730077876104</v>
      </c>
    </row>
    <row r="3" spans="1:32" x14ac:dyDescent="0.25">
      <c r="A3" t="s">
        <v>16</v>
      </c>
      <c r="B3" s="11">
        <v>206.82023684755808</v>
      </c>
      <c r="C3" s="11">
        <v>206.82023684755808</v>
      </c>
      <c r="D3" s="11">
        <v>206.82023684755808</v>
      </c>
      <c r="E3" s="11">
        <v>206.82023684755808</v>
      </c>
      <c r="F3" s="11">
        <v>206.82023684755808</v>
      </c>
      <c r="G3" s="11">
        <v>206.82023684755808</v>
      </c>
      <c r="H3" s="11">
        <v>206.82023684755808</v>
      </c>
      <c r="I3" s="11">
        <v>206.82023684755808</v>
      </c>
      <c r="J3" s="11">
        <v>206.82023684755808</v>
      </c>
      <c r="K3" s="11">
        <v>206.82023684755808</v>
      </c>
      <c r="L3" s="11">
        <v>206.82023684755808</v>
      </c>
      <c r="M3" s="11">
        <v>206.82023684755808</v>
      </c>
      <c r="N3" s="11">
        <v>206.82023684755808</v>
      </c>
      <c r="O3" s="11">
        <v>206.82023684755808</v>
      </c>
      <c r="P3" s="11">
        <v>206.82023684755808</v>
      </c>
      <c r="Q3" s="11">
        <v>206.82023684755808</v>
      </c>
      <c r="R3" s="11">
        <v>206.82023684755808</v>
      </c>
      <c r="S3" s="11">
        <v>206.82023684755808</v>
      </c>
      <c r="T3" s="11">
        <v>206.82023684755808</v>
      </c>
      <c r="U3" s="11">
        <v>206.82023684755808</v>
      </c>
      <c r="V3" s="11">
        <v>206.82023684755808</v>
      </c>
      <c r="W3" s="11">
        <v>206.82023684755808</v>
      </c>
      <c r="X3" s="11">
        <v>206.82023684755808</v>
      </c>
      <c r="Y3" s="11">
        <v>206.82023684755808</v>
      </c>
      <c r="Z3" s="11">
        <v>206.82023684755808</v>
      </c>
      <c r="AA3" s="11">
        <v>206.82023684755808</v>
      </c>
      <c r="AB3" s="11">
        <v>206.82023684755808</v>
      </c>
      <c r="AC3" s="11">
        <v>206.82023684755808</v>
      </c>
      <c r="AD3" s="11">
        <v>206.82023684755808</v>
      </c>
      <c r="AE3" s="11">
        <v>206.82023684755808</v>
      </c>
      <c r="AF3" s="11">
        <v>206.82023684755808</v>
      </c>
    </row>
    <row r="4" spans="1:32" x14ac:dyDescent="0.25">
      <c r="A4" t="s">
        <v>17</v>
      </c>
      <c r="B4" s="11">
        <v>362.48422299392161</v>
      </c>
      <c r="C4" s="11">
        <v>362.48422299392161</v>
      </c>
      <c r="D4" s="11">
        <v>362.48422299392161</v>
      </c>
      <c r="E4" s="11">
        <v>362.48422299392161</v>
      </c>
      <c r="F4" s="11">
        <v>362.48422299392161</v>
      </c>
      <c r="G4" s="11">
        <v>362.48422299392161</v>
      </c>
      <c r="H4" s="11">
        <v>362.48422299392161</v>
      </c>
      <c r="I4" s="11">
        <v>362.48422299392161</v>
      </c>
      <c r="J4" s="11">
        <v>362.48422299392161</v>
      </c>
      <c r="K4" s="11">
        <v>362.48422299392161</v>
      </c>
      <c r="L4" s="11">
        <v>362.48422299392161</v>
      </c>
      <c r="M4" s="11">
        <v>362.48422299392161</v>
      </c>
      <c r="N4" s="11">
        <v>362.48422299392161</v>
      </c>
      <c r="O4" s="11">
        <v>362.48422299392161</v>
      </c>
      <c r="P4" s="11">
        <v>362.48422299392161</v>
      </c>
      <c r="Q4" s="11">
        <v>362.48422299392161</v>
      </c>
      <c r="R4" s="11">
        <v>362.48422299392161</v>
      </c>
      <c r="S4" s="11">
        <v>362.48422299392161</v>
      </c>
      <c r="T4" s="11">
        <v>362.48422299392161</v>
      </c>
      <c r="U4" s="11">
        <v>362.48422299392161</v>
      </c>
      <c r="V4" s="11">
        <v>362.48422299392161</v>
      </c>
      <c r="W4" s="11">
        <v>362.48422299392161</v>
      </c>
      <c r="X4" s="11">
        <v>362.48422299392161</v>
      </c>
      <c r="Y4" s="11">
        <v>362.48422299392161</v>
      </c>
      <c r="Z4" s="11">
        <v>362.48422299392161</v>
      </c>
      <c r="AA4" s="11">
        <v>362.48422299392161</v>
      </c>
      <c r="AB4" s="11">
        <v>362.48422299392161</v>
      </c>
      <c r="AC4" s="11">
        <v>362.48422299392161</v>
      </c>
      <c r="AD4" s="11">
        <v>362.48422299392161</v>
      </c>
      <c r="AE4" s="11">
        <v>362.48422299392161</v>
      </c>
      <c r="AF4" s="11">
        <v>362.48422299392161</v>
      </c>
    </row>
    <row r="5" spans="1:32" x14ac:dyDescent="0.25">
      <c r="A5" t="s">
        <v>18</v>
      </c>
      <c r="B5" s="11">
        <v>33.754112845580707</v>
      </c>
      <c r="C5" s="11">
        <v>33.754112845580707</v>
      </c>
      <c r="D5" s="11">
        <v>33.754112845580707</v>
      </c>
      <c r="E5" s="11">
        <v>33.754112845580707</v>
      </c>
      <c r="F5" s="11">
        <v>33.754112845580707</v>
      </c>
      <c r="G5" s="11">
        <v>33.754112845580707</v>
      </c>
      <c r="H5" s="11">
        <v>33.754112845580707</v>
      </c>
      <c r="I5" s="11">
        <v>33.754112845580707</v>
      </c>
      <c r="J5" s="11">
        <v>33.754112845580707</v>
      </c>
      <c r="K5" s="11">
        <v>33.754112845580707</v>
      </c>
      <c r="L5" s="11">
        <v>33.754112845580707</v>
      </c>
      <c r="M5" s="11">
        <v>33.754112845580707</v>
      </c>
      <c r="N5" s="11">
        <v>33.754112845580707</v>
      </c>
      <c r="O5" s="11">
        <v>33.754112845580707</v>
      </c>
      <c r="P5" s="11">
        <v>33.754112845580707</v>
      </c>
      <c r="Q5" s="11">
        <v>33.754112845580707</v>
      </c>
      <c r="R5" s="11">
        <v>33.754112845580707</v>
      </c>
      <c r="S5" s="11">
        <v>33.754112845580707</v>
      </c>
      <c r="T5" s="11">
        <v>33.754112845580707</v>
      </c>
      <c r="U5" s="11">
        <v>33.754112845580707</v>
      </c>
      <c r="V5" s="11">
        <v>33.754112845580707</v>
      </c>
      <c r="W5" s="11">
        <v>33.754112845580707</v>
      </c>
      <c r="X5" s="11">
        <v>33.754112845580707</v>
      </c>
      <c r="Y5" s="11">
        <v>33.754112845580707</v>
      </c>
      <c r="Z5" s="11">
        <v>33.754112845580707</v>
      </c>
      <c r="AA5" s="11">
        <v>33.754112845580707</v>
      </c>
      <c r="AB5" s="11">
        <v>33.754112845580707</v>
      </c>
      <c r="AC5" s="11">
        <v>33.754112845580707</v>
      </c>
      <c r="AD5" s="11">
        <v>33.754112845580707</v>
      </c>
      <c r="AE5" s="11">
        <v>33.754112845580707</v>
      </c>
      <c r="AF5" s="11">
        <v>33.754112845580707</v>
      </c>
    </row>
    <row r="6" spans="1:32" x14ac:dyDescent="0.25">
      <c r="A6" t="s">
        <v>19</v>
      </c>
      <c r="B6" s="11">
        <f>B3</f>
        <v>206.82023684755808</v>
      </c>
      <c r="C6" s="11">
        <f t="shared" ref="C6:AF6" si="0">C3</f>
        <v>206.82023684755808</v>
      </c>
      <c r="D6" s="11">
        <f t="shared" si="0"/>
        <v>206.82023684755808</v>
      </c>
      <c r="E6" s="11">
        <f t="shared" si="0"/>
        <v>206.82023684755808</v>
      </c>
      <c r="F6" s="11">
        <f t="shared" si="0"/>
        <v>206.82023684755808</v>
      </c>
      <c r="G6" s="11">
        <f t="shared" si="0"/>
        <v>206.82023684755808</v>
      </c>
      <c r="H6" s="11">
        <f t="shared" si="0"/>
        <v>206.82023684755808</v>
      </c>
      <c r="I6" s="11">
        <f t="shared" si="0"/>
        <v>206.82023684755808</v>
      </c>
      <c r="J6" s="11">
        <f t="shared" si="0"/>
        <v>206.82023684755808</v>
      </c>
      <c r="K6" s="11">
        <f t="shared" si="0"/>
        <v>206.82023684755808</v>
      </c>
      <c r="L6" s="11">
        <f t="shared" si="0"/>
        <v>206.82023684755808</v>
      </c>
      <c r="M6" s="11">
        <f t="shared" si="0"/>
        <v>206.82023684755808</v>
      </c>
      <c r="N6" s="11">
        <f t="shared" si="0"/>
        <v>206.82023684755808</v>
      </c>
      <c r="O6" s="11">
        <f t="shared" si="0"/>
        <v>206.82023684755808</v>
      </c>
      <c r="P6" s="11">
        <f t="shared" si="0"/>
        <v>206.82023684755808</v>
      </c>
      <c r="Q6" s="11">
        <f t="shared" si="0"/>
        <v>206.82023684755808</v>
      </c>
      <c r="R6" s="11">
        <f t="shared" si="0"/>
        <v>206.82023684755808</v>
      </c>
      <c r="S6" s="11">
        <f t="shared" si="0"/>
        <v>206.82023684755808</v>
      </c>
      <c r="T6" s="11">
        <f t="shared" si="0"/>
        <v>206.82023684755808</v>
      </c>
      <c r="U6" s="11">
        <f t="shared" si="0"/>
        <v>206.82023684755808</v>
      </c>
      <c r="V6" s="11">
        <f t="shared" si="0"/>
        <v>206.82023684755808</v>
      </c>
      <c r="W6" s="11">
        <f t="shared" si="0"/>
        <v>206.82023684755808</v>
      </c>
      <c r="X6" s="11">
        <f t="shared" si="0"/>
        <v>206.82023684755808</v>
      </c>
      <c r="Y6" s="11">
        <f t="shared" si="0"/>
        <v>206.82023684755808</v>
      </c>
      <c r="Z6" s="11">
        <f t="shared" si="0"/>
        <v>206.82023684755808</v>
      </c>
      <c r="AA6" s="11">
        <f t="shared" si="0"/>
        <v>206.82023684755808</v>
      </c>
      <c r="AB6" s="11">
        <f t="shared" si="0"/>
        <v>206.82023684755808</v>
      </c>
      <c r="AC6" s="11">
        <f t="shared" si="0"/>
        <v>206.82023684755808</v>
      </c>
      <c r="AD6" s="11">
        <f t="shared" si="0"/>
        <v>206.82023684755808</v>
      </c>
      <c r="AE6" s="11">
        <f t="shared" si="0"/>
        <v>206.82023684755808</v>
      </c>
      <c r="AF6" s="11">
        <f t="shared" si="0"/>
        <v>206.82023684755808</v>
      </c>
    </row>
    <row r="7" spans="1:32" x14ac:dyDescent="0.25">
      <c r="A7" t="s">
        <v>20</v>
      </c>
      <c r="B7" s="11">
        <v>113.79730077876104</v>
      </c>
      <c r="C7" s="11">
        <v>113.79730077876104</v>
      </c>
      <c r="D7" s="11">
        <v>113.79730077876104</v>
      </c>
      <c r="E7" s="11">
        <v>113.79730077876104</v>
      </c>
      <c r="F7" s="11">
        <v>113.79730077876104</v>
      </c>
      <c r="G7" s="11">
        <v>113.79730077876104</v>
      </c>
      <c r="H7" s="11">
        <v>113.79730077876104</v>
      </c>
      <c r="I7" s="11">
        <v>113.79730077876104</v>
      </c>
      <c r="J7" s="11">
        <v>113.79730077876104</v>
      </c>
      <c r="K7" s="11">
        <v>113.79730077876104</v>
      </c>
      <c r="L7" s="11">
        <v>113.79730077876104</v>
      </c>
      <c r="M7" s="11">
        <v>113.79730077876104</v>
      </c>
      <c r="N7" s="11">
        <v>113.79730077876104</v>
      </c>
      <c r="O7" s="11">
        <v>113.79730077876104</v>
      </c>
      <c r="P7" s="11">
        <v>113.79730077876104</v>
      </c>
      <c r="Q7" s="11">
        <v>113.79730077876104</v>
      </c>
      <c r="R7" s="11">
        <v>113.79730077876104</v>
      </c>
      <c r="S7" s="11">
        <v>113.79730077876104</v>
      </c>
      <c r="T7" s="11">
        <v>113.79730077876104</v>
      </c>
      <c r="U7" s="11">
        <v>113.79730077876104</v>
      </c>
      <c r="V7" s="11">
        <v>113.79730077876104</v>
      </c>
      <c r="W7" s="11">
        <v>113.79730077876104</v>
      </c>
      <c r="X7" s="11">
        <v>113.79730077876104</v>
      </c>
      <c r="Y7" s="11">
        <v>113.79730077876104</v>
      </c>
      <c r="Z7" s="11">
        <v>113.79730077876104</v>
      </c>
      <c r="AA7" s="11">
        <v>113.79730077876104</v>
      </c>
      <c r="AB7" s="11">
        <v>113.79730077876104</v>
      </c>
      <c r="AC7" s="11">
        <v>113.79730077876104</v>
      </c>
      <c r="AD7" s="11">
        <v>113.79730077876104</v>
      </c>
      <c r="AE7" s="11">
        <v>113.79730077876104</v>
      </c>
      <c r="AF7" s="11">
        <v>113.79730077876104</v>
      </c>
    </row>
    <row r="8" spans="1:32" x14ac:dyDescent="0.25">
      <c r="A8" t="s">
        <v>21</v>
      </c>
      <c r="B8" s="11">
        <v>206.82023684755808</v>
      </c>
      <c r="C8" s="11">
        <v>206.82023684755808</v>
      </c>
      <c r="D8" s="11">
        <v>206.82023684755808</v>
      </c>
      <c r="E8" s="11">
        <v>206.82023684755808</v>
      </c>
      <c r="F8" s="11">
        <v>206.82023684755808</v>
      </c>
      <c r="G8" s="11">
        <v>206.82023684755808</v>
      </c>
      <c r="H8" s="11">
        <v>206.82023684755808</v>
      </c>
      <c r="I8" s="11">
        <v>206.82023684755808</v>
      </c>
      <c r="J8" s="11">
        <v>206.82023684755808</v>
      </c>
      <c r="K8" s="11">
        <v>206.82023684755808</v>
      </c>
      <c r="L8" s="11">
        <v>206.82023684755808</v>
      </c>
      <c r="M8" s="11">
        <v>206.82023684755808</v>
      </c>
      <c r="N8" s="11">
        <v>206.82023684755808</v>
      </c>
      <c r="O8" s="11">
        <v>206.82023684755808</v>
      </c>
      <c r="P8" s="11">
        <v>206.82023684755808</v>
      </c>
      <c r="Q8" s="11">
        <v>206.82023684755808</v>
      </c>
      <c r="R8" s="11">
        <v>206.82023684755808</v>
      </c>
      <c r="S8" s="11">
        <v>206.82023684755808</v>
      </c>
      <c r="T8" s="11">
        <v>206.82023684755808</v>
      </c>
      <c r="U8" s="11">
        <v>206.82023684755808</v>
      </c>
      <c r="V8" s="11">
        <v>206.82023684755808</v>
      </c>
      <c r="W8" s="11">
        <v>206.82023684755808</v>
      </c>
      <c r="X8" s="11">
        <v>206.82023684755808</v>
      </c>
      <c r="Y8" s="11">
        <v>206.82023684755808</v>
      </c>
      <c r="Z8" s="11">
        <v>206.82023684755808</v>
      </c>
      <c r="AA8" s="11">
        <v>206.82023684755808</v>
      </c>
      <c r="AB8" s="11">
        <v>206.82023684755808</v>
      </c>
      <c r="AC8" s="11">
        <v>206.82023684755808</v>
      </c>
      <c r="AD8" s="11">
        <v>206.82023684755808</v>
      </c>
      <c r="AE8" s="11">
        <v>206.82023684755808</v>
      </c>
      <c r="AF8" s="11">
        <v>206.82023684755808</v>
      </c>
    </row>
    <row r="9" spans="1:32" x14ac:dyDescent="0.25">
      <c r="A9" t="s">
        <v>22</v>
      </c>
      <c r="B9" s="11">
        <v>362.48422299392161</v>
      </c>
      <c r="C9" s="11">
        <v>362.48422299392161</v>
      </c>
      <c r="D9" s="11">
        <v>362.48422299392161</v>
      </c>
      <c r="E9" s="11">
        <v>362.48422299392161</v>
      </c>
      <c r="F9" s="11">
        <v>362.48422299392161</v>
      </c>
      <c r="G9" s="11">
        <v>362.48422299392161</v>
      </c>
      <c r="H9" s="11">
        <v>362.48422299392161</v>
      </c>
      <c r="I9" s="11">
        <v>362.48422299392161</v>
      </c>
      <c r="J9" s="11">
        <v>362.48422299392161</v>
      </c>
      <c r="K9" s="11">
        <v>362.48422299392161</v>
      </c>
      <c r="L9" s="11">
        <v>362.48422299392161</v>
      </c>
      <c r="M9" s="11">
        <v>362.48422299392161</v>
      </c>
      <c r="N9" s="11">
        <v>362.48422299392161</v>
      </c>
      <c r="O9" s="11">
        <v>362.48422299392161</v>
      </c>
      <c r="P9" s="11">
        <v>362.48422299392161</v>
      </c>
      <c r="Q9" s="11">
        <v>362.48422299392161</v>
      </c>
      <c r="R9" s="11">
        <v>362.48422299392161</v>
      </c>
      <c r="S9" s="11">
        <v>362.48422299392161</v>
      </c>
      <c r="T9" s="11">
        <v>362.48422299392161</v>
      </c>
      <c r="U9" s="11">
        <v>362.48422299392161</v>
      </c>
      <c r="V9" s="11">
        <v>362.48422299392161</v>
      </c>
      <c r="W9" s="11">
        <v>362.48422299392161</v>
      </c>
      <c r="X9" s="11">
        <v>362.48422299392161</v>
      </c>
      <c r="Y9" s="11">
        <v>362.48422299392161</v>
      </c>
      <c r="Z9" s="11">
        <v>362.48422299392161</v>
      </c>
      <c r="AA9" s="11">
        <v>362.48422299392161</v>
      </c>
      <c r="AB9" s="11">
        <v>362.48422299392161</v>
      </c>
      <c r="AC9" s="11">
        <v>362.48422299392161</v>
      </c>
      <c r="AD9" s="11">
        <v>362.48422299392161</v>
      </c>
      <c r="AE9" s="11">
        <v>362.48422299392161</v>
      </c>
      <c r="AF9" s="11">
        <v>362.48422299392161</v>
      </c>
    </row>
    <row r="10" spans="1:32" x14ac:dyDescent="0.25">
      <c r="A10" t="s">
        <v>23</v>
      </c>
      <c r="B10" s="11">
        <v>33.754112845580707</v>
      </c>
      <c r="C10" s="11">
        <v>33.754112845580707</v>
      </c>
      <c r="D10" s="11">
        <v>33.754112845580707</v>
      </c>
      <c r="E10" s="11">
        <v>33.754112845580707</v>
      </c>
      <c r="F10" s="11">
        <v>33.754112845580707</v>
      </c>
      <c r="G10" s="11">
        <v>33.754112845580707</v>
      </c>
      <c r="H10" s="11">
        <v>33.754112845580707</v>
      </c>
      <c r="I10" s="11">
        <v>33.754112845580707</v>
      </c>
      <c r="J10" s="11">
        <v>33.754112845580707</v>
      </c>
      <c r="K10" s="11">
        <v>33.754112845580707</v>
      </c>
      <c r="L10" s="11">
        <v>33.754112845580707</v>
      </c>
      <c r="M10" s="11">
        <v>33.754112845580707</v>
      </c>
      <c r="N10" s="11">
        <v>33.754112845580707</v>
      </c>
      <c r="O10" s="11">
        <v>33.754112845580707</v>
      </c>
      <c r="P10" s="11">
        <v>33.754112845580707</v>
      </c>
      <c r="Q10" s="11">
        <v>33.754112845580707</v>
      </c>
      <c r="R10" s="11">
        <v>33.754112845580707</v>
      </c>
      <c r="S10" s="11">
        <v>33.754112845580707</v>
      </c>
      <c r="T10" s="11">
        <v>33.754112845580707</v>
      </c>
      <c r="U10" s="11">
        <v>33.754112845580707</v>
      </c>
      <c r="V10" s="11">
        <v>33.754112845580707</v>
      </c>
      <c r="W10" s="11">
        <v>33.754112845580707</v>
      </c>
      <c r="X10" s="11">
        <v>33.754112845580707</v>
      </c>
      <c r="Y10" s="11">
        <v>33.754112845580707</v>
      </c>
      <c r="Z10" s="11">
        <v>33.754112845580707</v>
      </c>
      <c r="AA10" s="11">
        <v>33.754112845580707</v>
      </c>
      <c r="AB10" s="11">
        <v>33.754112845580707</v>
      </c>
      <c r="AC10" s="11">
        <v>33.754112845580707</v>
      </c>
      <c r="AD10" s="11">
        <v>33.754112845580707</v>
      </c>
      <c r="AE10" s="11">
        <v>33.754112845580707</v>
      </c>
      <c r="AF10" s="11">
        <v>33.754112845580707</v>
      </c>
    </row>
    <row r="11" spans="1:32" x14ac:dyDescent="0.25">
      <c r="A11" t="s">
        <v>24</v>
      </c>
      <c r="B11" s="11">
        <f>B8</f>
        <v>206.82023684755808</v>
      </c>
      <c r="C11" s="11">
        <f t="shared" ref="C11:AF11" si="1">C8</f>
        <v>206.82023684755808</v>
      </c>
      <c r="D11" s="11">
        <f t="shared" si="1"/>
        <v>206.82023684755808</v>
      </c>
      <c r="E11" s="11">
        <f t="shared" si="1"/>
        <v>206.82023684755808</v>
      </c>
      <c r="F11" s="11">
        <f t="shared" si="1"/>
        <v>206.82023684755808</v>
      </c>
      <c r="G11" s="11">
        <f t="shared" si="1"/>
        <v>206.82023684755808</v>
      </c>
      <c r="H11" s="11">
        <f t="shared" si="1"/>
        <v>206.82023684755808</v>
      </c>
      <c r="I11" s="11">
        <f t="shared" si="1"/>
        <v>206.82023684755808</v>
      </c>
      <c r="J11" s="11">
        <f t="shared" si="1"/>
        <v>206.82023684755808</v>
      </c>
      <c r="K11" s="11">
        <f t="shared" si="1"/>
        <v>206.82023684755808</v>
      </c>
      <c r="L11" s="11">
        <f t="shared" si="1"/>
        <v>206.82023684755808</v>
      </c>
      <c r="M11" s="11">
        <f t="shared" si="1"/>
        <v>206.82023684755808</v>
      </c>
      <c r="N11" s="11">
        <f t="shared" si="1"/>
        <v>206.82023684755808</v>
      </c>
      <c r="O11" s="11">
        <f t="shared" si="1"/>
        <v>206.82023684755808</v>
      </c>
      <c r="P11" s="11">
        <f t="shared" si="1"/>
        <v>206.82023684755808</v>
      </c>
      <c r="Q11" s="11">
        <f t="shared" si="1"/>
        <v>206.82023684755808</v>
      </c>
      <c r="R11" s="11">
        <f t="shared" si="1"/>
        <v>206.82023684755808</v>
      </c>
      <c r="S11" s="11">
        <f t="shared" si="1"/>
        <v>206.82023684755808</v>
      </c>
      <c r="T11" s="11">
        <f t="shared" si="1"/>
        <v>206.82023684755808</v>
      </c>
      <c r="U11" s="11">
        <f t="shared" si="1"/>
        <v>206.82023684755808</v>
      </c>
      <c r="V11" s="11">
        <f t="shared" si="1"/>
        <v>206.82023684755808</v>
      </c>
      <c r="W11" s="11">
        <f t="shared" si="1"/>
        <v>206.82023684755808</v>
      </c>
      <c r="X11" s="11">
        <f t="shared" si="1"/>
        <v>206.82023684755808</v>
      </c>
      <c r="Y11" s="11">
        <f t="shared" si="1"/>
        <v>206.82023684755808</v>
      </c>
      <c r="Z11" s="11">
        <f t="shared" si="1"/>
        <v>206.82023684755808</v>
      </c>
      <c r="AA11" s="11">
        <f t="shared" si="1"/>
        <v>206.82023684755808</v>
      </c>
      <c r="AB11" s="11">
        <f t="shared" si="1"/>
        <v>206.82023684755808</v>
      </c>
      <c r="AC11" s="11">
        <f t="shared" si="1"/>
        <v>206.82023684755808</v>
      </c>
      <c r="AD11" s="11">
        <f t="shared" si="1"/>
        <v>206.82023684755808</v>
      </c>
      <c r="AE11" s="11">
        <f t="shared" si="1"/>
        <v>206.82023684755808</v>
      </c>
      <c r="AF11" s="11">
        <f t="shared" si="1"/>
        <v>206.82023684755808</v>
      </c>
    </row>
    <row r="12" spans="1:32" x14ac:dyDescent="0.25">
      <c r="A12" t="s">
        <v>40</v>
      </c>
      <c r="B12" s="11">
        <v>113.79730077876104</v>
      </c>
      <c r="C12" s="11">
        <v>113.79730077876104</v>
      </c>
      <c r="D12" s="11">
        <v>113.79730077876104</v>
      </c>
      <c r="E12" s="11">
        <v>113.79730077876104</v>
      </c>
      <c r="F12" s="11">
        <v>113.79730077876104</v>
      </c>
      <c r="G12" s="11">
        <v>113.79730077876104</v>
      </c>
      <c r="H12" s="11">
        <v>113.79730077876104</v>
      </c>
      <c r="I12" s="11">
        <v>113.79730077876104</v>
      </c>
      <c r="J12" s="11">
        <v>113.79730077876104</v>
      </c>
      <c r="K12" s="11">
        <v>113.79730077876104</v>
      </c>
      <c r="L12" s="11">
        <v>113.79730077876104</v>
      </c>
      <c r="M12" s="11">
        <v>113.79730077876104</v>
      </c>
      <c r="N12" s="11">
        <v>113.79730077876104</v>
      </c>
      <c r="O12" s="11">
        <v>113.79730077876104</v>
      </c>
      <c r="P12" s="11">
        <v>113.79730077876104</v>
      </c>
      <c r="Q12" s="11">
        <v>113.79730077876104</v>
      </c>
      <c r="R12" s="11">
        <v>113.79730077876104</v>
      </c>
      <c r="S12" s="11">
        <v>113.79730077876104</v>
      </c>
      <c r="T12" s="11">
        <v>113.79730077876104</v>
      </c>
      <c r="U12" s="11">
        <v>113.79730077876104</v>
      </c>
      <c r="V12" s="11">
        <v>113.79730077876104</v>
      </c>
      <c r="W12" s="11">
        <v>113.79730077876104</v>
      </c>
      <c r="X12" s="11">
        <v>113.79730077876104</v>
      </c>
      <c r="Y12" s="11">
        <v>113.79730077876104</v>
      </c>
      <c r="Z12" s="11">
        <v>113.79730077876104</v>
      </c>
      <c r="AA12" s="11">
        <v>113.79730077876104</v>
      </c>
      <c r="AB12" s="11">
        <v>113.79730077876104</v>
      </c>
      <c r="AC12" s="11">
        <v>113.79730077876104</v>
      </c>
      <c r="AD12" s="11">
        <v>113.79730077876104</v>
      </c>
      <c r="AE12" s="11">
        <v>113.79730077876104</v>
      </c>
      <c r="AF12" s="11">
        <v>113.79730077876104</v>
      </c>
    </row>
    <row r="13" spans="1:32" x14ac:dyDescent="0.25">
      <c r="A13" t="s">
        <v>41</v>
      </c>
      <c r="B13" s="11">
        <v>206.82023684755808</v>
      </c>
      <c r="C13" s="11">
        <v>206.82023684755808</v>
      </c>
      <c r="D13" s="11">
        <v>206.82023684755808</v>
      </c>
      <c r="E13" s="11">
        <v>206.82023684755808</v>
      </c>
      <c r="F13" s="11">
        <v>206.82023684755808</v>
      </c>
      <c r="G13" s="11">
        <v>206.82023684755808</v>
      </c>
      <c r="H13" s="11">
        <v>206.82023684755808</v>
      </c>
      <c r="I13" s="11">
        <v>206.82023684755808</v>
      </c>
      <c r="J13" s="11">
        <v>206.82023684755808</v>
      </c>
      <c r="K13" s="11">
        <v>206.82023684755808</v>
      </c>
      <c r="L13" s="11">
        <v>206.82023684755808</v>
      </c>
      <c r="M13" s="11">
        <v>206.82023684755808</v>
      </c>
      <c r="N13" s="11">
        <v>206.82023684755808</v>
      </c>
      <c r="O13" s="11">
        <v>206.82023684755808</v>
      </c>
      <c r="P13" s="11">
        <v>206.82023684755808</v>
      </c>
      <c r="Q13" s="11">
        <v>206.82023684755808</v>
      </c>
      <c r="R13" s="11">
        <v>206.82023684755808</v>
      </c>
      <c r="S13" s="11">
        <v>206.82023684755808</v>
      </c>
      <c r="T13" s="11">
        <v>206.82023684755808</v>
      </c>
      <c r="U13" s="11">
        <v>206.82023684755808</v>
      </c>
      <c r="V13" s="11">
        <v>206.82023684755808</v>
      </c>
      <c r="W13" s="11">
        <v>206.82023684755808</v>
      </c>
      <c r="X13" s="11">
        <v>206.82023684755808</v>
      </c>
      <c r="Y13" s="11">
        <v>206.82023684755808</v>
      </c>
      <c r="Z13" s="11">
        <v>206.82023684755808</v>
      </c>
      <c r="AA13" s="11">
        <v>206.82023684755808</v>
      </c>
      <c r="AB13" s="11">
        <v>206.82023684755808</v>
      </c>
      <c r="AC13" s="11">
        <v>206.82023684755808</v>
      </c>
      <c r="AD13" s="11">
        <v>206.82023684755808</v>
      </c>
      <c r="AE13" s="11">
        <v>206.82023684755808</v>
      </c>
      <c r="AF13" s="11">
        <v>206.82023684755808</v>
      </c>
    </row>
    <row r="14" spans="1:32" x14ac:dyDescent="0.25">
      <c r="A14" t="s">
        <v>42</v>
      </c>
      <c r="B14" s="11">
        <v>362.48422299392161</v>
      </c>
      <c r="C14" s="11">
        <v>362.48422299392161</v>
      </c>
      <c r="D14" s="11">
        <v>362.48422299392161</v>
      </c>
      <c r="E14" s="11">
        <v>362.48422299392161</v>
      </c>
      <c r="F14" s="11">
        <v>362.48422299392161</v>
      </c>
      <c r="G14" s="11">
        <v>362.48422299392161</v>
      </c>
      <c r="H14" s="11">
        <v>362.48422299392161</v>
      </c>
      <c r="I14" s="11">
        <v>362.48422299392161</v>
      </c>
      <c r="J14" s="11">
        <v>362.48422299392161</v>
      </c>
      <c r="K14" s="11">
        <v>362.48422299392161</v>
      </c>
      <c r="L14" s="11">
        <v>362.48422299392161</v>
      </c>
      <c r="M14" s="11">
        <v>362.48422299392161</v>
      </c>
      <c r="N14" s="11">
        <v>362.48422299392161</v>
      </c>
      <c r="O14" s="11">
        <v>362.48422299392161</v>
      </c>
      <c r="P14" s="11">
        <v>362.48422299392161</v>
      </c>
      <c r="Q14" s="11">
        <v>362.48422299392161</v>
      </c>
      <c r="R14" s="11">
        <v>362.48422299392161</v>
      </c>
      <c r="S14" s="11">
        <v>362.48422299392161</v>
      </c>
      <c r="T14" s="11">
        <v>362.48422299392161</v>
      </c>
      <c r="U14" s="11">
        <v>362.48422299392161</v>
      </c>
      <c r="V14" s="11">
        <v>362.48422299392161</v>
      </c>
      <c r="W14" s="11">
        <v>362.48422299392161</v>
      </c>
      <c r="X14" s="11">
        <v>362.48422299392161</v>
      </c>
      <c r="Y14" s="11">
        <v>362.48422299392161</v>
      </c>
      <c r="Z14" s="11">
        <v>362.48422299392161</v>
      </c>
      <c r="AA14" s="11">
        <v>362.48422299392161</v>
      </c>
      <c r="AB14" s="11">
        <v>362.48422299392161</v>
      </c>
      <c r="AC14" s="11">
        <v>362.48422299392161</v>
      </c>
      <c r="AD14" s="11">
        <v>362.48422299392161</v>
      </c>
      <c r="AE14" s="11">
        <v>362.48422299392161</v>
      </c>
      <c r="AF14" s="11">
        <v>362.48422299392161</v>
      </c>
    </row>
    <row r="15" spans="1:32" x14ac:dyDescent="0.25">
      <c r="A15" t="s">
        <v>43</v>
      </c>
      <c r="B15" s="11">
        <v>33.754112845580707</v>
      </c>
      <c r="C15" s="11">
        <v>33.754112845580707</v>
      </c>
      <c r="D15" s="11">
        <v>33.754112845580707</v>
      </c>
      <c r="E15" s="11">
        <v>33.754112845580707</v>
      </c>
      <c r="F15" s="11">
        <v>33.754112845580707</v>
      </c>
      <c r="G15" s="11">
        <v>33.754112845580707</v>
      </c>
      <c r="H15" s="11">
        <v>33.754112845580707</v>
      </c>
      <c r="I15" s="11">
        <v>33.754112845580707</v>
      </c>
      <c r="J15" s="11">
        <v>33.754112845580707</v>
      </c>
      <c r="K15" s="11">
        <v>33.754112845580707</v>
      </c>
      <c r="L15" s="11">
        <v>33.754112845580707</v>
      </c>
      <c r="M15" s="11">
        <v>33.754112845580707</v>
      </c>
      <c r="N15" s="11">
        <v>33.754112845580707</v>
      </c>
      <c r="O15" s="11">
        <v>33.754112845580707</v>
      </c>
      <c r="P15" s="11">
        <v>33.754112845580707</v>
      </c>
      <c r="Q15" s="11">
        <v>33.754112845580707</v>
      </c>
      <c r="R15" s="11">
        <v>33.754112845580707</v>
      </c>
      <c r="S15" s="11">
        <v>33.754112845580707</v>
      </c>
      <c r="T15" s="11">
        <v>33.754112845580707</v>
      </c>
      <c r="U15" s="11">
        <v>33.754112845580707</v>
      </c>
      <c r="V15" s="11">
        <v>33.754112845580707</v>
      </c>
      <c r="W15" s="11">
        <v>33.754112845580707</v>
      </c>
      <c r="X15" s="11">
        <v>33.754112845580707</v>
      </c>
      <c r="Y15" s="11">
        <v>33.754112845580707</v>
      </c>
      <c r="Z15" s="11">
        <v>33.754112845580707</v>
      </c>
      <c r="AA15" s="11">
        <v>33.754112845580707</v>
      </c>
      <c r="AB15" s="11">
        <v>33.754112845580707</v>
      </c>
      <c r="AC15" s="11">
        <v>33.754112845580707</v>
      </c>
      <c r="AD15" s="11">
        <v>33.754112845580707</v>
      </c>
      <c r="AE15" s="11">
        <v>33.754112845580707</v>
      </c>
      <c r="AF15" s="11">
        <v>33.754112845580707</v>
      </c>
    </row>
    <row r="16" spans="1:32" x14ac:dyDescent="0.25">
      <c r="A16" t="s">
        <v>44</v>
      </c>
      <c r="B16" s="11">
        <f>B13</f>
        <v>206.82023684755808</v>
      </c>
      <c r="C16" s="11">
        <f t="shared" ref="C16:AF16" si="2">C13</f>
        <v>206.82023684755808</v>
      </c>
      <c r="D16" s="11">
        <f t="shared" si="2"/>
        <v>206.82023684755808</v>
      </c>
      <c r="E16" s="11">
        <f t="shared" si="2"/>
        <v>206.82023684755808</v>
      </c>
      <c r="F16" s="11">
        <f t="shared" si="2"/>
        <v>206.82023684755808</v>
      </c>
      <c r="G16" s="11">
        <f t="shared" si="2"/>
        <v>206.82023684755808</v>
      </c>
      <c r="H16" s="11">
        <f t="shared" si="2"/>
        <v>206.82023684755808</v>
      </c>
      <c r="I16" s="11">
        <f t="shared" si="2"/>
        <v>206.82023684755808</v>
      </c>
      <c r="J16" s="11">
        <f t="shared" si="2"/>
        <v>206.82023684755808</v>
      </c>
      <c r="K16" s="11">
        <f t="shared" si="2"/>
        <v>206.82023684755808</v>
      </c>
      <c r="L16" s="11">
        <f t="shared" si="2"/>
        <v>206.82023684755808</v>
      </c>
      <c r="M16" s="11">
        <f t="shared" si="2"/>
        <v>206.82023684755808</v>
      </c>
      <c r="N16" s="11">
        <f t="shared" si="2"/>
        <v>206.82023684755808</v>
      </c>
      <c r="O16" s="11">
        <f t="shared" si="2"/>
        <v>206.82023684755808</v>
      </c>
      <c r="P16" s="11">
        <f t="shared" si="2"/>
        <v>206.82023684755808</v>
      </c>
      <c r="Q16" s="11">
        <f t="shared" si="2"/>
        <v>206.82023684755808</v>
      </c>
      <c r="R16" s="11">
        <f t="shared" si="2"/>
        <v>206.82023684755808</v>
      </c>
      <c r="S16" s="11">
        <f t="shared" si="2"/>
        <v>206.82023684755808</v>
      </c>
      <c r="T16" s="11">
        <f t="shared" si="2"/>
        <v>206.82023684755808</v>
      </c>
      <c r="U16" s="11">
        <f t="shared" si="2"/>
        <v>206.82023684755808</v>
      </c>
      <c r="V16" s="11">
        <f t="shared" si="2"/>
        <v>206.82023684755808</v>
      </c>
      <c r="W16" s="11">
        <f t="shared" si="2"/>
        <v>206.82023684755808</v>
      </c>
      <c r="X16" s="11">
        <f t="shared" si="2"/>
        <v>206.82023684755808</v>
      </c>
      <c r="Y16" s="11">
        <f t="shared" si="2"/>
        <v>206.82023684755808</v>
      </c>
      <c r="Z16" s="11">
        <f t="shared" si="2"/>
        <v>206.82023684755808</v>
      </c>
      <c r="AA16" s="11">
        <f t="shared" si="2"/>
        <v>206.82023684755808</v>
      </c>
      <c r="AB16" s="11">
        <f t="shared" si="2"/>
        <v>206.82023684755808</v>
      </c>
      <c r="AC16" s="11">
        <f t="shared" si="2"/>
        <v>206.82023684755808</v>
      </c>
      <c r="AD16" s="11">
        <f t="shared" si="2"/>
        <v>206.82023684755808</v>
      </c>
      <c r="AE16" s="11">
        <f t="shared" si="2"/>
        <v>206.82023684755808</v>
      </c>
      <c r="AF16" s="11">
        <f t="shared" si="2"/>
        <v>206.82023684755808</v>
      </c>
    </row>
    <row r="17" spans="1:37" x14ac:dyDescent="0.25">
      <c r="A17" t="s">
        <v>45</v>
      </c>
      <c r="B17" s="11">
        <v>113.79730077876104</v>
      </c>
      <c r="C17" s="11">
        <v>113.79730077876104</v>
      </c>
      <c r="D17" s="11">
        <v>113.79730077876104</v>
      </c>
      <c r="E17" s="11">
        <v>113.79730077876104</v>
      </c>
      <c r="F17" s="11">
        <v>113.79730077876104</v>
      </c>
      <c r="G17" s="11">
        <v>113.79730077876104</v>
      </c>
      <c r="H17" s="11">
        <v>113.79730077876104</v>
      </c>
      <c r="I17" s="11">
        <v>113.79730077876104</v>
      </c>
      <c r="J17" s="11">
        <v>113.79730077876104</v>
      </c>
      <c r="K17" s="11">
        <v>113.79730077876104</v>
      </c>
      <c r="L17" s="11">
        <v>113.79730077876104</v>
      </c>
      <c r="M17" s="11">
        <v>113.79730077876104</v>
      </c>
      <c r="N17" s="11">
        <v>113.79730077876104</v>
      </c>
      <c r="O17" s="11">
        <v>113.79730077876104</v>
      </c>
      <c r="P17" s="11">
        <v>113.79730077876104</v>
      </c>
      <c r="Q17" s="11">
        <v>113.79730077876104</v>
      </c>
      <c r="R17" s="11">
        <v>113.79730077876104</v>
      </c>
      <c r="S17" s="11">
        <v>113.79730077876104</v>
      </c>
      <c r="T17" s="11">
        <v>113.79730077876104</v>
      </c>
      <c r="U17" s="11">
        <v>113.79730077876104</v>
      </c>
      <c r="V17" s="11">
        <v>113.79730077876104</v>
      </c>
      <c r="W17" s="11">
        <v>113.79730077876104</v>
      </c>
      <c r="X17" s="11">
        <v>113.79730077876104</v>
      </c>
      <c r="Y17" s="11">
        <v>113.79730077876104</v>
      </c>
      <c r="Z17" s="11">
        <v>113.79730077876104</v>
      </c>
      <c r="AA17" s="11">
        <v>113.79730077876104</v>
      </c>
      <c r="AB17" s="11">
        <v>113.79730077876104</v>
      </c>
      <c r="AC17" s="11">
        <v>113.79730077876104</v>
      </c>
      <c r="AD17" s="11">
        <v>113.79730077876104</v>
      </c>
      <c r="AE17" s="11">
        <v>113.79730077876104</v>
      </c>
      <c r="AF17" s="11">
        <v>113.79730077876104</v>
      </c>
    </row>
    <row r="18" spans="1:37" x14ac:dyDescent="0.25">
      <c r="A18" t="s">
        <v>46</v>
      </c>
      <c r="B18" s="11">
        <v>206.82023684755808</v>
      </c>
      <c r="C18" s="11">
        <v>206.82023684755808</v>
      </c>
      <c r="D18" s="11">
        <v>206.82023684755808</v>
      </c>
      <c r="E18" s="11">
        <v>206.82023684755808</v>
      </c>
      <c r="F18" s="11">
        <v>206.82023684755808</v>
      </c>
      <c r="G18" s="11">
        <v>206.82023684755808</v>
      </c>
      <c r="H18" s="11">
        <v>206.82023684755808</v>
      </c>
      <c r="I18" s="11">
        <v>206.82023684755808</v>
      </c>
      <c r="J18" s="11">
        <v>206.82023684755808</v>
      </c>
      <c r="K18" s="11">
        <v>206.82023684755808</v>
      </c>
      <c r="L18" s="11">
        <v>206.82023684755808</v>
      </c>
      <c r="M18" s="11">
        <v>206.82023684755808</v>
      </c>
      <c r="N18" s="11">
        <v>206.82023684755808</v>
      </c>
      <c r="O18" s="11">
        <v>206.82023684755808</v>
      </c>
      <c r="P18" s="11">
        <v>206.82023684755808</v>
      </c>
      <c r="Q18" s="11">
        <v>206.82023684755808</v>
      </c>
      <c r="R18" s="11">
        <v>206.82023684755808</v>
      </c>
      <c r="S18" s="11">
        <v>206.82023684755808</v>
      </c>
      <c r="T18" s="11">
        <v>206.82023684755808</v>
      </c>
      <c r="U18" s="11">
        <v>206.82023684755808</v>
      </c>
      <c r="V18" s="11">
        <v>206.82023684755808</v>
      </c>
      <c r="W18" s="11">
        <v>206.82023684755808</v>
      </c>
      <c r="X18" s="11">
        <v>206.82023684755808</v>
      </c>
      <c r="Y18" s="11">
        <v>206.82023684755808</v>
      </c>
      <c r="Z18" s="11">
        <v>206.82023684755808</v>
      </c>
      <c r="AA18" s="11">
        <v>206.82023684755808</v>
      </c>
      <c r="AB18" s="11">
        <v>206.82023684755808</v>
      </c>
      <c r="AC18" s="11">
        <v>206.82023684755808</v>
      </c>
      <c r="AD18" s="11">
        <v>206.82023684755808</v>
      </c>
      <c r="AE18" s="11">
        <v>206.82023684755808</v>
      </c>
      <c r="AF18" s="11">
        <v>206.82023684755808</v>
      </c>
    </row>
    <row r="19" spans="1:37" x14ac:dyDescent="0.25">
      <c r="A19" t="s">
        <v>47</v>
      </c>
      <c r="B19" s="11">
        <v>362.48422299392161</v>
      </c>
      <c r="C19" s="11">
        <v>362.48422299392161</v>
      </c>
      <c r="D19" s="11">
        <v>362.48422299392161</v>
      </c>
      <c r="E19" s="11">
        <v>362.48422299392161</v>
      </c>
      <c r="F19" s="11">
        <v>362.48422299392161</v>
      </c>
      <c r="G19" s="11">
        <v>362.48422299392161</v>
      </c>
      <c r="H19" s="11">
        <v>362.48422299392161</v>
      </c>
      <c r="I19" s="11">
        <v>362.48422299392161</v>
      </c>
      <c r="J19" s="11">
        <v>362.48422299392161</v>
      </c>
      <c r="K19" s="11">
        <v>362.48422299392161</v>
      </c>
      <c r="L19" s="11">
        <v>362.48422299392161</v>
      </c>
      <c r="M19" s="11">
        <v>362.48422299392161</v>
      </c>
      <c r="N19" s="11">
        <v>362.48422299392161</v>
      </c>
      <c r="O19" s="11">
        <v>362.48422299392161</v>
      </c>
      <c r="P19" s="11">
        <v>362.48422299392161</v>
      </c>
      <c r="Q19" s="11">
        <v>362.48422299392161</v>
      </c>
      <c r="R19" s="11">
        <v>362.48422299392161</v>
      </c>
      <c r="S19" s="11">
        <v>362.48422299392161</v>
      </c>
      <c r="T19" s="11">
        <v>362.48422299392161</v>
      </c>
      <c r="U19" s="11">
        <v>362.48422299392161</v>
      </c>
      <c r="V19" s="11">
        <v>362.48422299392161</v>
      </c>
      <c r="W19" s="11">
        <v>362.48422299392161</v>
      </c>
      <c r="X19" s="11">
        <v>362.48422299392161</v>
      </c>
      <c r="Y19" s="11">
        <v>362.48422299392161</v>
      </c>
      <c r="Z19" s="11">
        <v>362.48422299392161</v>
      </c>
      <c r="AA19" s="11">
        <v>362.48422299392161</v>
      </c>
      <c r="AB19" s="11">
        <v>362.48422299392161</v>
      </c>
      <c r="AC19" s="11">
        <v>362.48422299392161</v>
      </c>
      <c r="AD19" s="11">
        <v>362.48422299392161</v>
      </c>
      <c r="AE19" s="11">
        <v>362.48422299392161</v>
      </c>
      <c r="AF19" s="11">
        <v>362.48422299392161</v>
      </c>
    </row>
    <row r="20" spans="1:37" x14ac:dyDescent="0.25">
      <c r="A20" t="s">
        <v>48</v>
      </c>
      <c r="B20" s="11">
        <v>33.754112845580707</v>
      </c>
      <c r="C20" s="11">
        <v>33.754112845580707</v>
      </c>
      <c r="D20" s="11">
        <v>33.754112845580707</v>
      </c>
      <c r="E20" s="11">
        <v>33.754112845580707</v>
      </c>
      <c r="F20" s="11">
        <v>33.754112845580707</v>
      </c>
      <c r="G20" s="11">
        <v>33.754112845580707</v>
      </c>
      <c r="H20" s="11">
        <v>33.754112845580707</v>
      </c>
      <c r="I20" s="11">
        <v>33.754112845580707</v>
      </c>
      <c r="J20" s="11">
        <v>33.754112845580707</v>
      </c>
      <c r="K20" s="11">
        <v>33.754112845580707</v>
      </c>
      <c r="L20" s="11">
        <v>33.754112845580707</v>
      </c>
      <c r="M20" s="11">
        <v>33.754112845580707</v>
      </c>
      <c r="N20" s="11">
        <v>33.754112845580707</v>
      </c>
      <c r="O20" s="11">
        <v>33.754112845580707</v>
      </c>
      <c r="P20" s="11">
        <v>33.754112845580707</v>
      </c>
      <c r="Q20" s="11">
        <v>33.754112845580707</v>
      </c>
      <c r="R20" s="11">
        <v>33.754112845580707</v>
      </c>
      <c r="S20" s="11">
        <v>33.754112845580707</v>
      </c>
      <c r="T20" s="11">
        <v>33.754112845580707</v>
      </c>
      <c r="U20" s="11">
        <v>33.754112845580707</v>
      </c>
      <c r="V20" s="11">
        <v>33.754112845580707</v>
      </c>
      <c r="W20" s="11">
        <v>33.754112845580707</v>
      </c>
      <c r="X20" s="11">
        <v>33.754112845580707</v>
      </c>
      <c r="Y20" s="11">
        <v>33.754112845580707</v>
      </c>
      <c r="Z20" s="11">
        <v>33.754112845580707</v>
      </c>
      <c r="AA20" s="11">
        <v>33.754112845580707</v>
      </c>
      <c r="AB20" s="11">
        <v>33.754112845580707</v>
      </c>
      <c r="AC20" s="11">
        <v>33.754112845580707</v>
      </c>
      <c r="AD20" s="11">
        <v>33.754112845580707</v>
      </c>
      <c r="AE20" s="11">
        <v>33.754112845580707</v>
      </c>
      <c r="AF20" s="11">
        <v>33.754112845580707</v>
      </c>
    </row>
    <row r="21" spans="1:37" x14ac:dyDescent="0.25">
      <c r="A21" t="s">
        <v>49</v>
      </c>
      <c r="B21" s="11">
        <f>B18</f>
        <v>206.82023684755808</v>
      </c>
      <c r="C21" s="11">
        <f t="shared" ref="C21:AF21" si="3">C18</f>
        <v>206.82023684755808</v>
      </c>
      <c r="D21" s="11">
        <f t="shared" si="3"/>
        <v>206.82023684755808</v>
      </c>
      <c r="E21" s="11">
        <f t="shared" si="3"/>
        <v>206.82023684755808</v>
      </c>
      <c r="F21" s="11">
        <f t="shared" si="3"/>
        <v>206.82023684755808</v>
      </c>
      <c r="G21" s="11">
        <f t="shared" si="3"/>
        <v>206.82023684755808</v>
      </c>
      <c r="H21" s="11">
        <f t="shared" si="3"/>
        <v>206.82023684755808</v>
      </c>
      <c r="I21" s="11">
        <f t="shared" si="3"/>
        <v>206.82023684755808</v>
      </c>
      <c r="J21" s="11">
        <f t="shared" si="3"/>
        <v>206.82023684755808</v>
      </c>
      <c r="K21" s="11">
        <f t="shared" si="3"/>
        <v>206.82023684755808</v>
      </c>
      <c r="L21" s="11">
        <f t="shared" si="3"/>
        <v>206.82023684755808</v>
      </c>
      <c r="M21" s="11">
        <f t="shared" si="3"/>
        <v>206.82023684755808</v>
      </c>
      <c r="N21" s="11">
        <f t="shared" si="3"/>
        <v>206.82023684755808</v>
      </c>
      <c r="O21" s="11">
        <f t="shared" si="3"/>
        <v>206.82023684755808</v>
      </c>
      <c r="P21" s="11">
        <f t="shared" si="3"/>
        <v>206.82023684755808</v>
      </c>
      <c r="Q21" s="11">
        <f t="shared" si="3"/>
        <v>206.82023684755808</v>
      </c>
      <c r="R21" s="11">
        <f t="shared" si="3"/>
        <v>206.82023684755808</v>
      </c>
      <c r="S21" s="11">
        <f t="shared" si="3"/>
        <v>206.82023684755808</v>
      </c>
      <c r="T21" s="11">
        <f t="shared" si="3"/>
        <v>206.82023684755808</v>
      </c>
      <c r="U21" s="11">
        <f t="shared" si="3"/>
        <v>206.82023684755808</v>
      </c>
      <c r="V21" s="11">
        <f t="shared" si="3"/>
        <v>206.82023684755808</v>
      </c>
      <c r="W21" s="11">
        <f t="shared" si="3"/>
        <v>206.82023684755808</v>
      </c>
      <c r="X21" s="11">
        <f t="shared" si="3"/>
        <v>206.82023684755808</v>
      </c>
      <c r="Y21" s="11">
        <f t="shared" si="3"/>
        <v>206.82023684755808</v>
      </c>
      <c r="Z21" s="11">
        <f t="shared" si="3"/>
        <v>206.82023684755808</v>
      </c>
      <c r="AA21" s="11">
        <f t="shared" si="3"/>
        <v>206.82023684755808</v>
      </c>
      <c r="AB21" s="11">
        <f t="shared" si="3"/>
        <v>206.82023684755808</v>
      </c>
      <c r="AC21" s="11">
        <f t="shared" si="3"/>
        <v>206.82023684755808</v>
      </c>
      <c r="AD21" s="11">
        <f t="shared" si="3"/>
        <v>206.82023684755808</v>
      </c>
      <c r="AE21" s="11">
        <f t="shared" si="3"/>
        <v>206.82023684755808</v>
      </c>
      <c r="AF21" s="11">
        <f t="shared" si="3"/>
        <v>206.82023684755808</v>
      </c>
    </row>
    <row r="22" spans="1:37" x14ac:dyDescent="0.25">
      <c r="A22" t="s">
        <v>25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113.79730077876104</v>
      </c>
      <c r="H22" s="11">
        <v>113.79730077876104</v>
      </c>
      <c r="I22" s="11">
        <v>113.79730077876104</v>
      </c>
      <c r="J22" s="11">
        <v>113.79730077876104</v>
      </c>
      <c r="K22" s="11">
        <v>113.79730077876104</v>
      </c>
      <c r="L22" s="11">
        <v>113.79730077876104</v>
      </c>
      <c r="M22" s="11">
        <v>113.79730077876104</v>
      </c>
      <c r="N22" s="11">
        <v>113.79730077876104</v>
      </c>
      <c r="O22" s="11">
        <v>113.79730077876104</v>
      </c>
      <c r="P22" s="11">
        <v>113.79730077876104</v>
      </c>
      <c r="Q22" s="11">
        <v>113.79730077876104</v>
      </c>
      <c r="R22" s="11">
        <v>113.79730077876104</v>
      </c>
      <c r="S22" s="11">
        <v>113.79730077876104</v>
      </c>
      <c r="T22" s="11">
        <v>113.79730077876104</v>
      </c>
      <c r="U22" s="11">
        <v>113.79730077876104</v>
      </c>
      <c r="V22" s="11">
        <v>113.79730077876104</v>
      </c>
      <c r="W22" s="11">
        <v>113.79730077876104</v>
      </c>
      <c r="X22" s="11">
        <v>113.79730077876104</v>
      </c>
      <c r="Y22" s="11">
        <v>113.79730077876104</v>
      </c>
      <c r="Z22" s="11">
        <v>113.79730077876104</v>
      </c>
      <c r="AA22" s="11">
        <v>113.79730077876104</v>
      </c>
      <c r="AB22" s="11">
        <v>113.79730077876104</v>
      </c>
      <c r="AC22" s="11">
        <v>113.79730077876104</v>
      </c>
      <c r="AD22" s="11">
        <v>113.79730077876104</v>
      </c>
      <c r="AE22" s="11">
        <v>113.79730077876104</v>
      </c>
      <c r="AF22" s="11">
        <v>113.79730077876104</v>
      </c>
    </row>
    <row r="23" spans="1:37" x14ac:dyDescent="0.25">
      <c r="A23" t="s">
        <v>26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206.82023684755808</v>
      </c>
      <c r="H23" s="11">
        <v>206.82023684755808</v>
      </c>
      <c r="I23" s="11">
        <v>206.82023684755808</v>
      </c>
      <c r="J23" s="11">
        <v>206.82023684755808</v>
      </c>
      <c r="K23" s="11">
        <v>206.82023684755808</v>
      </c>
      <c r="L23" s="11">
        <v>206.82023684755808</v>
      </c>
      <c r="M23" s="11">
        <v>206.82023684755808</v>
      </c>
      <c r="N23" s="11">
        <v>206.82023684755808</v>
      </c>
      <c r="O23" s="11">
        <v>206.82023684755808</v>
      </c>
      <c r="P23" s="11">
        <v>206.82023684755808</v>
      </c>
      <c r="Q23" s="11">
        <v>206.82023684755808</v>
      </c>
      <c r="R23" s="11">
        <v>206.82023684755808</v>
      </c>
      <c r="S23" s="11">
        <v>206.82023684755808</v>
      </c>
      <c r="T23" s="11">
        <v>206.82023684755808</v>
      </c>
      <c r="U23" s="11">
        <v>206.82023684755808</v>
      </c>
      <c r="V23" s="11">
        <v>206.82023684755808</v>
      </c>
      <c r="W23" s="11">
        <v>206.82023684755808</v>
      </c>
      <c r="X23" s="11">
        <v>206.82023684755808</v>
      </c>
      <c r="Y23" s="11">
        <v>206.82023684755808</v>
      </c>
      <c r="Z23" s="11">
        <v>206.82023684755808</v>
      </c>
      <c r="AA23" s="11">
        <v>206.82023684755808</v>
      </c>
      <c r="AB23" s="11">
        <v>206.82023684755808</v>
      </c>
      <c r="AC23" s="11">
        <v>206.82023684755808</v>
      </c>
      <c r="AD23" s="11">
        <v>206.82023684755808</v>
      </c>
      <c r="AE23" s="11">
        <v>206.82023684755808</v>
      </c>
      <c r="AF23" s="11">
        <v>206.82023684755808</v>
      </c>
    </row>
    <row r="24" spans="1:37" x14ac:dyDescent="0.25">
      <c r="A24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362.48422299392161</v>
      </c>
      <c r="H24" s="11">
        <v>362.48422299392161</v>
      </c>
      <c r="I24" s="11">
        <v>362.48422299392161</v>
      </c>
      <c r="J24" s="11">
        <v>362.48422299392161</v>
      </c>
      <c r="K24" s="11">
        <v>362.48422299392161</v>
      </c>
      <c r="L24" s="11">
        <v>362.48422299392161</v>
      </c>
      <c r="M24" s="11">
        <v>362.48422299392161</v>
      </c>
      <c r="N24" s="11">
        <v>362.48422299392161</v>
      </c>
      <c r="O24" s="11">
        <v>362.48422299392161</v>
      </c>
      <c r="P24" s="11">
        <v>362.48422299392161</v>
      </c>
      <c r="Q24" s="11">
        <v>362.48422299392161</v>
      </c>
      <c r="R24" s="11">
        <v>362.48422299392161</v>
      </c>
      <c r="S24" s="11">
        <v>362.48422299392161</v>
      </c>
      <c r="T24" s="11">
        <v>362.48422299392161</v>
      </c>
      <c r="U24" s="11">
        <v>362.48422299392161</v>
      </c>
      <c r="V24" s="11">
        <v>362.48422299392161</v>
      </c>
      <c r="W24" s="11">
        <v>362.48422299392161</v>
      </c>
      <c r="X24" s="11">
        <v>362.48422299392161</v>
      </c>
      <c r="Y24" s="11">
        <v>362.48422299392161</v>
      </c>
      <c r="Z24" s="11">
        <v>362.48422299392161</v>
      </c>
      <c r="AA24" s="11">
        <v>362.48422299392161</v>
      </c>
      <c r="AB24" s="11">
        <v>362.48422299392161</v>
      </c>
      <c r="AC24" s="11">
        <v>362.48422299392161</v>
      </c>
      <c r="AD24" s="11">
        <v>362.48422299392161</v>
      </c>
      <c r="AE24" s="11">
        <v>362.48422299392161</v>
      </c>
      <c r="AF24" s="11">
        <v>362.48422299392161</v>
      </c>
    </row>
    <row r="25" spans="1:37" x14ac:dyDescent="0.25">
      <c r="A25" t="s">
        <v>28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33.754112845580707</v>
      </c>
      <c r="H25" s="11">
        <v>33.754112845580707</v>
      </c>
      <c r="I25" s="11">
        <v>33.754112845580707</v>
      </c>
      <c r="J25" s="11">
        <v>33.754112845580707</v>
      </c>
      <c r="K25" s="11">
        <v>33.754112845580707</v>
      </c>
      <c r="L25" s="11">
        <v>33.754112845580707</v>
      </c>
      <c r="M25" s="11">
        <v>33.754112845580707</v>
      </c>
      <c r="N25" s="11">
        <v>33.754112845580707</v>
      </c>
      <c r="O25" s="11">
        <v>33.754112845580707</v>
      </c>
      <c r="P25" s="11">
        <v>33.754112845580707</v>
      </c>
      <c r="Q25" s="11">
        <v>33.754112845580707</v>
      </c>
      <c r="R25" s="11">
        <v>33.754112845580707</v>
      </c>
      <c r="S25" s="11">
        <v>33.754112845580707</v>
      </c>
      <c r="T25" s="11">
        <v>33.754112845580707</v>
      </c>
      <c r="U25" s="11">
        <v>33.754112845580707</v>
      </c>
      <c r="V25" s="11">
        <v>33.754112845580707</v>
      </c>
      <c r="W25" s="11">
        <v>33.754112845580707</v>
      </c>
      <c r="X25" s="11">
        <v>33.754112845580707</v>
      </c>
      <c r="Y25" s="11">
        <v>33.754112845580707</v>
      </c>
      <c r="Z25" s="11">
        <v>33.754112845580707</v>
      </c>
      <c r="AA25" s="11">
        <v>33.754112845580707</v>
      </c>
      <c r="AB25" s="11">
        <v>33.754112845580707</v>
      </c>
      <c r="AC25" s="11">
        <v>33.754112845580707</v>
      </c>
      <c r="AD25" s="11">
        <v>33.754112845580707</v>
      </c>
      <c r="AE25" s="11">
        <v>33.754112845580707</v>
      </c>
      <c r="AF25" s="11">
        <v>33.754112845580707</v>
      </c>
    </row>
    <row r="26" spans="1:37" x14ac:dyDescent="0.25">
      <c r="A26" t="s">
        <v>29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f>G23</f>
        <v>206.82023684755808</v>
      </c>
      <c r="H26" s="11">
        <f t="shared" ref="H26:AF26" si="4">H23</f>
        <v>206.82023684755808</v>
      </c>
      <c r="I26" s="11">
        <f t="shared" si="4"/>
        <v>206.82023684755808</v>
      </c>
      <c r="J26" s="11">
        <f t="shared" si="4"/>
        <v>206.82023684755808</v>
      </c>
      <c r="K26" s="11">
        <f t="shared" si="4"/>
        <v>206.82023684755808</v>
      </c>
      <c r="L26" s="11">
        <f t="shared" si="4"/>
        <v>206.82023684755808</v>
      </c>
      <c r="M26" s="11">
        <f t="shared" si="4"/>
        <v>206.82023684755808</v>
      </c>
      <c r="N26" s="11">
        <f t="shared" si="4"/>
        <v>206.82023684755808</v>
      </c>
      <c r="O26" s="11">
        <f t="shared" si="4"/>
        <v>206.82023684755808</v>
      </c>
      <c r="P26" s="11">
        <f t="shared" si="4"/>
        <v>206.82023684755808</v>
      </c>
      <c r="Q26" s="11">
        <f t="shared" si="4"/>
        <v>206.82023684755808</v>
      </c>
      <c r="R26" s="11">
        <f t="shared" si="4"/>
        <v>206.82023684755808</v>
      </c>
      <c r="S26" s="11">
        <f t="shared" si="4"/>
        <v>206.82023684755808</v>
      </c>
      <c r="T26" s="11">
        <f t="shared" si="4"/>
        <v>206.82023684755808</v>
      </c>
      <c r="U26" s="11">
        <f t="shared" si="4"/>
        <v>206.82023684755808</v>
      </c>
      <c r="V26" s="11">
        <f t="shared" si="4"/>
        <v>206.82023684755808</v>
      </c>
      <c r="W26" s="11">
        <f t="shared" si="4"/>
        <v>206.82023684755808</v>
      </c>
      <c r="X26" s="11">
        <f t="shared" si="4"/>
        <v>206.82023684755808</v>
      </c>
      <c r="Y26" s="11">
        <f t="shared" si="4"/>
        <v>206.82023684755808</v>
      </c>
      <c r="Z26" s="11">
        <f t="shared" si="4"/>
        <v>206.82023684755808</v>
      </c>
      <c r="AA26" s="11">
        <f t="shared" si="4"/>
        <v>206.82023684755808</v>
      </c>
      <c r="AB26" s="11">
        <f t="shared" si="4"/>
        <v>206.82023684755808</v>
      </c>
      <c r="AC26" s="11">
        <f t="shared" si="4"/>
        <v>206.82023684755808</v>
      </c>
      <c r="AD26" s="11">
        <f t="shared" si="4"/>
        <v>206.82023684755808</v>
      </c>
      <c r="AE26" s="11">
        <f t="shared" si="4"/>
        <v>206.82023684755808</v>
      </c>
      <c r="AF26" s="11">
        <f t="shared" si="4"/>
        <v>206.82023684755808</v>
      </c>
      <c r="AG26" s="11"/>
      <c r="AH26" s="11"/>
      <c r="AI26" s="11"/>
      <c r="AJ26" s="11"/>
      <c r="AK26" s="11"/>
    </row>
  </sheetData>
  <pageMargins left="0.7" right="0.7" top="0.75" bottom="0.75" header="0.3" footer="0.3"/>
  <pageSetup paperSize="9" orientation="portrait" horizontalDpi="4294967293" verticalDpi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9"/>
  <dimension ref="A1:E26"/>
  <sheetViews>
    <sheetView workbookViewId="0">
      <selection activeCell="M21" sqref="M21"/>
    </sheetView>
  </sheetViews>
  <sheetFormatPr defaultRowHeight="15" x14ac:dyDescent="0.25"/>
  <cols>
    <col min="1" max="1" width="15.28515625" customWidth="1"/>
    <col min="2" max="2" width="15" customWidth="1"/>
    <col min="3" max="3" width="19.42578125" customWidth="1"/>
    <col min="4" max="4" width="14" bestFit="1" customWidth="1"/>
  </cols>
  <sheetData>
    <row r="1" spans="1:5" x14ac:dyDescent="0.25">
      <c r="B1" t="s">
        <v>64</v>
      </c>
      <c r="C1" t="s">
        <v>53</v>
      </c>
      <c r="D1" t="s">
        <v>14</v>
      </c>
    </row>
    <row r="2" spans="1:5" x14ac:dyDescent="0.25">
      <c r="A2" t="s">
        <v>15</v>
      </c>
      <c r="B2" s="18">
        <v>25.1</v>
      </c>
      <c r="C2" s="18">
        <v>15.000959999999999</v>
      </c>
      <c r="D2" s="18">
        <v>2.0626320000000002</v>
      </c>
      <c r="E2" s="5"/>
    </row>
    <row r="3" spans="1:5" x14ac:dyDescent="0.25">
      <c r="A3" t="s">
        <v>16</v>
      </c>
      <c r="B3" s="18">
        <v>27.8</v>
      </c>
      <c r="C3" s="18">
        <v>18.751199999999997</v>
      </c>
      <c r="D3" s="18">
        <v>2.531412</v>
      </c>
      <c r="E3" s="5"/>
    </row>
    <row r="4" spans="1:5" x14ac:dyDescent="0.25">
      <c r="A4" t="s">
        <v>17</v>
      </c>
      <c r="B4" s="18">
        <v>35.4</v>
      </c>
      <c r="C4" s="18">
        <v>15.000959999999999</v>
      </c>
      <c r="D4" s="18">
        <v>2.0626320000000002</v>
      </c>
      <c r="E4" s="5"/>
    </row>
    <row r="5" spans="1:5" x14ac:dyDescent="0.25">
      <c r="A5" t="s">
        <v>18</v>
      </c>
      <c r="B5" s="18">
        <v>25</v>
      </c>
      <c r="C5" s="18">
        <v>70.316999999999993</v>
      </c>
      <c r="D5" s="18">
        <v>3.28146</v>
      </c>
      <c r="E5" s="5"/>
    </row>
    <row r="6" spans="1:5" x14ac:dyDescent="0.25">
      <c r="A6" t="s">
        <v>19</v>
      </c>
      <c r="B6" s="18">
        <v>32.880000000000003</v>
      </c>
      <c r="C6" s="18">
        <v>5.6253599999999997</v>
      </c>
      <c r="D6" s="18">
        <v>0.93755999999999995</v>
      </c>
      <c r="E6" s="5"/>
    </row>
    <row r="7" spans="1:5" x14ac:dyDescent="0.25">
      <c r="A7" t="s">
        <v>20</v>
      </c>
      <c r="B7" s="18">
        <v>25.1</v>
      </c>
      <c r="C7" s="18">
        <v>18.938711999999999</v>
      </c>
      <c r="D7" s="18">
        <v>2.0626320000000002</v>
      </c>
    </row>
    <row r="8" spans="1:5" x14ac:dyDescent="0.25">
      <c r="A8" t="s">
        <v>21</v>
      </c>
      <c r="B8" s="18">
        <v>27.8</v>
      </c>
      <c r="C8" s="18">
        <v>24.376559999999998</v>
      </c>
      <c r="D8" s="18">
        <v>2.531412</v>
      </c>
    </row>
    <row r="9" spans="1:5" x14ac:dyDescent="0.25">
      <c r="A9" t="s">
        <v>22</v>
      </c>
      <c r="B9" s="18">
        <v>35.4</v>
      </c>
      <c r="C9" s="18">
        <v>18.938711999999999</v>
      </c>
      <c r="D9" s="18">
        <v>2.0626320000000002</v>
      </c>
      <c r="E9" s="5"/>
    </row>
    <row r="10" spans="1:5" x14ac:dyDescent="0.25">
      <c r="A10" t="s">
        <v>23</v>
      </c>
      <c r="B10" s="18">
        <v>25</v>
      </c>
      <c r="C10" s="18">
        <v>79.692599999999999</v>
      </c>
      <c r="D10" s="18">
        <v>3.28146</v>
      </c>
      <c r="E10" s="5"/>
    </row>
    <row r="11" spans="1:5" x14ac:dyDescent="0.25">
      <c r="A11" t="s">
        <v>24</v>
      </c>
      <c r="B11" s="18">
        <v>32.880000000000003</v>
      </c>
      <c r="C11" s="18">
        <v>7.5004799999999996</v>
      </c>
      <c r="D11" s="18">
        <v>0.93755999999999995</v>
      </c>
      <c r="E11" s="5"/>
    </row>
    <row r="12" spans="1:5" x14ac:dyDescent="0.25">
      <c r="A12" t="s">
        <v>40</v>
      </c>
      <c r="B12" s="18">
        <v>25.1</v>
      </c>
      <c r="C12" s="18">
        <v>18.282419999999998</v>
      </c>
      <c r="D12" s="18">
        <v>2.0626320000000002</v>
      </c>
      <c r="E12" s="5"/>
    </row>
    <row r="13" spans="1:5" x14ac:dyDescent="0.25">
      <c r="A13" t="s">
        <v>41</v>
      </c>
      <c r="B13" s="18">
        <v>27.8</v>
      </c>
      <c r="C13" s="18">
        <v>23.063975999999997</v>
      </c>
      <c r="D13" s="18">
        <v>2.531412</v>
      </c>
      <c r="E13" s="5"/>
    </row>
    <row r="14" spans="1:5" x14ac:dyDescent="0.25">
      <c r="A14" t="s">
        <v>42</v>
      </c>
      <c r="B14" s="18">
        <v>35.4</v>
      </c>
      <c r="C14" s="18">
        <v>18.282419999999998</v>
      </c>
      <c r="D14" s="18">
        <v>2.0626320000000002</v>
      </c>
    </row>
    <row r="15" spans="1:5" x14ac:dyDescent="0.25">
      <c r="A15" t="s">
        <v>43</v>
      </c>
      <c r="B15" s="18">
        <v>25</v>
      </c>
      <c r="C15" s="18">
        <v>76.598651999999987</v>
      </c>
      <c r="D15" s="18">
        <v>3.28146</v>
      </c>
    </row>
    <row r="16" spans="1:5" x14ac:dyDescent="0.25">
      <c r="A16" t="s">
        <v>44</v>
      </c>
      <c r="B16" s="18">
        <v>32.880000000000003</v>
      </c>
      <c r="C16" s="18">
        <v>6.9379439999999999</v>
      </c>
      <c r="D16" s="18">
        <v>0.93755999999999995</v>
      </c>
      <c r="E16" s="5"/>
    </row>
    <row r="17" spans="1:5" x14ac:dyDescent="0.25">
      <c r="A17" t="s">
        <v>45</v>
      </c>
      <c r="B17" s="18">
        <v>25.1</v>
      </c>
      <c r="C17" s="18">
        <v>17.438616</v>
      </c>
      <c r="D17" s="18">
        <v>2.0626320000000002</v>
      </c>
      <c r="E17" s="5"/>
    </row>
    <row r="18" spans="1:5" x14ac:dyDescent="0.25">
      <c r="A18" t="s">
        <v>46</v>
      </c>
      <c r="B18" s="18">
        <v>27.8</v>
      </c>
      <c r="C18" s="18">
        <v>22.173293999999999</v>
      </c>
      <c r="D18" s="18">
        <v>2.531412</v>
      </c>
      <c r="E18" s="5"/>
    </row>
    <row r="19" spans="1:5" x14ac:dyDescent="0.25">
      <c r="A19" t="s">
        <v>47</v>
      </c>
      <c r="B19" s="18">
        <v>35.4</v>
      </c>
      <c r="C19" s="18">
        <v>17.438616</v>
      </c>
      <c r="D19" s="18">
        <v>2.0626320000000002</v>
      </c>
      <c r="E19" s="5"/>
    </row>
    <row r="20" spans="1:5" x14ac:dyDescent="0.25">
      <c r="A20" t="s">
        <v>48</v>
      </c>
      <c r="B20" s="18">
        <v>25</v>
      </c>
      <c r="C20" s="18">
        <v>75.848603999999995</v>
      </c>
      <c r="D20" s="18">
        <v>3.28146</v>
      </c>
      <c r="E20" s="5"/>
    </row>
    <row r="21" spans="1:5" x14ac:dyDescent="0.25">
      <c r="A21" t="s">
        <v>49</v>
      </c>
      <c r="B21" s="18">
        <v>32.880000000000003</v>
      </c>
      <c r="C21" s="18">
        <v>6.656676</v>
      </c>
      <c r="D21" s="18">
        <v>0.93755999999999995</v>
      </c>
    </row>
    <row r="22" spans="1:5" x14ac:dyDescent="0.25">
      <c r="A22" s="19" t="s">
        <v>25</v>
      </c>
      <c r="B22" s="20">
        <v>25.1</v>
      </c>
      <c r="C22" s="20">
        <v>18.376176000000001</v>
      </c>
      <c r="D22" s="20">
        <v>2.0626320000000002</v>
      </c>
    </row>
    <row r="23" spans="1:5" x14ac:dyDescent="0.25">
      <c r="A23" t="s">
        <v>26</v>
      </c>
      <c r="B23" s="18">
        <v>27.8</v>
      </c>
      <c r="C23" s="18">
        <v>23.251487999999995</v>
      </c>
      <c r="D23" s="18">
        <v>2.531412</v>
      </c>
      <c r="E23" s="5"/>
    </row>
    <row r="24" spans="1:5" x14ac:dyDescent="0.25">
      <c r="A24" t="s">
        <v>27</v>
      </c>
      <c r="B24" s="18">
        <v>35.4</v>
      </c>
      <c r="C24" s="18">
        <v>18.376176000000001</v>
      </c>
      <c r="D24" s="18">
        <v>2.0626320000000002</v>
      </c>
      <c r="E24" s="5"/>
    </row>
    <row r="25" spans="1:5" x14ac:dyDescent="0.25">
      <c r="A25" t="s">
        <v>28</v>
      </c>
      <c r="B25" s="18">
        <v>25</v>
      </c>
      <c r="C25" s="18">
        <v>77.442455999999993</v>
      </c>
      <c r="D25" s="18">
        <v>3.28146</v>
      </c>
      <c r="E25" s="5"/>
    </row>
    <row r="26" spans="1:5" x14ac:dyDescent="0.25">
      <c r="A26" t="s">
        <v>29</v>
      </c>
      <c r="B26" s="18">
        <v>32.880000000000003</v>
      </c>
      <c r="C26" s="18">
        <v>6.9379439999999999</v>
      </c>
      <c r="D26" s="18">
        <v>0.93755999999999995</v>
      </c>
      <c r="E26" s="5"/>
    </row>
  </sheetData>
  <pageMargins left="0.7" right="0.7" top="0.75" bottom="0.75" header="0.3" footer="0.3"/>
  <pageSetup paperSize="9" orientation="portrait" horizontalDpi="4294967293" verticalDpi="0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1"/>
  <dimension ref="A1:Z80"/>
  <sheetViews>
    <sheetView zoomScale="78" zoomScaleNormal="55" workbookViewId="0">
      <selection activeCell="F2" sqref="F2"/>
    </sheetView>
  </sheetViews>
  <sheetFormatPr defaultRowHeight="15" x14ac:dyDescent="0.25"/>
  <cols>
    <col min="7" max="11" width="8.7109375" customWidth="1"/>
    <col min="17" max="21" width="8.7109375" style="7" customWidth="1"/>
  </cols>
  <sheetData>
    <row r="1" spans="1:2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>
        <v>2020</v>
      </c>
      <c r="B2" s="10">
        <f>SUM('[1]Existing fleet fadeout'!H3:H38)</f>
        <v>1318.3607005515908</v>
      </c>
      <c r="C2" s="10">
        <f>SUM('[1]Existing fleet fadeout'!I3:I38)</f>
        <v>2730.782814186995</v>
      </c>
      <c r="D2" s="10">
        <f>SUM('[1]Existing fleet fadeout'!J3:J38)</f>
        <v>1538.0438749538821</v>
      </c>
      <c r="E2" s="10">
        <f>SUM('[1]Existing fleet fadeout'!K3:K38)</f>
        <v>1141.8913440250892</v>
      </c>
      <c r="F2" s="10">
        <f>SUM('[1]Existing fleet fadeout'!L3:L38)</f>
        <v>2779.4061617816883</v>
      </c>
      <c r="G2" s="10">
        <f>SUM('[1]Existing fleet fadeout'!N3:N38)</f>
        <v>69.387405292189044</v>
      </c>
      <c r="H2" s="10">
        <f>SUM('[1]Existing fleet fadeout'!O3:O38)</f>
        <v>143.72541127299996</v>
      </c>
      <c r="I2" s="10">
        <f>SUM('[1]Existing fleet fadeout'!P3:P38)</f>
        <v>80.949677629151864</v>
      </c>
      <c r="J2" s="10">
        <f>SUM('[1]Existing fleet fadeout'!Q3:Q38)</f>
        <v>60.099544422373199</v>
      </c>
      <c r="K2" s="10">
        <f>SUM('[1]Existing fleet fadeout'!R3:R38)</f>
        <v>146.28453483061546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</row>
    <row r="3" spans="1:26" x14ac:dyDescent="0.25">
      <c r="A3">
        <v>2021</v>
      </c>
      <c r="B3" s="10">
        <f>B2-'[1]Existing fleet fadeout'!H3</f>
        <v>1291.9934865405589</v>
      </c>
      <c r="C3" s="10">
        <f>C2-'[1]Existing fleet fadeout'!I3</f>
        <v>2675.6154846074596</v>
      </c>
      <c r="D3" s="10">
        <f>D2-'[1]Existing fleet fadeout'!J3</f>
        <v>1470.2093566165822</v>
      </c>
      <c r="E3" s="10">
        <f>E2-'[1]Existing fleet fadeout'!K3</f>
        <v>1109.1043648402103</v>
      </c>
      <c r="F3" s="10">
        <f>F2-'[1]Existing fleet fadeout'!L3</f>
        <v>2623.434996698541</v>
      </c>
      <c r="G3" s="10">
        <f>G2-'[1]Existing fleet fadeout'!N3</f>
        <v>67.99965718634526</v>
      </c>
      <c r="H3" s="10">
        <f>H2-'[1]Existing fleet fadeout'!O3</f>
        <v>140.82186761091916</v>
      </c>
      <c r="I3" s="10">
        <f>I2-'[1]Existing fleet fadeout'!P3</f>
        <v>77.379439821925544</v>
      </c>
      <c r="J3" s="10">
        <f>J2-'[1]Existing fleet fadeout'!Q3</f>
        <v>58.373913938958523</v>
      </c>
      <c r="K3" s="10">
        <f>K2-'[1]Existing fleet fadeout'!R3</f>
        <v>138.07552614202874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</row>
    <row r="4" spans="1:26" x14ac:dyDescent="0.25">
      <c r="A4">
        <v>2022</v>
      </c>
      <c r="B4" s="10">
        <f>B3-'[1]Existing fleet fadeout'!H4</f>
        <v>1265.6262725295271</v>
      </c>
      <c r="C4" s="10">
        <f>C3-'[1]Existing fleet fadeout'!I4</f>
        <v>2620.4481550279243</v>
      </c>
      <c r="D4" s="10">
        <f>D3-'[1]Existing fleet fadeout'!J4</f>
        <v>1402.3748382792824</v>
      </c>
      <c r="E4" s="10">
        <f>E3-'[1]Existing fleet fadeout'!K4</f>
        <v>1076.3173856553315</v>
      </c>
      <c r="F4" s="10">
        <f>F3-'[1]Existing fleet fadeout'!L4</f>
        <v>2467.4638316153937</v>
      </c>
      <c r="G4" s="10">
        <f>G3-'[1]Existing fleet fadeout'!N4</f>
        <v>66.611909080501476</v>
      </c>
      <c r="H4" s="10">
        <f>H3-'[1]Existing fleet fadeout'!O4</f>
        <v>137.91832394883835</v>
      </c>
      <c r="I4" s="10">
        <f>I3-'[1]Existing fleet fadeout'!P4</f>
        <v>73.809202014699224</v>
      </c>
      <c r="J4" s="10">
        <f>J3-'[1]Existing fleet fadeout'!Q4</f>
        <v>56.648283455543847</v>
      </c>
      <c r="K4" s="10">
        <f>K3-'[1]Existing fleet fadeout'!R4</f>
        <v>129.86651745344201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</row>
    <row r="5" spans="1:26" x14ac:dyDescent="0.25">
      <c r="A5">
        <v>2023</v>
      </c>
      <c r="B5" s="10">
        <f>B4-'[1]Existing fleet fadeout'!H5</f>
        <v>1239.2590585184953</v>
      </c>
      <c r="C5" s="10">
        <f>C4-'[1]Existing fleet fadeout'!I5</f>
        <v>2576.314291364296</v>
      </c>
      <c r="D5" s="10">
        <f>D4-'[1]Existing fleet fadeout'!J5</f>
        <v>1334.5403199419825</v>
      </c>
      <c r="E5" s="10">
        <f>E4-'[1]Existing fleet fadeout'!K5</f>
        <v>1043.5304064704526</v>
      </c>
      <c r="F5" s="10">
        <f>F4-'[1]Existing fleet fadeout'!L5</f>
        <v>2311.4926665322464</v>
      </c>
      <c r="G5" s="10">
        <f>G4-'[1]Existing fleet fadeout'!N5</f>
        <v>65.224160974657693</v>
      </c>
      <c r="H5" s="10">
        <f>H4-'[1]Existing fleet fadeout'!O5</f>
        <v>135.5954890191737</v>
      </c>
      <c r="I5" s="10">
        <f>I4-'[1]Existing fleet fadeout'!P5</f>
        <v>70.238964207472904</v>
      </c>
      <c r="J5" s="10">
        <f>J4-'[1]Existing fleet fadeout'!Q5</f>
        <v>54.922652972129171</v>
      </c>
      <c r="K5" s="10">
        <f>K4-'[1]Existing fleet fadeout'!R5</f>
        <v>121.65750876485529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</row>
    <row r="6" spans="1:26" x14ac:dyDescent="0.25">
      <c r="A6">
        <v>2024</v>
      </c>
      <c r="B6" s="10">
        <f>B5-'[1]Existing fleet fadeout'!H6</f>
        <v>1212.8918445074635</v>
      </c>
      <c r="C6" s="10">
        <f>C5-'[1]Existing fleet fadeout'!I6</f>
        <v>2532.1804277006677</v>
      </c>
      <c r="D6" s="10">
        <f>D5-'[1]Existing fleet fadeout'!J6</f>
        <v>1266.7058016046826</v>
      </c>
      <c r="E6" s="10">
        <f>E5-'[1]Existing fleet fadeout'!K6</f>
        <v>1010.7434272855738</v>
      </c>
      <c r="F6" s="10">
        <f>F5-'[1]Existing fleet fadeout'!L6</f>
        <v>2155.5215014490991</v>
      </c>
      <c r="G6" s="10">
        <f>G5-'[1]Existing fleet fadeout'!N6</f>
        <v>63.836412868813909</v>
      </c>
      <c r="H6" s="10">
        <f>H5-'[1]Existing fleet fadeout'!O6</f>
        <v>133.27265408950905</v>
      </c>
      <c r="I6" s="10">
        <f>I5-'[1]Existing fleet fadeout'!P6</f>
        <v>66.668726400246584</v>
      </c>
      <c r="J6" s="10">
        <f>J5-'[1]Existing fleet fadeout'!Q6</f>
        <v>53.197022488714495</v>
      </c>
      <c r="K6" s="10">
        <f>K5-'[1]Existing fleet fadeout'!R6</f>
        <v>113.44850007626857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</row>
    <row r="7" spans="1:26" x14ac:dyDescent="0.25">
      <c r="A7">
        <v>2025</v>
      </c>
      <c r="B7" s="10">
        <f>B6-'[1]Existing fleet fadeout'!H7</f>
        <v>1186.5246304964317</v>
      </c>
      <c r="C7" s="10">
        <f>C6-'[1]Existing fleet fadeout'!I7</f>
        <v>2488.0465640370394</v>
      </c>
      <c r="D7" s="10">
        <f>D6-'[1]Existing fleet fadeout'!J7</f>
        <v>1198.8712832673828</v>
      </c>
      <c r="E7" s="10">
        <f>E6-'[1]Existing fleet fadeout'!K7</f>
        <v>977.95644810069507</v>
      </c>
      <c r="F7" s="10">
        <f>F6-'[1]Existing fleet fadeout'!L7</f>
        <v>1999.5503363659516</v>
      </c>
      <c r="G7" s="10">
        <f>G6-'[1]Existing fleet fadeout'!N7</f>
        <v>62.448664762970125</v>
      </c>
      <c r="H7" s="10">
        <f>H6-'[1]Existing fleet fadeout'!O7</f>
        <v>130.9498191598444</v>
      </c>
      <c r="I7" s="10">
        <f>I6-'[1]Existing fleet fadeout'!P7</f>
        <v>63.098488593020264</v>
      </c>
      <c r="J7" s="10">
        <f>J6-'[1]Existing fleet fadeout'!Q7</f>
        <v>51.471392005299819</v>
      </c>
      <c r="K7" s="10">
        <f>K6-'[1]Existing fleet fadeout'!R7</f>
        <v>105.23949138768185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12">
        <v>22</v>
      </c>
      <c r="R7" s="12">
        <v>0</v>
      </c>
      <c r="S7" s="12">
        <v>0</v>
      </c>
      <c r="T7" s="12">
        <v>0</v>
      </c>
      <c r="U7" s="12">
        <v>3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</row>
    <row r="8" spans="1:26" x14ac:dyDescent="0.25">
      <c r="A8">
        <v>2026</v>
      </c>
      <c r="B8" s="10">
        <f>B7-'[1]Existing fleet fadeout'!H8</f>
        <v>1160.1574164853998</v>
      </c>
      <c r="C8" s="10">
        <f>C7-'[1]Existing fleet fadeout'!I8</f>
        <v>2443.9127003734111</v>
      </c>
      <c r="D8" s="10">
        <f>D7-'[1]Existing fleet fadeout'!J8</f>
        <v>1131.0367649300829</v>
      </c>
      <c r="E8" s="10">
        <f>E7-'[1]Existing fleet fadeout'!K8</f>
        <v>945.16946891581631</v>
      </c>
      <c r="F8" s="10">
        <f>F7-'[1]Existing fleet fadeout'!L8</f>
        <v>1843.5791712828041</v>
      </c>
      <c r="G8" s="10">
        <f>G7-'[1]Existing fleet fadeout'!N8</f>
        <v>61.060916657126342</v>
      </c>
      <c r="H8" s="10">
        <f>H7-'[1]Existing fleet fadeout'!O8</f>
        <v>128.62698423017974</v>
      </c>
      <c r="I8" s="10">
        <f>I7-'[1]Existing fleet fadeout'!P8</f>
        <v>59.528250785793944</v>
      </c>
      <c r="J8" s="10">
        <f>J7-'[1]Existing fleet fadeout'!Q8</f>
        <v>49.745761521885143</v>
      </c>
      <c r="K8" s="10">
        <f>K7-'[1]Existing fleet fadeout'!R8</f>
        <v>97.030482699095131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12">
        <v>22</v>
      </c>
      <c r="R8" s="12">
        <v>0</v>
      </c>
      <c r="S8" s="12">
        <v>0</v>
      </c>
      <c r="T8" s="12">
        <v>0</v>
      </c>
      <c r="U8" s="12">
        <v>3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</row>
    <row r="9" spans="1:26" x14ac:dyDescent="0.25">
      <c r="A9">
        <v>2027</v>
      </c>
      <c r="B9" s="10">
        <f>B8-'[1]Existing fleet fadeout'!H9</f>
        <v>1133.790202474368</v>
      </c>
      <c r="C9" s="10">
        <f>C8-'[1]Existing fleet fadeout'!I9</f>
        <v>2399.7788367097828</v>
      </c>
      <c r="D9" s="10">
        <f>D8-'[1]Existing fleet fadeout'!J9</f>
        <v>1063.202246592783</v>
      </c>
      <c r="E9" s="10">
        <f>E8-'[1]Existing fleet fadeout'!K9</f>
        <v>912.38248973093755</v>
      </c>
      <c r="F9" s="10">
        <f>F8-'[1]Existing fleet fadeout'!L9</f>
        <v>1687.6080061996565</v>
      </c>
      <c r="G9" s="10">
        <f>G8-'[1]Existing fleet fadeout'!N9</f>
        <v>59.673168551282558</v>
      </c>
      <c r="H9" s="10">
        <f>H8-'[1]Existing fleet fadeout'!O9</f>
        <v>126.30414930051509</v>
      </c>
      <c r="I9" s="10">
        <f>I8-'[1]Existing fleet fadeout'!P9</f>
        <v>55.958012978567623</v>
      </c>
      <c r="J9" s="10">
        <f>J8-'[1]Existing fleet fadeout'!Q9</f>
        <v>48.020131038470467</v>
      </c>
      <c r="K9" s="10">
        <f>K8-'[1]Existing fleet fadeout'!R9</f>
        <v>88.82147401050841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2">
        <v>22</v>
      </c>
      <c r="R9" s="12">
        <v>0</v>
      </c>
      <c r="S9" s="12">
        <v>0</v>
      </c>
      <c r="T9" s="12">
        <v>0</v>
      </c>
      <c r="U9" s="12">
        <v>3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</row>
    <row r="10" spans="1:26" x14ac:dyDescent="0.25">
      <c r="A10">
        <v>2028</v>
      </c>
      <c r="B10" s="10">
        <f>B9-'[1]Existing fleet fadeout'!H10</f>
        <v>1107.4229884633362</v>
      </c>
      <c r="C10" s="10">
        <f>C9-'[1]Existing fleet fadeout'!I10</f>
        <v>2355.6449730461545</v>
      </c>
      <c r="D10" s="10">
        <f>D9-'[1]Existing fleet fadeout'!J10</f>
        <v>995.36772825548303</v>
      </c>
      <c r="E10" s="10">
        <f>E9-'[1]Existing fleet fadeout'!K10</f>
        <v>879.59551054605879</v>
      </c>
      <c r="F10" s="10">
        <f>F9-'[1]Existing fleet fadeout'!L10</f>
        <v>1642.68831065571</v>
      </c>
      <c r="G10" s="10">
        <f>G9-'[1]Existing fleet fadeout'!N10</f>
        <v>58.285420445438774</v>
      </c>
      <c r="H10" s="10">
        <f>H9-'[1]Existing fleet fadeout'!O10</f>
        <v>123.98131437085044</v>
      </c>
      <c r="I10" s="10">
        <f>I9-'[1]Existing fleet fadeout'!P10</f>
        <v>52.387775171341303</v>
      </c>
      <c r="J10" s="10">
        <f>J9-'[1]Existing fleet fadeout'!Q10</f>
        <v>46.294500555055791</v>
      </c>
      <c r="K10" s="10">
        <f>K9-'[1]Existing fleet fadeout'!R10</f>
        <v>86.457279508195427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12">
        <v>22</v>
      </c>
      <c r="R10" s="12">
        <v>0</v>
      </c>
      <c r="S10" s="12">
        <v>0</v>
      </c>
      <c r="T10" s="12">
        <v>0</v>
      </c>
      <c r="U10" s="12">
        <v>3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</row>
    <row r="11" spans="1:26" x14ac:dyDescent="0.25">
      <c r="A11">
        <v>2029</v>
      </c>
      <c r="B11" s="10">
        <f>B10-'[1]Existing fleet fadeout'!H11</f>
        <v>1081.0557744523044</v>
      </c>
      <c r="C11" s="10">
        <f>C10-'[1]Existing fleet fadeout'!I11</f>
        <v>2311.5111093825262</v>
      </c>
      <c r="D11" s="10">
        <f>D10-'[1]Existing fleet fadeout'!J11</f>
        <v>927.53320991818305</v>
      </c>
      <c r="E11" s="10">
        <f>E10-'[1]Existing fleet fadeout'!K11</f>
        <v>846.80853136118003</v>
      </c>
      <c r="F11" s="10">
        <f>F10-'[1]Existing fleet fadeout'!L11</f>
        <v>1597.7686151117634</v>
      </c>
      <c r="G11" s="10">
        <f>G10-'[1]Existing fleet fadeout'!N11</f>
        <v>56.89767233959499</v>
      </c>
      <c r="H11" s="10">
        <f>H10-'[1]Existing fleet fadeout'!O11</f>
        <v>121.65847944118579</v>
      </c>
      <c r="I11" s="10">
        <f>I10-'[1]Existing fleet fadeout'!P11</f>
        <v>48.817537364114983</v>
      </c>
      <c r="J11" s="10">
        <f>J10-'[1]Existing fleet fadeout'!Q11</f>
        <v>44.568870071641115</v>
      </c>
      <c r="K11" s="10">
        <f>K10-'[1]Existing fleet fadeout'!R11</f>
        <v>84.093085005882443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2">
        <v>22</v>
      </c>
      <c r="R11" s="12">
        <v>0</v>
      </c>
      <c r="S11" s="12">
        <v>0</v>
      </c>
      <c r="T11" s="12">
        <v>0</v>
      </c>
      <c r="U11" s="12">
        <v>3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</row>
    <row r="12" spans="1:26" x14ac:dyDescent="0.25">
      <c r="A12">
        <v>2030</v>
      </c>
      <c r="B12" s="10">
        <f>B11-'[1]Existing fleet fadeout'!H12</f>
        <v>1027.0029857296893</v>
      </c>
      <c r="C12" s="10">
        <f>C11-'[1]Existing fleet fadeout'!I12</f>
        <v>2267.3772457188979</v>
      </c>
      <c r="D12" s="10">
        <f>D11-'[1]Existing fleet fadeout'!J12</f>
        <v>898.59971128043674</v>
      </c>
      <c r="E12" s="10">
        <f>E11-'[1]Existing fleet fadeout'!K12</f>
        <v>786.88750043709115</v>
      </c>
      <c r="F12" s="10">
        <f>F11-'[1]Existing fleet fadeout'!L12</f>
        <v>1552.8489195678169</v>
      </c>
      <c r="G12" s="10">
        <f>G11-'[1]Existing fleet fadeout'!N12</f>
        <v>54.05278872261524</v>
      </c>
      <c r="H12" s="10">
        <f>H11-'[1]Existing fleet fadeout'!O12</f>
        <v>119.33564451152114</v>
      </c>
      <c r="I12" s="10">
        <f>I11-'[1]Existing fleet fadeout'!P12</f>
        <v>47.294721646338857</v>
      </c>
      <c r="J12" s="10">
        <f>J11-'[1]Existing fleet fadeout'!Q12</f>
        <v>41.415131601952226</v>
      </c>
      <c r="K12" s="10">
        <f>K11-'[1]Existing fleet fadeout'!R12</f>
        <v>81.72889050356946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12">
        <v>22</v>
      </c>
      <c r="R12" s="12">
        <v>0</v>
      </c>
      <c r="S12" s="12">
        <v>0</v>
      </c>
      <c r="T12" s="12">
        <v>0</v>
      </c>
      <c r="U12" s="12">
        <v>3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</row>
    <row r="13" spans="1:26" x14ac:dyDescent="0.25">
      <c r="A13">
        <v>2031</v>
      </c>
      <c r="B13" s="10">
        <f>B12-'[1]Existing fleet fadeout'!H13</f>
        <v>972.95019700707405</v>
      </c>
      <c r="C13" s="10">
        <f>C12-'[1]Existing fleet fadeout'!I13</f>
        <v>2223.2433820552696</v>
      </c>
      <c r="D13" s="10">
        <f>D12-'[1]Existing fleet fadeout'!J13</f>
        <v>869.66621264269043</v>
      </c>
      <c r="E13" s="10">
        <f>E12-'[1]Existing fleet fadeout'!K13</f>
        <v>726.96646951300227</v>
      </c>
      <c r="F13" s="10">
        <f>F12-'[1]Existing fleet fadeout'!L13</f>
        <v>1507.9292240238703</v>
      </c>
      <c r="G13" s="10">
        <f>G12-'[1]Existing fleet fadeout'!N13</f>
        <v>51.20790510563549</v>
      </c>
      <c r="H13" s="10">
        <f>H12-'[1]Existing fleet fadeout'!O13</f>
        <v>117.01280958185649</v>
      </c>
      <c r="I13" s="10">
        <f>I12-'[1]Existing fleet fadeout'!P13</f>
        <v>45.771905928562731</v>
      </c>
      <c r="J13" s="10">
        <f>J12-'[1]Existing fleet fadeout'!Q13</f>
        <v>38.261393132263336</v>
      </c>
      <c r="K13" s="10">
        <f>K12-'[1]Existing fleet fadeout'!R13</f>
        <v>79.364696001256476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2">
        <v>22</v>
      </c>
      <c r="R13" s="12">
        <v>0</v>
      </c>
      <c r="S13" s="12">
        <v>0</v>
      </c>
      <c r="T13" s="12">
        <v>0</v>
      </c>
      <c r="U13" s="12">
        <v>3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</row>
    <row r="14" spans="1:26" x14ac:dyDescent="0.25">
      <c r="A14">
        <v>2032</v>
      </c>
      <c r="B14" s="10">
        <f>B13-'[1]Existing fleet fadeout'!H14</f>
        <v>918.89740828445883</v>
      </c>
      <c r="C14" s="10">
        <f>C13-'[1]Existing fleet fadeout'!I14</f>
        <v>2179.1095183916414</v>
      </c>
      <c r="D14" s="10">
        <f>D13-'[1]Existing fleet fadeout'!J14</f>
        <v>840.73271400494411</v>
      </c>
      <c r="E14" s="10">
        <f>E13-'[1]Existing fleet fadeout'!K14</f>
        <v>667.04543858891338</v>
      </c>
      <c r="F14" s="10">
        <f>F13-'[1]Existing fleet fadeout'!L14</f>
        <v>1463.0095284799238</v>
      </c>
      <c r="G14" s="10">
        <f>G13-'[1]Existing fleet fadeout'!N14</f>
        <v>48.36302148865574</v>
      </c>
      <c r="H14" s="10">
        <f>H13-'[1]Existing fleet fadeout'!O14</f>
        <v>114.68997465219184</v>
      </c>
      <c r="I14" s="10">
        <f>I13-'[1]Existing fleet fadeout'!P14</f>
        <v>44.249090210786605</v>
      </c>
      <c r="J14" s="10">
        <f>J13-'[1]Existing fleet fadeout'!Q14</f>
        <v>35.107654662574447</v>
      </c>
      <c r="K14" s="10">
        <f>K13-'[1]Existing fleet fadeout'!R14</f>
        <v>77.000501498943493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12">
        <v>22</v>
      </c>
      <c r="R14" s="12">
        <v>0</v>
      </c>
      <c r="S14" s="12">
        <v>0</v>
      </c>
      <c r="T14" s="12">
        <v>0</v>
      </c>
      <c r="U14" s="12">
        <v>3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</row>
    <row r="15" spans="1:26" x14ac:dyDescent="0.25">
      <c r="A15">
        <v>2033</v>
      </c>
      <c r="B15" s="10">
        <f>B14-'[1]Existing fleet fadeout'!H15</f>
        <v>864.84461956184361</v>
      </c>
      <c r="C15" s="10">
        <f>C14-'[1]Existing fleet fadeout'!I15</f>
        <v>2016.3658961320125</v>
      </c>
      <c r="D15" s="10">
        <f>D14-'[1]Existing fleet fadeout'!J15</f>
        <v>811.7992153671978</v>
      </c>
      <c r="E15" s="10">
        <f>E14-'[1]Existing fleet fadeout'!K15</f>
        <v>607.1244076648245</v>
      </c>
      <c r="F15" s="10">
        <f>F14-'[1]Existing fleet fadeout'!L15</f>
        <v>1418.0898329359773</v>
      </c>
      <c r="G15" s="10">
        <f>G14-'[1]Existing fleet fadeout'!N15</f>
        <v>45.518137871675989</v>
      </c>
      <c r="H15" s="10">
        <f>H14-'[1]Existing fleet fadeout'!O15</f>
        <v>106.12452084905345</v>
      </c>
      <c r="I15" s="10">
        <f>I14-'[1]Existing fleet fadeout'!P15</f>
        <v>42.726274493010479</v>
      </c>
      <c r="J15" s="10">
        <f>J14-'[1]Existing fleet fadeout'!Q15</f>
        <v>31.953916192885558</v>
      </c>
      <c r="K15" s="10">
        <f>K14-'[1]Existing fleet fadeout'!R15</f>
        <v>74.636306996630509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2">
        <v>22</v>
      </c>
      <c r="R15" s="12">
        <v>0</v>
      </c>
      <c r="S15" s="12">
        <v>0</v>
      </c>
      <c r="T15" s="12">
        <v>0</v>
      </c>
      <c r="U15" s="12">
        <v>3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</row>
    <row r="16" spans="1:26" x14ac:dyDescent="0.25">
      <c r="A16">
        <v>2034</v>
      </c>
      <c r="B16" s="10">
        <f>B15-'[1]Existing fleet fadeout'!H16</f>
        <v>810.7918308392284</v>
      </c>
      <c r="C16" s="10">
        <f>C15-'[1]Existing fleet fadeout'!I16</f>
        <v>1853.6222738723836</v>
      </c>
      <c r="D16" s="10">
        <f>D15-'[1]Existing fleet fadeout'!J16</f>
        <v>782.86571672945149</v>
      </c>
      <c r="E16" s="10">
        <f>E15-'[1]Existing fleet fadeout'!K16</f>
        <v>547.20337674073562</v>
      </c>
      <c r="F16" s="10">
        <f>F15-'[1]Existing fleet fadeout'!L16</f>
        <v>1373.1701373920307</v>
      </c>
      <c r="G16" s="10">
        <f>G15-'[1]Existing fleet fadeout'!N16</f>
        <v>42.673254254696239</v>
      </c>
      <c r="H16" s="10">
        <f>H15-'[1]Existing fleet fadeout'!O16</f>
        <v>97.559067045915072</v>
      </c>
      <c r="I16" s="10">
        <f>I15-'[1]Existing fleet fadeout'!P16</f>
        <v>41.203458775234353</v>
      </c>
      <c r="J16" s="10">
        <f>J15-'[1]Existing fleet fadeout'!Q16</f>
        <v>28.800177723196668</v>
      </c>
      <c r="K16" s="10">
        <f>K15-'[1]Existing fleet fadeout'!R16</f>
        <v>72.272112494317525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12">
        <v>22</v>
      </c>
      <c r="R16" s="12">
        <v>0</v>
      </c>
      <c r="S16" s="12">
        <v>0</v>
      </c>
      <c r="T16" s="12">
        <v>0</v>
      </c>
      <c r="U16" s="12">
        <v>3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</row>
    <row r="17" spans="1:26" x14ac:dyDescent="0.25">
      <c r="A17">
        <v>2035</v>
      </c>
      <c r="B17" s="10">
        <f>B16-'[1]Existing fleet fadeout'!H17</f>
        <v>756.73904211661318</v>
      </c>
      <c r="C17" s="10">
        <f>C16-'[1]Existing fleet fadeout'!I17</f>
        <v>1690.8786516127548</v>
      </c>
      <c r="D17" s="10">
        <f>D16-'[1]Existing fleet fadeout'!J17</f>
        <v>753.93221809170518</v>
      </c>
      <c r="E17" s="10">
        <f>E16-'[1]Existing fleet fadeout'!K17</f>
        <v>487.2823458166468</v>
      </c>
      <c r="F17" s="10">
        <f>F16-'[1]Existing fleet fadeout'!L17</f>
        <v>1328.2504418480842</v>
      </c>
      <c r="G17" s="10">
        <f>G16-'[1]Existing fleet fadeout'!N17</f>
        <v>39.828370637716489</v>
      </c>
      <c r="H17" s="10">
        <f>H16-'[1]Existing fleet fadeout'!O17</f>
        <v>88.993613242776689</v>
      </c>
      <c r="I17" s="10">
        <f>I16-'[1]Existing fleet fadeout'!P17</f>
        <v>39.680643057458227</v>
      </c>
      <c r="J17" s="10">
        <f>J16-'[1]Existing fleet fadeout'!Q17</f>
        <v>25.646439253507779</v>
      </c>
      <c r="K17" s="10">
        <f>K16-'[1]Existing fleet fadeout'!R17</f>
        <v>69.907917992004542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2">
        <v>22</v>
      </c>
      <c r="R17" s="12">
        <v>0</v>
      </c>
      <c r="S17" s="12">
        <v>0</v>
      </c>
      <c r="T17" s="12">
        <v>0</v>
      </c>
      <c r="U17" s="12">
        <v>3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</row>
    <row r="18" spans="1:26" x14ac:dyDescent="0.25">
      <c r="A18">
        <v>2036</v>
      </c>
      <c r="B18" s="10">
        <f>B17-'[1]Existing fleet fadeout'!H18</f>
        <v>702.68625339399796</v>
      </c>
      <c r="C18" s="10">
        <f>C17-'[1]Existing fleet fadeout'!I18</f>
        <v>1528.1350293531259</v>
      </c>
      <c r="D18" s="10">
        <f>D17-'[1]Existing fleet fadeout'!J18</f>
        <v>724.99871945395887</v>
      </c>
      <c r="E18" s="10">
        <f>E17-'[1]Existing fleet fadeout'!K18</f>
        <v>427.36131489255797</v>
      </c>
      <c r="F18" s="10">
        <f>F17-'[1]Existing fleet fadeout'!L18</f>
        <v>1283.3307463041376</v>
      </c>
      <c r="G18" s="10">
        <f>G17-'[1]Existing fleet fadeout'!N18</f>
        <v>36.983487020736739</v>
      </c>
      <c r="H18" s="10">
        <f>H17-'[1]Existing fleet fadeout'!O18</f>
        <v>80.428159439638307</v>
      </c>
      <c r="I18" s="10">
        <f>I17-'[1]Existing fleet fadeout'!P18</f>
        <v>38.1578273396821</v>
      </c>
      <c r="J18" s="10">
        <f>J17-'[1]Existing fleet fadeout'!Q18</f>
        <v>22.49270078381889</v>
      </c>
      <c r="K18" s="10">
        <f>K17-'[1]Existing fleet fadeout'!R18</f>
        <v>67.543723489691558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12">
        <v>22</v>
      </c>
      <c r="R18" s="12">
        <v>0</v>
      </c>
      <c r="S18" s="12">
        <v>0</v>
      </c>
      <c r="T18" s="12">
        <v>0</v>
      </c>
      <c r="U18" s="12">
        <v>3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</row>
    <row r="19" spans="1:26" x14ac:dyDescent="0.25">
      <c r="A19">
        <v>2037</v>
      </c>
      <c r="B19" s="10">
        <f>B18-'[1]Existing fleet fadeout'!H19</f>
        <v>648.63346467138274</v>
      </c>
      <c r="C19" s="10">
        <f>C18-'[1]Existing fleet fadeout'!I19</f>
        <v>1365.391407093497</v>
      </c>
      <c r="D19" s="10">
        <f>D18-'[1]Existing fleet fadeout'!J19</f>
        <v>696.06522081621256</v>
      </c>
      <c r="E19" s="10">
        <f>E18-'[1]Existing fleet fadeout'!K19</f>
        <v>367.44028396846915</v>
      </c>
      <c r="F19" s="10">
        <f>F18-'[1]Existing fleet fadeout'!L19</f>
        <v>1238.4110507601911</v>
      </c>
      <c r="G19" s="10">
        <f>G18-'[1]Existing fleet fadeout'!N19</f>
        <v>34.138603403756989</v>
      </c>
      <c r="H19" s="10">
        <f>H18-'[1]Existing fleet fadeout'!O19</f>
        <v>71.862705636499925</v>
      </c>
      <c r="I19" s="10">
        <f>I18-'[1]Existing fleet fadeout'!P19</f>
        <v>36.635011621905974</v>
      </c>
      <c r="J19" s="10">
        <f>J18-'[1]Existing fleet fadeout'!Q19</f>
        <v>19.338962314130001</v>
      </c>
      <c r="K19" s="10">
        <f>K18-'[1]Existing fleet fadeout'!R19</f>
        <v>65.179528987378575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2">
        <v>22</v>
      </c>
      <c r="R19" s="12">
        <v>0</v>
      </c>
      <c r="S19" s="12">
        <v>0</v>
      </c>
      <c r="T19" s="12">
        <v>0</v>
      </c>
      <c r="U19" s="12">
        <v>3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</row>
    <row r="20" spans="1:26" x14ac:dyDescent="0.25">
      <c r="A20">
        <v>2038</v>
      </c>
      <c r="B20" s="10">
        <f>B19-'[1]Existing fleet fadeout'!H20</f>
        <v>594.58067594876752</v>
      </c>
      <c r="C20" s="10">
        <f>C19-'[1]Existing fleet fadeout'!I20</f>
        <v>1202.6477848338682</v>
      </c>
      <c r="D20" s="10">
        <f>D19-'[1]Existing fleet fadeout'!J20</f>
        <v>667.13172217846625</v>
      </c>
      <c r="E20" s="10">
        <f>E19-'[1]Existing fleet fadeout'!K20</f>
        <v>307.51925304438032</v>
      </c>
      <c r="F20" s="10">
        <f>F19-'[1]Existing fleet fadeout'!L20</f>
        <v>1168.2240264727748</v>
      </c>
      <c r="G20" s="10">
        <f>G19-'[1]Existing fleet fadeout'!N20</f>
        <v>31.293719786777238</v>
      </c>
      <c r="H20" s="10">
        <f>H19-'[1]Existing fleet fadeout'!O20</f>
        <v>63.297251833361543</v>
      </c>
      <c r="I20" s="10">
        <f>I19-'[1]Existing fleet fadeout'!P20</f>
        <v>35.112195904129848</v>
      </c>
      <c r="J20" s="10">
        <f>J19-'[1]Existing fleet fadeout'!Q20</f>
        <v>16.185223844441111</v>
      </c>
      <c r="K20" s="10">
        <f>K19-'[1]Existing fleet fadeout'!R20</f>
        <v>61.48547507751455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12">
        <v>22</v>
      </c>
      <c r="R20" s="12">
        <v>0</v>
      </c>
      <c r="S20" s="12">
        <v>0</v>
      </c>
      <c r="T20" s="12">
        <v>0</v>
      </c>
      <c r="U20" s="12">
        <v>3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</row>
    <row r="21" spans="1:26" x14ac:dyDescent="0.25">
      <c r="A21">
        <v>2039</v>
      </c>
      <c r="B21" s="10">
        <f>B20-'[1]Existing fleet fadeout'!H21</f>
        <v>540.5278872261523</v>
      </c>
      <c r="C21" s="10">
        <f>C20-'[1]Existing fleet fadeout'!I21</f>
        <v>1039.9041625742393</v>
      </c>
      <c r="D21" s="10">
        <f>D20-'[1]Existing fleet fadeout'!J21</f>
        <v>638.19822354071994</v>
      </c>
      <c r="E21" s="10">
        <f>E20-'[1]Existing fleet fadeout'!K21</f>
        <v>247.5982221202915</v>
      </c>
      <c r="F21" s="10">
        <f>F20-'[1]Existing fleet fadeout'!L21</f>
        <v>1098.0370021853585</v>
      </c>
      <c r="G21" s="10">
        <f>G20-'[1]Existing fleet fadeout'!N21</f>
        <v>28.448836169797488</v>
      </c>
      <c r="H21" s="10">
        <f>H20-'[1]Existing fleet fadeout'!O21</f>
        <v>54.73179803022316</v>
      </c>
      <c r="I21" s="10">
        <f>I20-'[1]Existing fleet fadeout'!P21</f>
        <v>33.589380186353722</v>
      </c>
      <c r="J21" s="10">
        <f>J20-'[1]Existing fleet fadeout'!Q21</f>
        <v>13.031485374752222</v>
      </c>
      <c r="K21" s="10">
        <f>K20-'[1]Existing fleet fadeout'!R21</f>
        <v>57.791421167650526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2">
        <v>22</v>
      </c>
      <c r="R21" s="12">
        <v>0</v>
      </c>
      <c r="S21" s="12">
        <v>0</v>
      </c>
      <c r="T21" s="12">
        <v>0</v>
      </c>
      <c r="U21" s="12">
        <v>3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</row>
    <row r="22" spans="1:26" x14ac:dyDescent="0.25">
      <c r="A22">
        <v>2040</v>
      </c>
      <c r="B22" s="10">
        <f>B21-'[1]Existing fleet fadeout'!H22</f>
        <v>503.61378761070779</v>
      </c>
      <c r="C22" s="10">
        <f>C21-'[1]Existing fleet fadeout'!I22</f>
        <v>877.16054031461033</v>
      </c>
      <c r="D22" s="10">
        <f>D21-'[1]Existing fleet fadeout'!J22</f>
        <v>597.08219916076462</v>
      </c>
      <c r="E22" s="10">
        <f>E21-'[1]Existing fleet fadeout'!K22</f>
        <v>218.20299940281396</v>
      </c>
      <c r="F22" s="10">
        <f>F21-'[1]Existing fleet fadeout'!L22</f>
        <v>1027.8499778979422</v>
      </c>
      <c r="G22" s="10">
        <f>G21-'[1]Existing fleet fadeout'!N22</f>
        <v>26.505988821616192</v>
      </c>
      <c r="H22" s="10">
        <f>H21-'[1]Existing fleet fadeout'!O22</f>
        <v>46.166344227084778</v>
      </c>
      <c r="I22" s="10">
        <f>I21-'[1]Existing fleet fadeout'!P22</f>
        <v>31.42537890319818</v>
      </c>
      <c r="J22" s="10">
        <f>J21-'[1]Existing fleet fadeout'!Q22</f>
        <v>11.484368389621824</v>
      </c>
      <c r="K22" s="10">
        <f>K21-'[1]Existing fleet fadeout'!R22</f>
        <v>54.097367257786502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12">
        <v>22</v>
      </c>
      <c r="R22" s="12">
        <v>0</v>
      </c>
      <c r="S22" s="12">
        <v>0</v>
      </c>
      <c r="T22" s="12">
        <v>0</v>
      </c>
      <c r="U22" s="12">
        <v>3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</row>
    <row r="23" spans="1:26" x14ac:dyDescent="0.25">
      <c r="A23">
        <v>2041</v>
      </c>
      <c r="B23" s="10">
        <f>B22-'[1]Existing fleet fadeout'!H23</f>
        <v>466.69968799526328</v>
      </c>
      <c r="C23" s="10">
        <f>C22-'[1]Existing fleet fadeout'!I23</f>
        <v>714.41691805498135</v>
      </c>
      <c r="D23" s="10">
        <f>D22-'[1]Existing fleet fadeout'!J23</f>
        <v>555.9661747808093</v>
      </c>
      <c r="E23" s="10">
        <f>E22-'[1]Existing fleet fadeout'!K23</f>
        <v>188.80777668533642</v>
      </c>
      <c r="F23" s="10">
        <f>F22-'[1]Existing fleet fadeout'!L23</f>
        <v>957.66295361052585</v>
      </c>
      <c r="G23" s="10">
        <f>G22-'[1]Existing fleet fadeout'!N23</f>
        <v>24.563141473434897</v>
      </c>
      <c r="H23" s="10">
        <f>H22-'[1]Existing fleet fadeout'!O23</f>
        <v>37.600890423946396</v>
      </c>
      <c r="I23" s="10">
        <f>I22-'[1]Existing fleet fadeout'!P23</f>
        <v>29.261377620042637</v>
      </c>
      <c r="J23" s="10">
        <f>J22-'[1]Existing fleet fadeout'!Q23</f>
        <v>9.9372514044914269</v>
      </c>
      <c r="K23" s="10">
        <f>K22-'[1]Existing fleet fadeout'!R23</f>
        <v>50.403313347922477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12">
        <v>22</v>
      </c>
      <c r="R23" s="12">
        <v>0</v>
      </c>
      <c r="S23" s="12">
        <v>0</v>
      </c>
      <c r="T23" s="12">
        <v>0</v>
      </c>
      <c r="U23" s="12">
        <v>3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</row>
    <row r="24" spans="1:26" x14ac:dyDescent="0.25">
      <c r="A24">
        <v>2042</v>
      </c>
      <c r="B24" s="10">
        <f>B23-'[1]Existing fleet fadeout'!H24</f>
        <v>429.78558837981876</v>
      </c>
      <c r="C24" s="10">
        <f>C23-'[1]Existing fleet fadeout'!I24</f>
        <v>551.67329579535237</v>
      </c>
      <c r="D24" s="10">
        <f>D23-'[1]Existing fleet fadeout'!J24</f>
        <v>514.85015040085398</v>
      </c>
      <c r="E24" s="10">
        <f>E23-'[1]Existing fleet fadeout'!K24</f>
        <v>159.41255396785888</v>
      </c>
      <c r="F24" s="10">
        <f>F23-'[1]Existing fleet fadeout'!L24</f>
        <v>887.47592932310954</v>
      </c>
      <c r="G24" s="10">
        <f>G23-'[1]Existing fleet fadeout'!N24</f>
        <v>22.620294125253601</v>
      </c>
      <c r="H24" s="10">
        <f>H23-'[1]Existing fleet fadeout'!O24</f>
        <v>29.035436620808014</v>
      </c>
      <c r="I24" s="10">
        <f>I23-'[1]Existing fleet fadeout'!P24</f>
        <v>27.097376336887095</v>
      </c>
      <c r="J24" s="10">
        <f>J23-'[1]Existing fleet fadeout'!Q24</f>
        <v>8.3901344193610292</v>
      </c>
      <c r="K24" s="10">
        <f>K23-'[1]Existing fleet fadeout'!R24</f>
        <v>46.709259438058453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12">
        <v>22</v>
      </c>
      <c r="R24" s="12">
        <v>0</v>
      </c>
      <c r="S24" s="12">
        <v>0</v>
      </c>
      <c r="T24" s="12">
        <v>0</v>
      </c>
      <c r="U24" s="12">
        <v>3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</row>
    <row r="25" spans="1:26" x14ac:dyDescent="0.25">
      <c r="A25">
        <v>2043</v>
      </c>
      <c r="B25" s="10">
        <f>B24-'[1]Existing fleet fadeout'!H25</f>
        <v>392.87148876437425</v>
      </c>
      <c r="C25" s="10">
        <f>C24-'[1]Existing fleet fadeout'!I25</f>
        <v>463.40556846809602</v>
      </c>
      <c r="D25" s="10">
        <f>D24-'[1]Existing fleet fadeout'!J25</f>
        <v>473.73412602089866</v>
      </c>
      <c r="E25" s="10">
        <f>E24-'[1]Existing fleet fadeout'!K25</f>
        <v>130.01733125038135</v>
      </c>
      <c r="F25" s="10">
        <f>F24-'[1]Existing fleet fadeout'!L25</f>
        <v>817.28890503569323</v>
      </c>
      <c r="G25" s="10">
        <f>G24-'[1]Existing fleet fadeout'!N25</f>
        <v>20.677446777072305</v>
      </c>
      <c r="H25" s="10">
        <f>H24-'[1]Existing fleet fadeout'!O25</f>
        <v>24.389766761478725</v>
      </c>
      <c r="I25" s="10">
        <f>I24-'[1]Existing fleet fadeout'!P25</f>
        <v>24.933375053731552</v>
      </c>
      <c r="J25" s="10">
        <f>J24-'[1]Existing fleet fadeout'!Q25</f>
        <v>6.8430174342306316</v>
      </c>
      <c r="K25" s="10">
        <f>K24-'[1]Existing fleet fadeout'!R25</f>
        <v>43.015205528194429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12">
        <v>22</v>
      </c>
      <c r="R25" s="12">
        <v>0</v>
      </c>
      <c r="S25" s="12">
        <v>0</v>
      </c>
      <c r="T25" s="12">
        <v>0</v>
      </c>
      <c r="U25" s="12">
        <v>3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</row>
    <row r="26" spans="1:26" x14ac:dyDescent="0.25">
      <c r="A26">
        <v>2044</v>
      </c>
      <c r="B26" s="10">
        <f>B25-'[1]Existing fleet fadeout'!H26</f>
        <v>355.95738914892974</v>
      </c>
      <c r="C26" s="10">
        <f>C25-'[1]Existing fleet fadeout'!I26</f>
        <v>375.13784114083967</v>
      </c>
      <c r="D26" s="10">
        <f>D25-'[1]Existing fleet fadeout'!J26</f>
        <v>432.61810164094334</v>
      </c>
      <c r="E26" s="10">
        <f>E25-'[1]Existing fleet fadeout'!K26</f>
        <v>100.62210853290381</v>
      </c>
      <c r="F26" s="10">
        <f>F25-'[1]Existing fleet fadeout'!L26</f>
        <v>747.10188074827693</v>
      </c>
      <c r="G26" s="10">
        <f>G25-'[1]Existing fleet fadeout'!N26</f>
        <v>18.734599428891009</v>
      </c>
      <c r="H26" s="10">
        <f>H25-'[1]Existing fleet fadeout'!O26</f>
        <v>19.744096902149437</v>
      </c>
      <c r="I26" s="10">
        <f>I25-'[1]Existing fleet fadeout'!P26</f>
        <v>22.76937377057601</v>
      </c>
      <c r="J26" s="10">
        <f>J25-'[1]Existing fleet fadeout'!Q26</f>
        <v>5.2959004491002339</v>
      </c>
      <c r="K26" s="10">
        <f>K25-'[1]Existing fleet fadeout'!R26</f>
        <v>39.321151618330404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12">
        <v>22</v>
      </c>
      <c r="R26" s="12">
        <v>0</v>
      </c>
      <c r="S26" s="12">
        <v>0</v>
      </c>
      <c r="T26" s="12">
        <v>0</v>
      </c>
      <c r="U26" s="12">
        <v>3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</row>
    <row r="27" spans="1:26" x14ac:dyDescent="0.25">
      <c r="A27">
        <v>2045</v>
      </c>
      <c r="B27" s="10">
        <f>B26-'[1]Existing fleet fadeout'!H27</f>
        <v>177.97869457446501</v>
      </c>
      <c r="C27" s="10">
        <f>C26-'[1]Existing fleet fadeout'!I27</f>
        <v>286.87011381358332</v>
      </c>
      <c r="D27" s="10">
        <f>D26-'[1]Existing fleet fadeout'!J27</f>
        <v>391.50207726098802</v>
      </c>
      <c r="E27" s="10">
        <f>E26-'[1]Existing fleet fadeout'!K27</f>
        <v>50.311054266451869</v>
      </c>
      <c r="F27" s="10">
        <f>F26-'[1]Existing fleet fadeout'!L27</f>
        <v>676.91485646086062</v>
      </c>
      <c r="G27" s="10">
        <f>G26-'[1]Existing fleet fadeout'!N27</f>
        <v>9.3672997144454868</v>
      </c>
      <c r="H27" s="10">
        <f>H26-'[1]Existing fleet fadeout'!O27</f>
        <v>15.098427042820148</v>
      </c>
      <c r="I27" s="10">
        <f>I26-'[1]Existing fleet fadeout'!P27</f>
        <v>20.605372487420468</v>
      </c>
      <c r="J27" s="10">
        <f>J26-'[1]Existing fleet fadeout'!Q27</f>
        <v>2.6479502245501259</v>
      </c>
      <c r="K27" s="10">
        <f>K26-'[1]Existing fleet fadeout'!R27</f>
        <v>35.62709770846638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12">
        <v>22</v>
      </c>
      <c r="R27" s="12">
        <v>0</v>
      </c>
      <c r="S27" s="12">
        <v>0</v>
      </c>
      <c r="T27" s="12">
        <v>0</v>
      </c>
      <c r="U27" s="12">
        <v>3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</row>
    <row r="28" spans="1:26" x14ac:dyDescent="0.25">
      <c r="A28">
        <v>2046</v>
      </c>
      <c r="B28" s="10">
        <f>B27-'[1]Existing fleet fadeout'!H28</f>
        <v>2.8421709430404007E-13</v>
      </c>
      <c r="C28" s="10">
        <f>C27-'[1]Existing fleet fadeout'!I28</f>
        <v>198.60238648632694</v>
      </c>
      <c r="D28" s="10">
        <f>D27-'[1]Existing fleet fadeout'!J28</f>
        <v>350.3860528810327</v>
      </c>
      <c r="E28" s="10">
        <f>E27-'[1]Existing fleet fadeout'!K28</f>
        <v>-7.1054273576010019E-14</v>
      </c>
      <c r="F28" s="10">
        <f>F27-'[1]Existing fleet fadeout'!L28</f>
        <v>606.72783217344431</v>
      </c>
      <c r="G28" s="10">
        <f>G27-'[1]Existing fleet fadeout'!N28</f>
        <v>-3.5527136788005009E-14</v>
      </c>
      <c r="H28" s="10">
        <f>H27-'[1]Existing fleet fadeout'!O28</f>
        <v>10.45275718349086</v>
      </c>
      <c r="I28" s="10">
        <f>I27-'[1]Existing fleet fadeout'!P28</f>
        <v>18.441371204264925</v>
      </c>
      <c r="J28" s="10">
        <f>J27-'[1]Existing fleet fadeout'!Q28</f>
        <v>1.7763568394002505E-14</v>
      </c>
      <c r="K28" s="10">
        <f>K27-'[1]Existing fleet fadeout'!R28</f>
        <v>31.933043798602355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12">
        <v>22</v>
      </c>
      <c r="R28" s="12">
        <v>0</v>
      </c>
      <c r="S28" s="12">
        <v>0</v>
      </c>
      <c r="T28" s="12">
        <v>0</v>
      </c>
      <c r="U28" s="12">
        <v>3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</row>
    <row r="29" spans="1:26" x14ac:dyDescent="0.25">
      <c r="A29">
        <v>2047</v>
      </c>
      <c r="B29" s="10">
        <f>B28-'[1]Existing fleet fadeout'!H29</f>
        <v>2.8421709430404007E-13</v>
      </c>
      <c r="C29" s="10">
        <f>C28-'[1]Existing fleet fadeout'!I29</f>
        <v>110.33465915907055</v>
      </c>
      <c r="D29" s="10">
        <f>D28-'[1]Existing fleet fadeout'!J29</f>
        <v>309.27002850107738</v>
      </c>
      <c r="E29" s="10">
        <f>E28-'[1]Existing fleet fadeout'!K29</f>
        <v>-7.1054273576010019E-14</v>
      </c>
      <c r="F29" s="10">
        <f>F28-'[1]Existing fleet fadeout'!L29</f>
        <v>536.54080788602801</v>
      </c>
      <c r="G29" s="10">
        <f>G28-'[1]Existing fleet fadeout'!N29</f>
        <v>-3.5527136788005009E-14</v>
      </c>
      <c r="H29" s="10">
        <f>H28-'[1]Existing fleet fadeout'!O29</f>
        <v>5.8070873241615715</v>
      </c>
      <c r="I29" s="10">
        <f>I28-'[1]Existing fleet fadeout'!P29</f>
        <v>16.277369921109383</v>
      </c>
      <c r="J29" s="10">
        <f>J28-'[1]Existing fleet fadeout'!Q29</f>
        <v>1.7763568394002505E-14</v>
      </c>
      <c r="K29" s="10">
        <f>K28-'[1]Existing fleet fadeout'!R29</f>
        <v>28.238989888738331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2">
        <v>22</v>
      </c>
      <c r="R29" s="12">
        <v>0</v>
      </c>
      <c r="S29" s="12">
        <v>0</v>
      </c>
      <c r="T29" s="12">
        <v>0</v>
      </c>
      <c r="U29" s="12">
        <v>3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</row>
    <row r="30" spans="1:26" x14ac:dyDescent="0.25">
      <c r="A30">
        <v>2048</v>
      </c>
      <c r="B30" s="10">
        <f>B29-'[1]Existing fleet fadeout'!H30</f>
        <v>2.8421709430404007E-13</v>
      </c>
      <c r="C30" s="10">
        <f>C29-'[1]Existing fleet fadeout'!I30</f>
        <v>55.167329579535313</v>
      </c>
      <c r="D30" s="10">
        <f>D29-'[1]Existing fleet fadeout'!J30</f>
        <v>268.15400412112206</v>
      </c>
      <c r="E30" s="10">
        <f>E29-'[1]Existing fleet fadeout'!K30</f>
        <v>-7.1054273576010019E-14</v>
      </c>
      <c r="F30" s="10">
        <f>F29-'[1]Existing fleet fadeout'!L30</f>
        <v>491.62111234208152</v>
      </c>
      <c r="G30" s="10">
        <f>G29-'[1]Existing fleet fadeout'!N30</f>
        <v>-3.5527136788005009E-14</v>
      </c>
      <c r="H30" s="10">
        <f>H29-'[1]Existing fleet fadeout'!O30</f>
        <v>2.9035436620807644</v>
      </c>
      <c r="I30" s="10">
        <f>I29-'[1]Existing fleet fadeout'!P30</f>
        <v>14.11336863795384</v>
      </c>
      <c r="J30" s="10">
        <f>J29-'[1]Existing fleet fadeout'!Q30</f>
        <v>1.7763568394002505E-14</v>
      </c>
      <c r="K30" s="10">
        <f>K29-'[1]Existing fleet fadeout'!R30</f>
        <v>25.874795386425355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12">
        <v>22</v>
      </c>
      <c r="R30" s="12">
        <v>0</v>
      </c>
      <c r="S30" s="12">
        <v>0</v>
      </c>
      <c r="T30" s="12">
        <v>0</v>
      </c>
      <c r="U30" s="12">
        <v>3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</row>
    <row r="31" spans="1:26" x14ac:dyDescent="0.25">
      <c r="A31">
        <v>2049</v>
      </c>
      <c r="B31" s="10">
        <f>B30-'[1]Existing fleet fadeout'!H31</f>
        <v>2.8421709430404007E-13</v>
      </c>
      <c r="C31" s="10">
        <f>C30-'[1]Existing fleet fadeout'!I31</f>
        <v>7.1054273576010019E-14</v>
      </c>
      <c r="D31" s="10">
        <f>D30-'[1]Existing fleet fadeout'!J31</f>
        <v>227.03797974116677</v>
      </c>
      <c r="E31" s="10">
        <f>E30-'[1]Existing fleet fadeout'!K31</f>
        <v>-7.1054273576010019E-14</v>
      </c>
      <c r="F31" s="10">
        <f>F30-'[1]Existing fleet fadeout'!L31</f>
        <v>446.70141679813503</v>
      </c>
      <c r="G31" s="10">
        <f>G30-'[1]Existing fleet fadeout'!N31</f>
        <v>-3.5527136788005009E-14</v>
      </c>
      <c r="H31" s="10">
        <f>H30-'[1]Existing fleet fadeout'!O31</f>
        <v>-4.2632564145606011E-14</v>
      </c>
      <c r="I31" s="10">
        <f>I30-'[1]Existing fleet fadeout'!P31</f>
        <v>11.949367354798298</v>
      </c>
      <c r="J31" s="10">
        <f>J30-'[1]Existing fleet fadeout'!Q31</f>
        <v>1.7763568394002505E-14</v>
      </c>
      <c r="K31" s="10">
        <f>K30-'[1]Existing fleet fadeout'!R31</f>
        <v>23.510600884112378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12">
        <v>22</v>
      </c>
      <c r="R31" s="12">
        <v>0</v>
      </c>
      <c r="S31" s="12">
        <v>0</v>
      </c>
      <c r="T31" s="12">
        <v>0</v>
      </c>
      <c r="U31" s="12">
        <v>3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</row>
    <row r="32" spans="1:26" x14ac:dyDescent="0.25">
      <c r="A32">
        <v>2050</v>
      </c>
      <c r="B32" s="10">
        <f>B31-'[1]Existing fleet fadeout'!H32</f>
        <v>2.8421709430404007E-13</v>
      </c>
      <c r="C32" s="10">
        <f>C31-'[1]Existing fleet fadeout'!I32</f>
        <v>7.1054273576010019E-14</v>
      </c>
      <c r="D32" s="10">
        <f>D31-'[1]Existing fleet fadeout'!J32</f>
        <v>208.76419112785331</v>
      </c>
      <c r="E32" s="10">
        <f>E31-'[1]Existing fleet fadeout'!K32</f>
        <v>-7.1054273576010019E-14</v>
      </c>
      <c r="F32" s="10">
        <f>F31-'[1]Existing fleet fadeout'!L32</f>
        <v>401.78172125418854</v>
      </c>
      <c r="G32" s="10">
        <f>G31-'[1]Existing fleet fadeout'!N32</f>
        <v>-3.5527136788005009E-14</v>
      </c>
      <c r="H32" s="10">
        <f>H31-'[1]Existing fleet fadeout'!O32</f>
        <v>-4.2632564145606011E-14</v>
      </c>
      <c r="I32" s="10">
        <f>I31-'[1]Existing fleet fadeout'!P32</f>
        <v>10.987589006729166</v>
      </c>
      <c r="J32" s="10">
        <f>J31-'[1]Existing fleet fadeout'!Q32</f>
        <v>1.7763568394002505E-14</v>
      </c>
      <c r="K32" s="10">
        <f>K31-'[1]Existing fleet fadeout'!R32</f>
        <v>21.146406381799402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12">
        <v>22</v>
      </c>
      <c r="R32" s="12">
        <v>0</v>
      </c>
      <c r="S32" s="12">
        <v>0</v>
      </c>
      <c r="T32" s="12">
        <v>0</v>
      </c>
      <c r="U32" s="12">
        <v>3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</row>
    <row r="36" spans="2:8" x14ac:dyDescent="0.25">
      <c r="B36" s="6"/>
      <c r="C36" s="6"/>
      <c r="D36" s="6"/>
      <c r="E36" s="6"/>
      <c r="F36" s="6"/>
      <c r="G36" s="6"/>
      <c r="H36" s="6"/>
    </row>
    <row r="37" spans="2:8" x14ac:dyDescent="0.25">
      <c r="B37" s="6"/>
      <c r="C37" s="6"/>
      <c r="D37" s="6"/>
      <c r="E37" s="6"/>
      <c r="F37" s="6"/>
    </row>
    <row r="38" spans="2:8" x14ac:dyDescent="0.25">
      <c r="B38" s="6"/>
      <c r="C38" s="6"/>
      <c r="D38" s="6"/>
      <c r="E38" s="6"/>
      <c r="F38" s="6"/>
    </row>
    <row r="39" spans="2:8" x14ac:dyDescent="0.25">
      <c r="B39" s="6"/>
      <c r="C39" s="6"/>
      <c r="D39" s="6"/>
      <c r="E39" s="6"/>
      <c r="F39" s="6"/>
    </row>
    <row r="40" spans="2:8" x14ac:dyDescent="0.25">
      <c r="B40" s="6"/>
      <c r="C40" s="6"/>
      <c r="D40" s="6"/>
      <c r="E40" s="6"/>
      <c r="F40" s="6"/>
    </row>
    <row r="41" spans="2:8" x14ac:dyDescent="0.25">
      <c r="B41" s="6"/>
      <c r="C41" s="6"/>
      <c r="D41" s="6"/>
      <c r="E41" s="6"/>
      <c r="F41" s="6"/>
    </row>
    <row r="42" spans="2:8" x14ac:dyDescent="0.25">
      <c r="B42" s="6"/>
      <c r="C42" s="6"/>
      <c r="D42" s="6"/>
      <c r="E42" s="6"/>
      <c r="F42" s="6"/>
    </row>
    <row r="43" spans="2:8" x14ac:dyDescent="0.25">
      <c r="B43" s="6"/>
      <c r="C43" s="6"/>
      <c r="D43" s="6"/>
      <c r="E43" s="6"/>
      <c r="F43" s="6"/>
    </row>
    <row r="44" spans="2:8" x14ac:dyDescent="0.25">
      <c r="B44" s="6"/>
      <c r="C44" s="6"/>
      <c r="D44" s="6"/>
      <c r="E44" s="6"/>
      <c r="F44" s="6"/>
    </row>
    <row r="45" spans="2:8" x14ac:dyDescent="0.25">
      <c r="B45" s="6"/>
      <c r="C45" s="6"/>
      <c r="D45" s="6"/>
      <c r="E45" s="6"/>
      <c r="F45" s="6"/>
    </row>
    <row r="46" spans="2:8" x14ac:dyDescent="0.25">
      <c r="B46" s="6"/>
      <c r="C46" s="6"/>
      <c r="D46" s="6"/>
      <c r="E46" s="6"/>
      <c r="F46" s="6"/>
    </row>
    <row r="47" spans="2:8" x14ac:dyDescent="0.25">
      <c r="B47" s="6"/>
      <c r="C47" s="6"/>
      <c r="D47" s="6"/>
      <c r="E47" s="6"/>
      <c r="F47" s="6"/>
    </row>
    <row r="48" spans="2:8" x14ac:dyDescent="0.25">
      <c r="B48" s="6"/>
      <c r="C48" s="6"/>
      <c r="D48" s="6"/>
      <c r="E48" s="6"/>
      <c r="F48" s="6"/>
    </row>
    <row r="49" spans="2:6" x14ac:dyDescent="0.25">
      <c r="B49" s="6"/>
      <c r="C49" s="6"/>
      <c r="D49" s="6"/>
      <c r="E49" s="6"/>
      <c r="F49" s="6"/>
    </row>
    <row r="50" spans="2:6" x14ac:dyDescent="0.25">
      <c r="B50" s="6"/>
      <c r="C50" s="6"/>
      <c r="D50" s="6"/>
      <c r="E50" s="6"/>
      <c r="F50" s="6"/>
    </row>
    <row r="51" spans="2:6" x14ac:dyDescent="0.25">
      <c r="B51" s="6"/>
      <c r="C51" s="6"/>
      <c r="D51" s="6"/>
      <c r="E51" s="6"/>
      <c r="F51" s="6"/>
    </row>
    <row r="52" spans="2:6" x14ac:dyDescent="0.25">
      <c r="B52" s="6"/>
      <c r="C52" s="6"/>
      <c r="D52" s="6"/>
      <c r="E52" s="6"/>
      <c r="F52" s="6"/>
    </row>
    <row r="53" spans="2:6" x14ac:dyDescent="0.25">
      <c r="B53" s="6"/>
      <c r="C53" s="6"/>
      <c r="D53" s="6"/>
      <c r="E53" s="6"/>
      <c r="F53" s="6"/>
    </row>
    <row r="54" spans="2:6" x14ac:dyDescent="0.25">
      <c r="B54" s="6"/>
      <c r="C54" s="6"/>
      <c r="D54" s="6"/>
      <c r="E54" s="6"/>
      <c r="F54" s="6"/>
    </row>
    <row r="55" spans="2:6" x14ac:dyDescent="0.25">
      <c r="B55" s="6"/>
      <c r="C55" s="6"/>
      <c r="D55" s="6"/>
      <c r="E55" s="6"/>
      <c r="F55" s="6"/>
    </row>
    <row r="56" spans="2:6" x14ac:dyDescent="0.25">
      <c r="B56" s="6"/>
      <c r="C56" s="6"/>
      <c r="D56" s="6"/>
      <c r="E56" s="6"/>
      <c r="F56" s="6"/>
    </row>
    <row r="57" spans="2:6" x14ac:dyDescent="0.25">
      <c r="B57" s="6"/>
      <c r="C57" s="6"/>
      <c r="D57" s="6"/>
      <c r="E57" s="6"/>
      <c r="F57" s="6"/>
    </row>
    <row r="58" spans="2:6" x14ac:dyDescent="0.25">
      <c r="B58" s="6"/>
      <c r="C58" s="6"/>
      <c r="D58" s="6"/>
      <c r="E58" s="6"/>
      <c r="F58" s="6"/>
    </row>
    <row r="59" spans="2:6" x14ac:dyDescent="0.25">
      <c r="B59" s="6"/>
      <c r="C59" s="6"/>
      <c r="D59" s="6"/>
      <c r="E59" s="6"/>
      <c r="F59" s="6"/>
    </row>
    <row r="60" spans="2:6" x14ac:dyDescent="0.25">
      <c r="B60" s="6"/>
      <c r="C60" s="6"/>
      <c r="D60" s="6"/>
      <c r="E60" s="6"/>
      <c r="F60" s="6"/>
    </row>
    <row r="61" spans="2:6" x14ac:dyDescent="0.25">
      <c r="B61" s="6"/>
      <c r="C61" s="6"/>
      <c r="D61" s="6"/>
      <c r="E61" s="6"/>
      <c r="F61" s="6"/>
    </row>
    <row r="62" spans="2:6" x14ac:dyDescent="0.25">
      <c r="B62" s="6"/>
      <c r="C62" s="6"/>
      <c r="D62" s="6"/>
      <c r="E62" s="6"/>
      <c r="F62" s="6"/>
    </row>
    <row r="63" spans="2:6" x14ac:dyDescent="0.25">
      <c r="B63" s="6"/>
      <c r="C63" s="6"/>
      <c r="D63" s="6"/>
      <c r="E63" s="6"/>
      <c r="F63" s="6"/>
    </row>
    <row r="64" spans="2:6" x14ac:dyDescent="0.25">
      <c r="B64" s="6"/>
      <c r="C64" s="6"/>
      <c r="D64" s="6"/>
      <c r="E64" s="6"/>
      <c r="F64" s="6"/>
    </row>
    <row r="65" spans="2:6" x14ac:dyDescent="0.25">
      <c r="B65" s="6"/>
      <c r="C65" s="6"/>
      <c r="D65" s="6"/>
      <c r="E65" s="6"/>
      <c r="F65" s="6"/>
    </row>
    <row r="66" spans="2:6" x14ac:dyDescent="0.25">
      <c r="B66" s="6"/>
      <c r="C66" s="6"/>
      <c r="D66" s="6"/>
      <c r="E66" s="6"/>
      <c r="F66" s="6"/>
    </row>
    <row r="67" spans="2:6" x14ac:dyDescent="0.25">
      <c r="B67" s="6"/>
      <c r="C67" s="6"/>
      <c r="D67" s="6"/>
      <c r="E67" s="6"/>
      <c r="F67" s="6"/>
    </row>
    <row r="68" spans="2:6" x14ac:dyDescent="0.25">
      <c r="B68" s="6"/>
      <c r="C68" s="6"/>
      <c r="D68" s="6"/>
      <c r="E68" s="6"/>
      <c r="F68" s="6"/>
    </row>
    <row r="69" spans="2:6" x14ac:dyDescent="0.25">
      <c r="B69" s="6"/>
      <c r="C69" s="6"/>
      <c r="D69" s="6"/>
      <c r="E69" s="6"/>
      <c r="F69" s="6"/>
    </row>
    <row r="70" spans="2:6" x14ac:dyDescent="0.25">
      <c r="B70" s="6"/>
      <c r="C70" s="6"/>
      <c r="D70" s="6"/>
      <c r="E70" s="6"/>
      <c r="F70" s="6"/>
    </row>
    <row r="71" spans="2:6" x14ac:dyDescent="0.25">
      <c r="B71" s="6"/>
      <c r="C71" s="6"/>
      <c r="D71" s="6"/>
      <c r="E71" s="6"/>
      <c r="F71" s="6"/>
    </row>
    <row r="72" spans="2:6" x14ac:dyDescent="0.25">
      <c r="B72" s="6"/>
      <c r="C72" s="6"/>
      <c r="D72" s="6"/>
      <c r="E72" s="6"/>
      <c r="F72" s="6"/>
    </row>
    <row r="73" spans="2:6" x14ac:dyDescent="0.25">
      <c r="B73" s="6"/>
      <c r="C73" s="6"/>
      <c r="D73" s="6"/>
      <c r="E73" s="6"/>
      <c r="F73" s="6"/>
    </row>
    <row r="74" spans="2:6" x14ac:dyDescent="0.25">
      <c r="B74" s="6"/>
      <c r="C74" s="6"/>
      <c r="D74" s="6"/>
      <c r="E74" s="6"/>
      <c r="F74" s="6"/>
    </row>
    <row r="75" spans="2:6" x14ac:dyDescent="0.25">
      <c r="B75" s="6"/>
      <c r="C75" s="6"/>
      <c r="D75" s="6"/>
      <c r="E75" s="6"/>
      <c r="F75" s="6"/>
    </row>
    <row r="76" spans="2:6" x14ac:dyDescent="0.25">
      <c r="B76" s="6"/>
      <c r="C76" s="6"/>
      <c r="D76" s="6"/>
      <c r="E76" s="6"/>
      <c r="F76" s="6"/>
    </row>
    <row r="77" spans="2:6" x14ac:dyDescent="0.25">
      <c r="B77" s="6"/>
      <c r="C77" s="6"/>
      <c r="D77" s="6"/>
      <c r="E77" s="6"/>
      <c r="F77" s="6"/>
    </row>
    <row r="78" spans="2:6" x14ac:dyDescent="0.25">
      <c r="B78" s="6"/>
      <c r="C78" s="6"/>
      <c r="D78" s="6"/>
      <c r="E78" s="6"/>
      <c r="F78" s="6"/>
    </row>
    <row r="79" spans="2:6" x14ac:dyDescent="0.25">
      <c r="B79" s="6"/>
      <c r="C79" s="6"/>
      <c r="D79" s="6"/>
      <c r="E79" s="6"/>
      <c r="F79" s="6"/>
    </row>
    <row r="80" spans="2:6" x14ac:dyDescent="0.25">
      <c r="B80" s="6"/>
      <c r="C80" s="6"/>
      <c r="D80" s="6"/>
      <c r="E80" s="6"/>
      <c r="F80" s="6"/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0.99</v>
      </c>
    </row>
    <row r="4" spans="1:2" x14ac:dyDescent="0.25">
      <c r="A4">
        <v>2022</v>
      </c>
      <c r="B4" s="38">
        <f t="shared" ref="B4:B31" si="0">B3 + ((B$32-B$2)/($A$32-$A$2))*($A$3-$A$2)</f>
        <v>0.98</v>
      </c>
    </row>
    <row r="5" spans="1:2" x14ac:dyDescent="0.25">
      <c r="A5">
        <v>2023</v>
      </c>
      <c r="B5" s="38">
        <f t="shared" si="0"/>
        <v>0.97</v>
      </c>
    </row>
    <row r="6" spans="1:2" x14ac:dyDescent="0.25">
      <c r="A6">
        <v>2024</v>
      </c>
      <c r="B6" s="38">
        <f t="shared" si="0"/>
        <v>0.96</v>
      </c>
    </row>
    <row r="7" spans="1:2" x14ac:dyDescent="0.25">
      <c r="A7">
        <v>2025</v>
      </c>
      <c r="B7" s="38">
        <f t="shared" si="0"/>
        <v>0.95</v>
      </c>
    </row>
    <row r="8" spans="1:2" x14ac:dyDescent="0.25">
      <c r="A8">
        <v>2026</v>
      </c>
      <c r="B8" s="38">
        <f t="shared" si="0"/>
        <v>0.94</v>
      </c>
    </row>
    <row r="9" spans="1:2" x14ac:dyDescent="0.25">
      <c r="A9">
        <v>2027</v>
      </c>
      <c r="B9" s="38">
        <f t="shared" si="0"/>
        <v>0.92999999999999994</v>
      </c>
    </row>
    <row r="10" spans="1:2" x14ac:dyDescent="0.25">
      <c r="A10">
        <v>2028</v>
      </c>
      <c r="B10" s="38">
        <f t="shared" si="0"/>
        <v>0.91999999999999993</v>
      </c>
    </row>
    <row r="11" spans="1:2" x14ac:dyDescent="0.25">
      <c r="A11">
        <v>2029</v>
      </c>
      <c r="B11" s="38">
        <f t="shared" si="0"/>
        <v>0.90999999999999992</v>
      </c>
    </row>
    <row r="12" spans="1:2" x14ac:dyDescent="0.25">
      <c r="A12">
        <v>2030</v>
      </c>
      <c r="B12" s="38">
        <f t="shared" si="0"/>
        <v>0.89999999999999991</v>
      </c>
    </row>
    <row r="13" spans="1:2" x14ac:dyDescent="0.25">
      <c r="A13">
        <v>2031</v>
      </c>
      <c r="B13" s="38">
        <f t="shared" si="0"/>
        <v>0.8899999999999999</v>
      </c>
    </row>
    <row r="14" spans="1:2" x14ac:dyDescent="0.25">
      <c r="A14">
        <v>2032</v>
      </c>
      <c r="B14" s="38">
        <f t="shared" si="0"/>
        <v>0.87999999999999989</v>
      </c>
    </row>
    <row r="15" spans="1:2" x14ac:dyDescent="0.25">
      <c r="A15">
        <v>2033</v>
      </c>
      <c r="B15" s="38">
        <f t="shared" si="0"/>
        <v>0.86999999999999988</v>
      </c>
    </row>
    <row r="16" spans="1:2" x14ac:dyDescent="0.25">
      <c r="A16">
        <v>2034</v>
      </c>
      <c r="B16" s="38">
        <f t="shared" si="0"/>
        <v>0.85999999999999988</v>
      </c>
    </row>
    <row r="17" spans="1:2" x14ac:dyDescent="0.25">
      <c r="A17">
        <v>2035</v>
      </c>
      <c r="B17" s="38">
        <f t="shared" si="0"/>
        <v>0.84999999999999987</v>
      </c>
    </row>
    <row r="18" spans="1:2" x14ac:dyDescent="0.25">
      <c r="A18">
        <v>2036</v>
      </c>
      <c r="B18" s="38">
        <f t="shared" si="0"/>
        <v>0.83999999999999986</v>
      </c>
    </row>
    <row r="19" spans="1:2" x14ac:dyDescent="0.25">
      <c r="A19">
        <v>2037</v>
      </c>
      <c r="B19" s="38">
        <f t="shared" si="0"/>
        <v>0.82999999999999985</v>
      </c>
    </row>
    <row r="20" spans="1:2" x14ac:dyDescent="0.25">
      <c r="A20">
        <v>2038</v>
      </c>
      <c r="B20" s="38">
        <f t="shared" si="0"/>
        <v>0.81999999999999984</v>
      </c>
    </row>
    <row r="21" spans="1:2" x14ac:dyDescent="0.25">
      <c r="A21">
        <v>2039</v>
      </c>
      <c r="B21" s="38">
        <f t="shared" si="0"/>
        <v>0.80999999999999983</v>
      </c>
    </row>
    <row r="22" spans="1:2" x14ac:dyDescent="0.25">
      <c r="A22">
        <v>2040</v>
      </c>
      <c r="B22" s="38">
        <f t="shared" si="0"/>
        <v>0.79999999999999982</v>
      </c>
    </row>
    <row r="23" spans="1:2" x14ac:dyDescent="0.25">
      <c r="A23">
        <v>2041</v>
      </c>
      <c r="B23" s="38">
        <f t="shared" si="0"/>
        <v>0.78999999999999981</v>
      </c>
    </row>
    <row r="24" spans="1:2" x14ac:dyDescent="0.25">
      <c r="A24">
        <v>2042</v>
      </c>
      <c r="B24" s="38">
        <f t="shared" si="0"/>
        <v>0.7799999999999998</v>
      </c>
    </row>
    <row r="25" spans="1:2" x14ac:dyDescent="0.25">
      <c r="A25">
        <v>2043</v>
      </c>
      <c r="B25" s="38">
        <f t="shared" si="0"/>
        <v>0.7699999999999998</v>
      </c>
    </row>
    <row r="26" spans="1:2" x14ac:dyDescent="0.25">
      <c r="A26">
        <v>2044</v>
      </c>
      <c r="B26" s="38">
        <f t="shared" si="0"/>
        <v>0.75999999999999979</v>
      </c>
    </row>
    <row r="27" spans="1:2" x14ac:dyDescent="0.25">
      <c r="A27">
        <v>2045</v>
      </c>
      <c r="B27" s="38">
        <f t="shared" si="0"/>
        <v>0.74999999999999978</v>
      </c>
    </row>
    <row r="28" spans="1:2" x14ac:dyDescent="0.25">
      <c r="A28">
        <v>2046</v>
      </c>
      <c r="B28" s="38">
        <f t="shared" si="0"/>
        <v>0.73999999999999977</v>
      </c>
    </row>
    <row r="29" spans="1:2" x14ac:dyDescent="0.25">
      <c r="A29">
        <v>2047</v>
      </c>
      <c r="B29" s="38">
        <f t="shared" si="0"/>
        <v>0.72999999999999976</v>
      </c>
    </row>
    <row r="30" spans="1:2" x14ac:dyDescent="0.25">
      <c r="A30">
        <v>2048</v>
      </c>
      <c r="B30" s="38">
        <f t="shared" si="0"/>
        <v>0.71999999999999975</v>
      </c>
    </row>
    <row r="31" spans="1:2" x14ac:dyDescent="0.25">
      <c r="A31">
        <v>2049</v>
      </c>
      <c r="B31" s="38">
        <f t="shared" si="0"/>
        <v>0.70999999999999974</v>
      </c>
    </row>
    <row r="32" spans="1:2" x14ac:dyDescent="0.25">
      <c r="A32">
        <v>2050</v>
      </c>
      <c r="B32" s="38">
        <v>0.7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0"/>
  <dimension ref="A1:F32"/>
  <sheetViews>
    <sheetView workbookViewId="0">
      <selection activeCell="B2" sqref="B2"/>
    </sheetView>
  </sheetViews>
  <sheetFormatPr defaultColWidth="8.7109375" defaultRowHeight="15" x14ac:dyDescent="0.25"/>
  <sheetData>
    <row r="1" spans="1:6" x14ac:dyDescent="0.25">
      <c r="A1" t="s">
        <v>38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13262.9375</v>
      </c>
      <c r="C2">
        <v>30908.39144736842</v>
      </c>
      <c r="D2">
        <v>4699.1056034482763</v>
      </c>
      <c r="E2">
        <v>9362.5833333333339</v>
      </c>
      <c r="F2">
        <v>3201.84375</v>
      </c>
    </row>
    <row r="3" spans="1:6" x14ac:dyDescent="0.25">
      <c r="A3">
        <v>2021</v>
      </c>
      <c r="B3">
        <v>13262.9375</v>
      </c>
      <c r="C3">
        <v>30908.39144736842</v>
      </c>
      <c r="D3">
        <v>4699.1056034482763</v>
      </c>
      <c r="E3">
        <v>9362.5833333333339</v>
      </c>
      <c r="F3">
        <v>3201.84375</v>
      </c>
    </row>
    <row r="4" spans="1:6" x14ac:dyDescent="0.25">
      <c r="A4">
        <v>2022</v>
      </c>
      <c r="B4">
        <v>13262.9375</v>
      </c>
      <c r="C4">
        <v>30908.39144736842</v>
      </c>
      <c r="D4">
        <v>4699.1056034482763</v>
      </c>
      <c r="E4">
        <v>9362.5833333333339</v>
      </c>
      <c r="F4">
        <v>3201.84375</v>
      </c>
    </row>
    <row r="5" spans="1:6" x14ac:dyDescent="0.25">
      <c r="A5">
        <v>2023</v>
      </c>
      <c r="B5">
        <v>13262.9375</v>
      </c>
      <c r="C5">
        <v>30908.39144736842</v>
      </c>
      <c r="D5">
        <v>4699.1056034482763</v>
      </c>
      <c r="E5">
        <v>9362.5833333333339</v>
      </c>
      <c r="F5">
        <v>3201.84375</v>
      </c>
    </row>
    <row r="6" spans="1:6" x14ac:dyDescent="0.25">
      <c r="A6">
        <v>2024</v>
      </c>
      <c r="B6">
        <v>13262.9375</v>
      </c>
      <c r="C6">
        <v>30908.39144736842</v>
      </c>
      <c r="D6">
        <v>4699.1056034482763</v>
      </c>
      <c r="E6">
        <v>9362.5833333333339</v>
      </c>
      <c r="F6">
        <v>3201.84375</v>
      </c>
    </row>
    <row r="7" spans="1:6" x14ac:dyDescent="0.25">
      <c r="A7">
        <v>2025</v>
      </c>
      <c r="B7">
        <v>13262.9375</v>
      </c>
      <c r="C7">
        <v>30908.39144736842</v>
      </c>
      <c r="D7">
        <v>4699.1056034482763</v>
      </c>
      <c r="E7">
        <v>9362.5833333333339</v>
      </c>
      <c r="F7">
        <v>3201.84375</v>
      </c>
    </row>
    <row r="8" spans="1:6" x14ac:dyDescent="0.25">
      <c r="A8">
        <v>2026</v>
      </c>
      <c r="B8">
        <v>13262.9375</v>
      </c>
      <c r="C8">
        <v>30908.39144736842</v>
      </c>
      <c r="D8">
        <v>4699.1056034482763</v>
      </c>
      <c r="E8">
        <v>9362.5833333333339</v>
      </c>
      <c r="F8">
        <v>3201.84375</v>
      </c>
    </row>
    <row r="9" spans="1:6" x14ac:dyDescent="0.25">
      <c r="A9">
        <v>2027</v>
      </c>
      <c r="B9">
        <v>13262.9375</v>
      </c>
      <c r="C9">
        <v>30908.39144736842</v>
      </c>
      <c r="D9">
        <v>4699.1056034482763</v>
      </c>
      <c r="E9">
        <v>9362.5833333333339</v>
      </c>
      <c r="F9">
        <v>3201.84375</v>
      </c>
    </row>
    <row r="10" spans="1:6" x14ac:dyDescent="0.25">
      <c r="A10">
        <v>2028</v>
      </c>
      <c r="B10">
        <v>13262.9375</v>
      </c>
      <c r="C10">
        <v>30908.39144736842</v>
      </c>
      <c r="D10">
        <v>4699.1056034482763</v>
      </c>
      <c r="E10">
        <v>9362.5833333333339</v>
      </c>
      <c r="F10">
        <v>3201.84375</v>
      </c>
    </row>
    <row r="11" spans="1:6" x14ac:dyDescent="0.25">
      <c r="A11">
        <v>2029</v>
      </c>
      <c r="B11">
        <v>13262.9375</v>
      </c>
      <c r="C11">
        <v>30908.39144736842</v>
      </c>
      <c r="D11">
        <v>4699.1056034482763</v>
      </c>
      <c r="E11">
        <v>9362.5833333333339</v>
      </c>
      <c r="F11">
        <v>3201.84375</v>
      </c>
    </row>
    <row r="12" spans="1:6" x14ac:dyDescent="0.25">
      <c r="A12">
        <v>2030</v>
      </c>
      <c r="B12">
        <v>13262.9375</v>
      </c>
      <c r="C12">
        <v>30908.39144736842</v>
      </c>
      <c r="D12">
        <v>4699.1056034482763</v>
      </c>
      <c r="E12">
        <v>9362.5833333333339</v>
      </c>
      <c r="F12">
        <v>3201.84375</v>
      </c>
    </row>
    <row r="13" spans="1:6" x14ac:dyDescent="0.25">
      <c r="A13">
        <v>2031</v>
      </c>
      <c r="B13">
        <v>13262.9375</v>
      </c>
      <c r="C13">
        <v>30908.39144736842</v>
      </c>
      <c r="D13">
        <v>4699.1056034482763</v>
      </c>
      <c r="E13">
        <v>9362.5833333333339</v>
      </c>
      <c r="F13">
        <v>3201.84375</v>
      </c>
    </row>
    <row r="14" spans="1:6" x14ac:dyDescent="0.25">
      <c r="A14">
        <v>2032</v>
      </c>
      <c r="B14">
        <v>13262.9375</v>
      </c>
      <c r="C14">
        <v>30908.39144736842</v>
      </c>
      <c r="D14">
        <v>4699.1056034482763</v>
      </c>
      <c r="E14">
        <v>9362.5833333333339</v>
      </c>
      <c r="F14">
        <v>3201.84375</v>
      </c>
    </row>
    <row r="15" spans="1:6" x14ac:dyDescent="0.25">
      <c r="A15">
        <v>2033</v>
      </c>
      <c r="B15">
        <v>13262.9375</v>
      </c>
      <c r="C15">
        <v>30908.39144736842</v>
      </c>
      <c r="D15">
        <v>4699.1056034482763</v>
      </c>
      <c r="E15">
        <v>9362.5833333333339</v>
      </c>
      <c r="F15">
        <v>3201.84375</v>
      </c>
    </row>
    <row r="16" spans="1:6" x14ac:dyDescent="0.25">
      <c r="A16">
        <v>2034</v>
      </c>
      <c r="B16">
        <v>13262.9375</v>
      </c>
      <c r="C16">
        <v>30908.39144736842</v>
      </c>
      <c r="D16">
        <v>4699.1056034482763</v>
      </c>
      <c r="E16">
        <v>9362.5833333333339</v>
      </c>
      <c r="F16">
        <v>3201.84375</v>
      </c>
    </row>
    <row r="17" spans="1:6" x14ac:dyDescent="0.25">
      <c r="A17">
        <v>2035</v>
      </c>
      <c r="B17">
        <v>13262.9375</v>
      </c>
      <c r="C17">
        <v>30908.39144736842</v>
      </c>
      <c r="D17">
        <v>4699.1056034482763</v>
      </c>
      <c r="E17">
        <v>9362.5833333333339</v>
      </c>
      <c r="F17">
        <v>3201.84375</v>
      </c>
    </row>
    <row r="18" spans="1:6" x14ac:dyDescent="0.25">
      <c r="A18">
        <v>2036</v>
      </c>
      <c r="B18">
        <v>13262.9375</v>
      </c>
      <c r="C18">
        <v>30908.39144736842</v>
      </c>
      <c r="D18">
        <v>4699.1056034482763</v>
      </c>
      <c r="E18">
        <v>9362.5833333333339</v>
      </c>
      <c r="F18">
        <v>3201.84375</v>
      </c>
    </row>
    <row r="19" spans="1:6" x14ac:dyDescent="0.25">
      <c r="A19">
        <v>2037</v>
      </c>
      <c r="B19">
        <v>13262.9375</v>
      </c>
      <c r="C19">
        <v>30908.39144736842</v>
      </c>
      <c r="D19">
        <v>4699.1056034482763</v>
      </c>
      <c r="E19">
        <v>9362.5833333333339</v>
      </c>
      <c r="F19">
        <v>3201.84375</v>
      </c>
    </row>
    <row r="20" spans="1:6" x14ac:dyDescent="0.25">
      <c r="A20">
        <v>2038</v>
      </c>
      <c r="B20">
        <v>13262.9375</v>
      </c>
      <c r="C20">
        <v>30908.39144736842</v>
      </c>
      <c r="D20">
        <v>4699.1056034482763</v>
      </c>
      <c r="E20">
        <v>9362.5833333333339</v>
      </c>
      <c r="F20">
        <v>3201.84375</v>
      </c>
    </row>
    <row r="21" spans="1:6" x14ac:dyDescent="0.25">
      <c r="A21">
        <v>2039</v>
      </c>
      <c r="B21">
        <v>13262.9375</v>
      </c>
      <c r="C21">
        <v>30908.39144736842</v>
      </c>
      <c r="D21">
        <v>4699.1056034482763</v>
      </c>
      <c r="E21">
        <v>9362.5833333333339</v>
      </c>
      <c r="F21">
        <v>3201.84375</v>
      </c>
    </row>
    <row r="22" spans="1:6" x14ac:dyDescent="0.25">
      <c r="A22">
        <v>2040</v>
      </c>
      <c r="B22">
        <v>13262.9375</v>
      </c>
      <c r="C22">
        <v>30908.39144736842</v>
      </c>
      <c r="D22">
        <v>4699.1056034482763</v>
      </c>
      <c r="E22">
        <v>9362.5833333333339</v>
      </c>
      <c r="F22">
        <v>3201.84375</v>
      </c>
    </row>
    <row r="23" spans="1:6" x14ac:dyDescent="0.25">
      <c r="A23">
        <v>2041</v>
      </c>
      <c r="B23">
        <v>13262.9375</v>
      </c>
      <c r="C23">
        <v>30908.39144736842</v>
      </c>
      <c r="D23">
        <v>4699.1056034482763</v>
      </c>
      <c r="E23">
        <v>9362.5833333333339</v>
      </c>
      <c r="F23">
        <v>3201.84375</v>
      </c>
    </row>
    <row r="24" spans="1:6" x14ac:dyDescent="0.25">
      <c r="A24">
        <v>2042</v>
      </c>
      <c r="B24">
        <v>13262.9375</v>
      </c>
      <c r="C24">
        <v>30908.39144736842</v>
      </c>
      <c r="D24">
        <v>4699.1056034482763</v>
      </c>
      <c r="E24">
        <v>9362.5833333333339</v>
      </c>
      <c r="F24">
        <v>3201.84375</v>
      </c>
    </row>
    <row r="25" spans="1:6" x14ac:dyDescent="0.25">
      <c r="A25">
        <v>2043</v>
      </c>
      <c r="B25">
        <v>13262.9375</v>
      </c>
      <c r="C25">
        <v>30908.39144736842</v>
      </c>
      <c r="D25">
        <v>4699.1056034482763</v>
      </c>
      <c r="E25">
        <v>9362.5833333333339</v>
      </c>
      <c r="F25">
        <v>3201.84375</v>
      </c>
    </row>
    <row r="26" spans="1:6" x14ac:dyDescent="0.25">
      <c r="A26">
        <v>2044</v>
      </c>
      <c r="B26">
        <v>13262.9375</v>
      </c>
      <c r="C26">
        <v>30908.39144736842</v>
      </c>
      <c r="D26">
        <v>4699.1056034482763</v>
      </c>
      <c r="E26">
        <v>9362.5833333333339</v>
      </c>
      <c r="F26">
        <v>3201.84375</v>
      </c>
    </row>
    <row r="27" spans="1:6" x14ac:dyDescent="0.25">
      <c r="A27">
        <v>2045</v>
      </c>
      <c r="B27">
        <v>13262.9375</v>
      </c>
      <c r="C27">
        <v>30908.39144736842</v>
      </c>
      <c r="D27">
        <v>4699.1056034482763</v>
      </c>
      <c r="E27">
        <v>9362.5833333333339</v>
      </c>
      <c r="F27">
        <v>3201.84375</v>
      </c>
    </row>
    <row r="28" spans="1:6" x14ac:dyDescent="0.25">
      <c r="A28">
        <v>2046</v>
      </c>
      <c r="B28">
        <v>13262.9375</v>
      </c>
      <c r="C28">
        <v>30908.39144736842</v>
      </c>
      <c r="D28">
        <v>4699.1056034482763</v>
      </c>
      <c r="E28">
        <v>9362.5833333333339</v>
      </c>
      <c r="F28">
        <v>3201.84375</v>
      </c>
    </row>
    <row r="29" spans="1:6" x14ac:dyDescent="0.25">
      <c r="A29">
        <v>2047</v>
      </c>
      <c r="B29">
        <v>13262.9375</v>
      </c>
      <c r="C29">
        <v>30908.39144736842</v>
      </c>
      <c r="D29">
        <v>4699.1056034482763</v>
      </c>
      <c r="E29">
        <v>9362.5833333333339</v>
      </c>
      <c r="F29">
        <v>3201.84375</v>
      </c>
    </row>
    <row r="30" spans="1:6" x14ac:dyDescent="0.25">
      <c r="A30">
        <v>2048</v>
      </c>
      <c r="B30">
        <v>13262.9375</v>
      </c>
      <c r="C30">
        <v>30908.39144736842</v>
      </c>
      <c r="D30">
        <v>4699.1056034482763</v>
      </c>
      <c r="E30">
        <v>9362.5833333333339</v>
      </c>
      <c r="F30">
        <v>3201.84375</v>
      </c>
    </row>
    <row r="31" spans="1:6" x14ac:dyDescent="0.25">
      <c r="A31">
        <v>2049</v>
      </c>
      <c r="B31">
        <v>13262.9375</v>
      </c>
      <c r="C31">
        <v>30908.39144736842</v>
      </c>
      <c r="D31">
        <v>4699.1056034482763</v>
      </c>
      <c r="E31">
        <v>9362.5833333333339</v>
      </c>
      <c r="F31">
        <v>3201.84375</v>
      </c>
    </row>
    <row r="32" spans="1:6" x14ac:dyDescent="0.25">
      <c r="A32">
        <v>2050</v>
      </c>
      <c r="B32">
        <v>13262.9375</v>
      </c>
      <c r="C32">
        <v>30908.39144736842</v>
      </c>
      <c r="D32">
        <v>4699.1056034482763</v>
      </c>
      <c r="E32">
        <v>9362.5833333333339</v>
      </c>
      <c r="F32">
        <v>3201.84375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2"/>
  <dimension ref="A1:Z13"/>
  <sheetViews>
    <sheetView workbookViewId="0">
      <selection activeCell="AJ1" sqref="AA1:AJ1048576"/>
    </sheetView>
  </sheetViews>
  <sheetFormatPr defaultRowHeight="15" x14ac:dyDescent="0.25"/>
  <cols>
    <col min="1" max="1" width="2.28515625" bestFit="1" customWidth="1"/>
    <col min="2" max="3" width="5.28515625" bestFit="1" customWidth="1"/>
    <col min="4" max="4" width="5.42578125" bestFit="1" customWidth="1"/>
    <col min="5" max="5" width="5.28515625" bestFit="1" customWidth="1"/>
    <col min="6" max="6" width="5.42578125" bestFit="1" customWidth="1"/>
    <col min="7" max="8" width="6.28515625" bestFit="1" customWidth="1"/>
    <col min="9" max="9" width="6.42578125" bestFit="1" customWidth="1"/>
    <col min="10" max="10" width="6.28515625" bestFit="1" customWidth="1"/>
    <col min="11" max="11" width="6.5703125" bestFit="1" customWidth="1"/>
    <col min="12" max="12" width="5.7109375" bestFit="1" customWidth="1"/>
    <col min="13" max="13" width="6" bestFit="1" customWidth="1"/>
    <col min="14" max="14" width="6.28515625" bestFit="1" customWidth="1"/>
    <col min="15" max="15" width="6" bestFit="1" customWidth="1"/>
    <col min="16" max="16" width="6.28515625" bestFit="1" customWidth="1"/>
    <col min="17" max="18" width="8.28515625" bestFit="1" customWidth="1"/>
    <col min="19" max="19" width="8.42578125" bestFit="1" customWidth="1"/>
    <col min="20" max="20" width="8.28515625" bestFit="1" customWidth="1"/>
    <col min="21" max="21" width="8.5703125" bestFit="1" customWidth="1"/>
    <col min="22" max="23" width="6.42578125" bestFit="1" customWidth="1"/>
    <col min="24" max="24" width="6.5703125" bestFit="1" customWidth="1"/>
    <col min="25" max="25" width="6.42578125" bestFit="1" customWidth="1"/>
    <col min="26" max="26" width="6.7109375" bestFit="1" customWidth="1"/>
  </cols>
  <sheetData>
    <row r="1" spans="1:2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 t="s">
        <v>30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1</v>
      </c>
      <c r="H2" s="7">
        <v>0</v>
      </c>
      <c r="I2" s="7">
        <v>0</v>
      </c>
      <c r="J2" s="7">
        <v>0</v>
      </c>
      <c r="K2" s="7">
        <v>0</v>
      </c>
      <c r="L2" s="7">
        <v>1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0</v>
      </c>
      <c r="S2" s="7">
        <v>0</v>
      </c>
      <c r="T2" s="7">
        <v>0</v>
      </c>
      <c r="U2" s="7">
        <v>0</v>
      </c>
      <c r="V2" s="7">
        <v>1</v>
      </c>
      <c r="W2" s="7">
        <v>0</v>
      </c>
      <c r="X2" s="7">
        <v>0</v>
      </c>
      <c r="Y2" s="7">
        <v>0</v>
      </c>
      <c r="Z2" s="7">
        <v>0</v>
      </c>
    </row>
    <row r="3" spans="1:26" x14ac:dyDescent="0.25">
      <c r="A3" t="s">
        <v>31</v>
      </c>
      <c r="B3" s="7">
        <v>0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0</v>
      </c>
      <c r="M3" s="7">
        <v>1</v>
      </c>
      <c r="N3" s="7">
        <v>0</v>
      </c>
      <c r="O3" s="7">
        <v>0</v>
      </c>
      <c r="P3" s="7">
        <v>0</v>
      </c>
      <c r="Q3" s="7">
        <v>0</v>
      </c>
      <c r="R3" s="7">
        <v>1</v>
      </c>
      <c r="S3" s="7">
        <v>0</v>
      </c>
      <c r="T3" s="7">
        <v>0</v>
      </c>
      <c r="U3" s="7">
        <v>0</v>
      </c>
      <c r="V3" s="7">
        <v>0</v>
      </c>
      <c r="W3" s="7">
        <v>1</v>
      </c>
      <c r="X3" s="7">
        <v>0</v>
      </c>
      <c r="Y3" s="7">
        <v>0</v>
      </c>
      <c r="Z3" s="7">
        <v>0</v>
      </c>
    </row>
    <row r="4" spans="1:26" x14ac:dyDescent="0.25">
      <c r="A4" t="s">
        <v>32</v>
      </c>
      <c r="B4" s="7">
        <v>0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1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1</v>
      </c>
      <c r="Y4" s="7">
        <v>0</v>
      </c>
      <c r="Z4" s="7">
        <v>0</v>
      </c>
    </row>
    <row r="5" spans="1:26" x14ac:dyDescent="0.25">
      <c r="A5" t="s">
        <v>33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  <c r="Q5" s="7">
        <v>0</v>
      </c>
      <c r="R5" s="7">
        <v>0</v>
      </c>
      <c r="S5" s="7">
        <v>0</v>
      </c>
      <c r="T5" s="7">
        <v>1</v>
      </c>
      <c r="U5" s="7">
        <v>0</v>
      </c>
      <c r="V5" s="7">
        <v>0</v>
      </c>
      <c r="W5" s="7">
        <v>0</v>
      </c>
      <c r="X5" s="7">
        <v>0</v>
      </c>
      <c r="Y5" s="7">
        <v>1</v>
      </c>
      <c r="Z5" s="7">
        <v>0</v>
      </c>
    </row>
    <row r="6" spans="1:26" x14ac:dyDescent="0.25">
      <c r="A6" t="s">
        <v>34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1</v>
      </c>
    </row>
    <row r="8" spans="1:26" x14ac:dyDescent="0.25">
      <c r="A8" s="1"/>
    </row>
    <row r="9" spans="1:26" x14ac:dyDescent="0.25">
      <c r="A9" s="2"/>
    </row>
    <row r="10" spans="1:26" x14ac:dyDescent="0.25">
      <c r="A10" s="2"/>
    </row>
    <row r="11" spans="1:26" x14ac:dyDescent="0.25">
      <c r="A11" s="2"/>
    </row>
    <row r="12" spans="1:26" x14ac:dyDescent="0.25">
      <c r="A12" s="2"/>
    </row>
    <row r="13" spans="1:26" x14ac:dyDescent="0.25">
      <c r="A1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662E-ECF5-4B37-96CF-D17A2FD88970}">
  <dimension ref="A1:I14"/>
  <sheetViews>
    <sheetView zoomScale="93" workbookViewId="0">
      <selection activeCell="A17" sqref="A17:P31"/>
    </sheetView>
  </sheetViews>
  <sheetFormatPr defaultRowHeight="15" x14ac:dyDescent="0.25"/>
  <sheetData>
    <row r="1" spans="1:9" x14ac:dyDescent="0.25">
      <c r="A1" s="55" t="s">
        <v>116</v>
      </c>
      <c r="B1" s="55"/>
      <c r="C1" t="s">
        <v>111</v>
      </c>
    </row>
    <row r="2" spans="1:9" x14ac:dyDescent="0.25">
      <c r="A2" t="s">
        <v>106</v>
      </c>
      <c r="B2" t="s">
        <v>107</v>
      </c>
      <c r="C2" t="s">
        <v>110</v>
      </c>
      <c r="D2" t="s">
        <v>112</v>
      </c>
      <c r="E2" t="s">
        <v>113</v>
      </c>
      <c r="F2" t="s">
        <v>114</v>
      </c>
      <c r="G2" t="s">
        <v>115</v>
      </c>
    </row>
    <row r="3" spans="1:9" x14ac:dyDescent="0.25">
      <c r="A3">
        <v>0</v>
      </c>
      <c r="B3">
        <v>4</v>
      </c>
      <c r="C3" s="43">
        <v>0.14000000000000001</v>
      </c>
      <c r="D3" s="44">
        <v>0.16</v>
      </c>
      <c r="E3" s="44">
        <v>0.06</v>
      </c>
      <c r="F3" s="44">
        <v>0.13</v>
      </c>
      <c r="G3" s="44">
        <v>0.08</v>
      </c>
      <c r="I3" s="51">
        <f>C3*1.3333</f>
        <v>0.18666199999999999</v>
      </c>
    </row>
    <row r="4" spans="1:9" x14ac:dyDescent="0.25">
      <c r="A4">
        <v>5</v>
      </c>
      <c r="B4">
        <v>14</v>
      </c>
      <c r="C4" s="43">
        <v>0.41</v>
      </c>
      <c r="D4" s="44">
        <v>0.59</v>
      </c>
      <c r="E4" s="44">
        <v>0.27</v>
      </c>
      <c r="F4" s="44">
        <v>0.53</v>
      </c>
      <c r="G4" s="44">
        <v>0.25</v>
      </c>
      <c r="I4" s="51">
        <f t="shared" ref="I4:I5" si="0">C4*1.3333</f>
        <v>0.54665299999999994</v>
      </c>
    </row>
    <row r="5" spans="1:9" x14ac:dyDescent="0.25">
      <c r="A5">
        <v>15</v>
      </c>
      <c r="B5">
        <v>24</v>
      </c>
      <c r="C5" s="43">
        <v>0.2</v>
      </c>
      <c r="D5" s="44">
        <v>0.16</v>
      </c>
      <c r="E5" s="44">
        <v>0.19</v>
      </c>
      <c r="F5" s="44">
        <v>0.28999999999999998</v>
      </c>
      <c r="G5" s="44">
        <v>0.16</v>
      </c>
      <c r="I5" s="51">
        <f t="shared" si="0"/>
        <v>0.26666000000000001</v>
      </c>
    </row>
    <row r="6" spans="1:9" x14ac:dyDescent="0.25">
      <c r="A6">
        <v>25</v>
      </c>
      <c r="B6" t="s">
        <v>108</v>
      </c>
      <c r="C6" s="43">
        <v>0.25</v>
      </c>
      <c r="D6" s="44">
        <v>0.08</v>
      </c>
      <c r="E6" s="44">
        <v>0.49</v>
      </c>
      <c r="F6" s="44">
        <v>0.06</v>
      </c>
      <c r="G6" s="44">
        <v>0.5</v>
      </c>
    </row>
    <row r="7" spans="1:9" x14ac:dyDescent="0.25">
      <c r="A7" t="s">
        <v>109</v>
      </c>
      <c r="C7">
        <v>25</v>
      </c>
      <c r="D7">
        <v>28</v>
      </c>
      <c r="E7">
        <v>35</v>
      </c>
      <c r="F7">
        <v>25</v>
      </c>
      <c r="G7">
        <v>33</v>
      </c>
    </row>
    <row r="10" spans="1:9" x14ac:dyDescent="0.25">
      <c r="C10" t="s">
        <v>107</v>
      </c>
      <c r="D10" t="s">
        <v>124</v>
      </c>
      <c r="E10" t="s">
        <v>125</v>
      </c>
      <c r="F10" t="s">
        <v>126</v>
      </c>
      <c r="G10" t="s">
        <v>123</v>
      </c>
      <c r="H10" t="s">
        <v>127</v>
      </c>
    </row>
    <row r="11" spans="1:9" x14ac:dyDescent="0.25">
      <c r="C11" s="45" t="s">
        <v>129</v>
      </c>
      <c r="D11" s="43">
        <v>0.35400000000000009</v>
      </c>
      <c r="E11" s="44">
        <v>0.13737373737373737</v>
      </c>
      <c r="F11" s="44">
        <v>0.1238645276292335</v>
      </c>
      <c r="G11" s="44">
        <v>0.16536274509803919</v>
      </c>
      <c r="H11" s="44">
        <v>0.16071829405162738</v>
      </c>
    </row>
    <row r="12" spans="1:9" x14ac:dyDescent="0.25">
      <c r="C12" t="s">
        <v>128</v>
      </c>
      <c r="D12" s="43">
        <v>0.3839999999999999</v>
      </c>
      <c r="E12" s="44">
        <v>0.54141414141414135</v>
      </c>
      <c r="F12" s="44">
        <v>0.23764705882352938</v>
      </c>
      <c r="G12" s="44">
        <v>0.47133333333333327</v>
      </c>
      <c r="H12" s="44">
        <v>0.23434343434343433</v>
      </c>
    </row>
    <row r="13" spans="1:9" x14ac:dyDescent="0.25">
      <c r="C13" s="45" t="s">
        <v>130</v>
      </c>
      <c r="D13" s="43">
        <v>0.24199999999999994</v>
      </c>
      <c r="E13" s="44">
        <v>0.24848484848484842</v>
      </c>
      <c r="F13" s="44">
        <v>0.20398039215686276</v>
      </c>
      <c r="G13" s="44">
        <v>0.33468627450980393</v>
      </c>
      <c r="H13" s="44">
        <v>0.17979797979797976</v>
      </c>
    </row>
    <row r="14" spans="1:9" x14ac:dyDescent="0.25">
      <c r="C14" s="45" t="s">
        <v>122</v>
      </c>
      <c r="D14" s="43">
        <v>0.02</v>
      </c>
      <c r="E14" s="44">
        <v>7.2727272727272738E-2</v>
      </c>
      <c r="F14" s="44">
        <v>0.43460606060606066</v>
      </c>
      <c r="G14" s="44">
        <v>2.8715686274509804E-2</v>
      </c>
      <c r="H14" s="44">
        <v>0.42514029180695856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67FF-59F4-4C66-8EED-AB6152F943AA}">
  <dimension ref="A2:AF8"/>
  <sheetViews>
    <sheetView workbookViewId="0">
      <selection activeCell="B3" sqref="B3"/>
    </sheetView>
  </sheetViews>
  <sheetFormatPr defaultRowHeight="15" x14ac:dyDescent="0.25"/>
  <sheetData>
    <row r="2" spans="1:32" x14ac:dyDescent="0.25">
      <c r="A2" t="s">
        <v>10</v>
      </c>
      <c r="B2" s="14">
        <v>29.022250444356395</v>
      </c>
      <c r="C2" s="14">
        <v>28.448646485828004</v>
      </c>
      <c r="D2" s="14">
        <v>27.875042527299613</v>
      </c>
      <c r="E2" s="14">
        <v>27.301438568771218</v>
      </c>
      <c r="F2" s="14">
        <v>26.727834610242827</v>
      </c>
      <c r="G2" s="14">
        <v>26.154230651714435</v>
      </c>
      <c r="H2" s="14">
        <v>25.580626693186044</v>
      </c>
      <c r="I2" s="14">
        <v>25.007022734657653</v>
      </c>
      <c r="J2" s="14">
        <v>24.433418776129258</v>
      </c>
      <c r="K2" s="14">
        <v>23.859814817600867</v>
      </c>
      <c r="L2" s="14">
        <v>23.286210859072476</v>
      </c>
      <c r="M2" s="14">
        <v>23.25611867120201</v>
      </c>
      <c r="N2" s="14">
        <v>23.226026483331541</v>
      </c>
      <c r="O2" s="14">
        <v>23.195934295461072</v>
      </c>
      <c r="P2" s="14">
        <v>23.165842107590606</v>
      </c>
      <c r="Q2" s="14">
        <v>23.135749919720141</v>
      </c>
      <c r="R2" s="14">
        <v>23.105657731849671</v>
      </c>
      <c r="S2" s="14">
        <v>23.075565543979202</v>
      </c>
      <c r="T2" s="14">
        <v>23.045473356108737</v>
      </c>
      <c r="U2" s="14">
        <v>23.015381168238271</v>
      </c>
      <c r="V2" s="14">
        <v>22.985288980367802</v>
      </c>
      <c r="W2" s="14">
        <v>22.823218821686602</v>
      </c>
      <c r="X2" s="14">
        <v>22.661148663005399</v>
      </c>
      <c r="Y2" s="14">
        <v>22.499078504324199</v>
      </c>
      <c r="Z2" s="14">
        <v>22.337008345642996</v>
      </c>
      <c r="AA2" s="14">
        <v>22.174938186961796</v>
      </c>
      <c r="AB2" s="14">
        <v>22.012868028280597</v>
      </c>
      <c r="AC2" s="14">
        <v>21.850797869599393</v>
      </c>
      <c r="AD2" s="14">
        <v>21.688727710918194</v>
      </c>
      <c r="AE2" s="14">
        <v>21.526657552236991</v>
      </c>
      <c r="AF2" s="14">
        <v>21.364587393555791</v>
      </c>
    </row>
    <row r="3" spans="1:32" x14ac:dyDescent="0.25">
      <c r="A3" t="s">
        <v>11</v>
      </c>
      <c r="B3" s="14">
        <v>66.542258064516133</v>
      </c>
      <c r="C3" s="14">
        <v>65.017043010752701</v>
      </c>
      <c r="D3" s="14">
        <v>63.491827956989248</v>
      </c>
      <c r="E3" s="14">
        <v>61.966612903225816</v>
      </c>
      <c r="F3" s="14">
        <v>60.441397849462376</v>
      </c>
      <c r="G3" s="14">
        <v>58.916182795698937</v>
      </c>
      <c r="H3" s="14">
        <v>57.390967741935505</v>
      </c>
      <c r="I3" s="14">
        <v>55.865752688172066</v>
      </c>
      <c r="J3" s="14">
        <v>54.340537634408626</v>
      </c>
      <c r="K3" s="14">
        <v>52.815322580645187</v>
      </c>
      <c r="L3" s="14">
        <v>49.891559139784945</v>
      </c>
      <c r="M3" s="14">
        <v>48.130086021505377</v>
      </c>
      <c r="N3" s="14">
        <v>46.368612903225802</v>
      </c>
      <c r="O3" s="14">
        <v>44.607139784946227</v>
      </c>
      <c r="P3" s="14">
        <v>42.845666666666659</v>
      </c>
      <c r="Q3" s="14">
        <v>41.084193548387084</v>
      </c>
      <c r="R3" s="14">
        <v>39.322720430107516</v>
      </c>
      <c r="S3" s="14">
        <v>37.561247311827941</v>
      </c>
      <c r="T3" s="14">
        <v>35.799774193548366</v>
      </c>
      <c r="U3" s="14">
        <v>34.038301075268798</v>
      </c>
      <c r="V3" s="14">
        <v>31.673709677419353</v>
      </c>
      <c r="W3" s="14">
        <v>30.990080645161289</v>
      </c>
      <c r="X3" s="14">
        <v>30.306451612903224</v>
      </c>
      <c r="Y3" s="14">
        <v>29.622822580645156</v>
      </c>
      <c r="Z3" s="14">
        <v>28.939193548387092</v>
      </c>
      <c r="AA3" s="14">
        <v>28.255564516129027</v>
      </c>
      <c r="AB3" s="14">
        <v>27.571935483870959</v>
      </c>
      <c r="AC3" s="14">
        <v>26.888306451612895</v>
      </c>
      <c r="AD3" s="14">
        <v>26.204677419354827</v>
      </c>
      <c r="AE3" s="14">
        <v>25.521048387096762</v>
      </c>
      <c r="AF3" s="14">
        <v>24.36451612903226</v>
      </c>
    </row>
    <row r="6" spans="1:32" x14ac:dyDescent="0.25">
      <c r="A6" t="s">
        <v>83</v>
      </c>
      <c r="B6" s="14">
        <v>41.312561825539809</v>
      </c>
      <c r="C6" s="14">
        <v>40.610248274505629</v>
      </c>
      <c r="D6" s="14">
        <v>39.919874053839031</v>
      </c>
      <c r="E6" s="14">
        <v>39.241236194923765</v>
      </c>
      <c r="F6" s="14">
        <v>38.57413517961006</v>
      </c>
      <c r="G6" s="14">
        <v>37.918374881556687</v>
      </c>
      <c r="H6" s="14">
        <v>37.273762508570222</v>
      </c>
      <c r="I6" s="14">
        <v>36.640108545924527</v>
      </c>
      <c r="J6" s="14">
        <v>36.01722670064381</v>
      </c>
      <c r="K6" s="14">
        <v>35.404933846732867</v>
      </c>
      <c r="L6" s="14">
        <v>34.80304997133841</v>
      </c>
      <c r="M6" s="14">
        <v>34.21139812182566</v>
      </c>
      <c r="N6" s="14">
        <v>33.629804353754622</v>
      </c>
      <c r="O6" s="14">
        <v>33.05809767974079</v>
      </c>
      <c r="P6" s="14">
        <v>32.496110019185195</v>
      </c>
      <c r="Q6" s="14">
        <v>31.943676148859048</v>
      </c>
      <c r="R6" s="14">
        <v>31.400633654328445</v>
      </c>
      <c r="S6" s="14">
        <v>30.866822882204861</v>
      </c>
      <c r="T6" s="14">
        <v>30.342086893207377</v>
      </c>
      <c r="U6" s="14">
        <v>29.826271416022852</v>
      </c>
      <c r="V6" s="14">
        <v>29.319224801950462</v>
      </c>
      <c r="W6" s="14">
        <v>28.820797980317302</v>
      </c>
      <c r="X6" s="14">
        <v>28.330844414651907</v>
      </c>
      <c r="Y6" s="14">
        <v>27.849220059602825</v>
      </c>
      <c r="Z6" s="14">
        <v>27.375783318589576</v>
      </c>
      <c r="AA6" s="14">
        <v>26.910395002173551</v>
      </c>
      <c r="AB6" s="14">
        <v>26.452918287136601</v>
      </c>
      <c r="AC6" s="14">
        <v>26.00321867625528</v>
      </c>
      <c r="AD6" s="14">
        <v>25.561163958758939</v>
      </c>
      <c r="AE6" s="14">
        <v>25.126624171460037</v>
      </c>
      <c r="AF6" s="14">
        <v>24.699471560545216</v>
      </c>
    </row>
    <row r="7" spans="1:32" x14ac:dyDescent="0.25">
      <c r="A7" t="s">
        <v>7</v>
      </c>
      <c r="B7" s="14">
        <v>67.850954773869361</v>
      </c>
      <c r="C7" s="14">
        <v>66.801809045226136</v>
      </c>
      <c r="D7" s="14">
        <v>65.752663316582925</v>
      </c>
      <c r="E7" s="14">
        <v>64.7035175879397</v>
      </c>
      <c r="F7" s="14">
        <v>63.654371859296482</v>
      </c>
      <c r="G7" s="14">
        <v>62.605226130653264</v>
      </c>
      <c r="H7" s="14">
        <v>61.556080402010039</v>
      </c>
      <c r="I7" s="14">
        <v>60.506934673366821</v>
      </c>
      <c r="J7" s="14">
        <v>59.457788944723603</v>
      </c>
      <c r="K7" s="14">
        <v>58.408643216080378</v>
      </c>
      <c r="L7" s="14">
        <v>55.796783919597992</v>
      </c>
      <c r="M7" s="14">
        <v>54.192321608040203</v>
      </c>
      <c r="N7" s="14">
        <v>52.587859296482414</v>
      </c>
      <c r="O7" s="14">
        <v>50.983396984924632</v>
      </c>
      <c r="P7" s="14">
        <v>49.378934673366849</v>
      </c>
      <c r="Q7" s="14">
        <v>47.77447236180906</v>
      </c>
      <c r="R7" s="14">
        <v>46.170010050251278</v>
      </c>
      <c r="S7" s="14">
        <v>44.565547738693489</v>
      </c>
      <c r="T7" s="14">
        <v>42.961085427135707</v>
      </c>
      <c r="U7" s="14">
        <v>41.356623115577925</v>
      </c>
      <c r="V7" s="14">
        <v>39.010251256281414</v>
      </c>
      <c r="W7" s="14">
        <v>38.254145728643216</v>
      </c>
      <c r="X7" s="14">
        <v>37.498040201005026</v>
      </c>
      <c r="Y7" s="14">
        <v>36.741934673366835</v>
      </c>
      <c r="Z7" s="14">
        <v>35.985829145728637</v>
      </c>
      <c r="AA7" s="14">
        <v>35.229723618090446</v>
      </c>
      <c r="AB7" s="14">
        <v>34.473618090452248</v>
      </c>
      <c r="AC7" s="14">
        <v>33.717512562814058</v>
      </c>
      <c r="AD7" s="14">
        <v>32.961407035175867</v>
      </c>
      <c r="AE7" s="14">
        <v>32.205301507537676</v>
      </c>
      <c r="AF7" s="14">
        <v>30.851306532663319</v>
      </c>
    </row>
    <row r="8" spans="1:32" x14ac:dyDescent="0.25">
      <c r="A8" t="s">
        <v>8</v>
      </c>
      <c r="B8" s="14">
        <v>80.851959798994983</v>
      </c>
      <c r="C8" s="14">
        <v>79.643065326633177</v>
      </c>
      <c r="D8" s="14">
        <v>78.434170854271372</v>
      </c>
      <c r="E8" s="14">
        <v>77.225276381909552</v>
      </c>
      <c r="F8" s="14">
        <v>76.016381909547746</v>
      </c>
      <c r="G8" s="14">
        <v>74.807487437185941</v>
      </c>
      <c r="H8" s="14">
        <v>73.598592964824121</v>
      </c>
      <c r="I8" s="14">
        <v>72.389698492462315</v>
      </c>
      <c r="J8" s="14">
        <v>71.18080402010051</v>
      </c>
      <c r="K8" s="14">
        <v>69.97190954773869</v>
      </c>
      <c r="L8" s="14">
        <v>66.889296482412078</v>
      </c>
      <c r="M8" s="14">
        <v>64.936412060301521</v>
      </c>
      <c r="N8" s="14">
        <v>62.983527638190971</v>
      </c>
      <c r="O8" s="14">
        <v>61.030643216080421</v>
      </c>
      <c r="P8" s="14">
        <v>59.077758793969863</v>
      </c>
      <c r="Q8" s="14">
        <v>57.124874371859313</v>
      </c>
      <c r="R8" s="14">
        <v>55.171989949748756</v>
      </c>
      <c r="S8" s="14">
        <v>53.219105527638206</v>
      </c>
      <c r="T8" s="14">
        <v>51.266221105527649</v>
      </c>
      <c r="U8" s="14">
        <v>49.313336683417099</v>
      </c>
      <c r="V8" s="14">
        <v>46.476331658291471</v>
      </c>
      <c r="W8" s="14">
        <v>45.556130653266344</v>
      </c>
      <c r="X8" s="14">
        <v>44.635929648241216</v>
      </c>
      <c r="Y8" s="14">
        <v>43.715728643216089</v>
      </c>
      <c r="Z8" s="14">
        <v>42.795527638190968</v>
      </c>
      <c r="AA8" s="14">
        <v>41.875326633165841</v>
      </c>
      <c r="AB8" s="14">
        <v>40.955125628140713</v>
      </c>
      <c r="AC8" s="14">
        <v>40.034924623115586</v>
      </c>
      <c r="AD8" s="14">
        <v>39.114723618090466</v>
      </c>
      <c r="AE8" s="14">
        <v>38.194522613065338</v>
      </c>
      <c r="AF8" s="14">
        <v>36.565477386934674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AA91-DCFF-4096-AB26-5D125085862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0.98666666666666669</v>
      </c>
    </row>
    <row r="4" spans="1:2" x14ac:dyDescent="0.25">
      <c r="A4">
        <v>2022</v>
      </c>
      <c r="B4" s="38">
        <f t="shared" ref="B4:B31" si="0">B3 + ((B$32-B$2)/($A$32-$A$2))*($A$3-$A$2)</f>
        <v>0.97333333333333338</v>
      </c>
    </row>
    <row r="5" spans="1:2" x14ac:dyDescent="0.25">
      <c r="A5">
        <v>2023</v>
      </c>
      <c r="B5" s="38">
        <f t="shared" si="0"/>
        <v>0.96000000000000008</v>
      </c>
    </row>
    <row r="6" spans="1:2" x14ac:dyDescent="0.25">
      <c r="A6">
        <v>2024</v>
      </c>
      <c r="B6" s="38">
        <f t="shared" si="0"/>
        <v>0.94666666666666677</v>
      </c>
    </row>
    <row r="7" spans="1:2" x14ac:dyDescent="0.25">
      <c r="A7">
        <v>2025</v>
      </c>
      <c r="B7" s="38">
        <f t="shared" si="0"/>
        <v>0.93333333333333346</v>
      </c>
    </row>
    <row r="8" spans="1:2" x14ac:dyDescent="0.25">
      <c r="A8">
        <v>2026</v>
      </c>
      <c r="B8" s="38">
        <f t="shared" si="0"/>
        <v>0.92000000000000015</v>
      </c>
    </row>
    <row r="9" spans="1:2" x14ac:dyDescent="0.25">
      <c r="A9">
        <v>2027</v>
      </c>
      <c r="B9" s="38">
        <f t="shared" si="0"/>
        <v>0.90666666666666684</v>
      </c>
    </row>
    <row r="10" spans="1:2" x14ac:dyDescent="0.25">
      <c r="A10">
        <v>2028</v>
      </c>
      <c r="B10" s="38">
        <f t="shared" si="0"/>
        <v>0.89333333333333353</v>
      </c>
    </row>
    <row r="11" spans="1:2" x14ac:dyDescent="0.25">
      <c r="A11">
        <v>2029</v>
      </c>
      <c r="B11" s="38">
        <f t="shared" si="0"/>
        <v>0.88000000000000023</v>
      </c>
    </row>
    <row r="12" spans="1:2" x14ac:dyDescent="0.25">
      <c r="A12">
        <v>2030</v>
      </c>
      <c r="B12" s="38">
        <f t="shared" si="0"/>
        <v>0.86666666666666692</v>
      </c>
    </row>
    <row r="13" spans="1:2" x14ac:dyDescent="0.25">
      <c r="A13">
        <v>2031</v>
      </c>
      <c r="B13" s="38">
        <f t="shared" si="0"/>
        <v>0.85333333333333361</v>
      </c>
    </row>
    <row r="14" spans="1:2" x14ac:dyDescent="0.25">
      <c r="A14">
        <v>2032</v>
      </c>
      <c r="B14" s="38">
        <f t="shared" si="0"/>
        <v>0.8400000000000003</v>
      </c>
    </row>
    <row r="15" spans="1:2" x14ac:dyDescent="0.25">
      <c r="A15">
        <v>2033</v>
      </c>
      <c r="B15" s="38">
        <f t="shared" si="0"/>
        <v>0.82666666666666699</v>
      </c>
    </row>
    <row r="16" spans="1:2" x14ac:dyDescent="0.25">
      <c r="A16">
        <v>2034</v>
      </c>
      <c r="B16" s="38">
        <f t="shared" si="0"/>
        <v>0.81333333333333369</v>
      </c>
    </row>
    <row r="17" spans="1:2" x14ac:dyDescent="0.25">
      <c r="A17">
        <v>2035</v>
      </c>
      <c r="B17" s="38">
        <f t="shared" si="0"/>
        <v>0.80000000000000038</v>
      </c>
    </row>
    <row r="18" spans="1:2" x14ac:dyDescent="0.25">
      <c r="A18">
        <v>2036</v>
      </c>
      <c r="B18" s="38">
        <f t="shared" si="0"/>
        <v>0.78666666666666707</v>
      </c>
    </row>
    <row r="19" spans="1:2" x14ac:dyDescent="0.25">
      <c r="A19">
        <v>2037</v>
      </c>
      <c r="B19" s="38">
        <f t="shared" si="0"/>
        <v>0.77333333333333376</v>
      </c>
    </row>
    <row r="20" spans="1:2" x14ac:dyDescent="0.25">
      <c r="A20">
        <v>2038</v>
      </c>
      <c r="B20" s="38">
        <f t="shared" si="0"/>
        <v>0.76000000000000045</v>
      </c>
    </row>
    <row r="21" spans="1:2" x14ac:dyDescent="0.25">
      <c r="A21">
        <v>2039</v>
      </c>
      <c r="B21" s="38">
        <f t="shared" si="0"/>
        <v>0.74666666666666714</v>
      </c>
    </row>
    <row r="22" spans="1:2" x14ac:dyDescent="0.25">
      <c r="A22">
        <v>2040</v>
      </c>
      <c r="B22" s="38">
        <f t="shared" si="0"/>
        <v>0.73333333333333384</v>
      </c>
    </row>
    <row r="23" spans="1:2" x14ac:dyDescent="0.25">
      <c r="A23">
        <v>2041</v>
      </c>
      <c r="B23" s="38">
        <f t="shared" si="0"/>
        <v>0.72000000000000053</v>
      </c>
    </row>
    <row r="24" spans="1:2" x14ac:dyDescent="0.25">
      <c r="A24">
        <v>2042</v>
      </c>
      <c r="B24" s="38">
        <f t="shared" si="0"/>
        <v>0.70666666666666722</v>
      </c>
    </row>
    <row r="25" spans="1:2" x14ac:dyDescent="0.25">
      <c r="A25">
        <v>2043</v>
      </c>
      <c r="B25" s="38">
        <f t="shared" si="0"/>
        <v>0.69333333333333391</v>
      </c>
    </row>
    <row r="26" spans="1:2" x14ac:dyDescent="0.25">
      <c r="A26">
        <v>2044</v>
      </c>
      <c r="B26" s="38">
        <f t="shared" si="0"/>
        <v>0.6800000000000006</v>
      </c>
    </row>
    <row r="27" spans="1:2" x14ac:dyDescent="0.25">
      <c r="A27">
        <v>2045</v>
      </c>
      <c r="B27" s="38">
        <f t="shared" si="0"/>
        <v>0.6666666666666673</v>
      </c>
    </row>
    <row r="28" spans="1:2" x14ac:dyDescent="0.25">
      <c r="A28">
        <v>2046</v>
      </c>
      <c r="B28" s="38">
        <f t="shared" si="0"/>
        <v>0.65333333333333399</v>
      </c>
    </row>
    <row r="29" spans="1:2" x14ac:dyDescent="0.25">
      <c r="A29">
        <v>2047</v>
      </c>
      <c r="B29" s="38">
        <f t="shared" si="0"/>
        <v>0.64000000000000068</v>
      </c>
    </row>
    <row r="30" spans="1:2" x14ac:dyDescent="0.25">
      <c r="A30">
        <v>2048</v>
      </c>
      <c r="B30" s="38">
        <f t="shared" si="0"/>
        <v>0.62666666666666737</v>
      </c>
    </row>
    <row r="31" spans="1:2" x14ac:dyDescent="0.25">
      <c r="A31">
        <v>2049</v>
      </c>
      <c r="B31" s="38">
        <f t="shared" si="0"/>
        <v>0.61333333333333406</v>
      </c>
    </row>
    <row r="32" spans="1:2" x14ac:dyDescent="0.25">
      <c r="A32">
        <v>2050</v>
      </c>
      <c r="B32" s="38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0.98333333333333328</v>
      </c>
    </row>
    <row r="4" spans="1:2" x14ac:dyDescent="0.25">
      <c r="A4">
        <v>2022</v>
      </c>
      <c r="B4" s="38">
        <f t="shared" ref="B4:B31" si="0">B3 + ((B$32-B$2)/($A$32-$A$2))*($A$3-$A$2)</f>
        <v>0.96666666666666656</v>
      </c>
    </row>
    <row r="5" spans="1:2" x14ac:dyDescent="0.25">
      <c r="A5">
        <v>2023</v>
      </c>
      <c r="B5" s="38">
        <f t="shared" si="0"/>
        <v>0.94999999999999984</v>
      </c>
    </row>
    <row r="6" spans="1:2" x14ac:dyDescent="0.25">
      <c r="A6">
        <v>2024</v>
      </c>
      <c r="B6" s="38">
        <f t="shared" si="0"/>
        <v>0.93333333333333313</v>
      </c>
    </row>
    <row r="7" spans="1:2" x14ac:dyDescent="0.25">
      <c r="A7">
        <v>2025</v>
      </c>
      <c r="B7" s="38">
        <f t="shared" si="0"/>
        <v>0.91666666666666641</v>
      </c>
    </row>
    <row r="8" spans="1:2" x14ac:dyDescent="0.25">
      <c r="A8">
        <v>2026</v>
      </c>
      <c r="B8" s="38">
        <f t="shared" si="0"/>
        <v>0.89999999999999969</v>
      </c>
    </row>
    <row r="9" spans="1:2" x14ac:dyDescent="0.25">
      <c r="A9">
        <v>2027</v>
      </c>
      <c r="B9" s="38">
        <f t="shared" si="0"/>
        <v>0.88333333333333297</v>
      </c>
    </row>
    <row r="10" spans="1:2" x14ac:dyDescent="0.25">
      <c r="A10">
        <v>2028</v>
      </c>
      <c r="B10" s="38">
        <f t="shared" si="0"/>
        <v>0.86666666666666625</v>
      </c>
    </row>
    <row r="11" spans="1:2" x14ac:dyDescent="0.25">
      <c r="A11">
        <v>2029</v>
      </c>
      <c r="B11" s="38">
        <f t="shared" si="0"/>
        <v>0.84999999999999953</v>
      </c>
    </row>
    <row r="12" spans="1:2" x14ac:dyDescent="0.25">
      <c r="A12">
        <v>2030</v>
      </c>
      <c r="B12" s="38">
        <f t="shared" si="0"/>
        <v>0.83333333333333282</v>
      </c>
    </row>
    <row r="13" spans="1:2" x14ac:dyDescent="0.25">
      <c r="A13">
        <v>2031</v>
      </c>
      <c r="B13" s="38">
        <f t="shared" si="0"/>
        <v>0.8166666666666661</v>
      </c>
    </row>
    <row r="14" spans="1:2" x14ac:dyDescent="0.25">
      <c r="A14">
        <v>2032</v>
      </c>
      <c r="B14" s="38">
        <f t="shared" si="0"/>
        <v>0.79999999999999938</v>
      </c>
    </row>
    <row r="15" spans="1:2" x14ac:dyDescent="0.25">
      <c r="A15">
        <v>2033</v>
      </c>
      <c r="B15" s="38">
        <f t="shared" si="0"/>
        <v>0.78333333333333266</v>
      </c>
    </row>
    <row r="16" spans="1:2" x14ac:dyDescent="0.25">
      <c r="A16">
        <v>2034</v>
      </c>
      <c r="B16" s="38">
        <f t="shared" si="0"/>
        <v>0.76666666666666594</v>
      </c>
    </row>
    <row r="17" spans="1:2" x14ac:dyDescent="0.25">
      <c r="A17">
        <v>2035</v>
      </c>
      <c r="B17" s="38">
        <f t="shared" si="0"/>
        <v>0.74999999999999922</v>
      </c>
    </row>
    <row r="18" spans="1:2" x14ac:dyDescent="0.25">
      <c r="A18">
        <v>2036</v>
      </c>
      <c r="B18" s="38">
        <f t="shared" si="0"/>
        <v>0.7333333333333325</v>
      </c>
    </row>
    <row r="19" spans="1:2" x14ac:dyDescent="0.25">
      <c r="A19">
        <v>2037</v>
      </c>
      <c r="B19" s="38">
        <f t="shared" si="0"/>
        <v>0.71666666666666579</v>
      </c>
    </row>
    <row r="20" spans="1:2" x14ac:dyDescent="0.25">
      <c r="A20">
        <v>2038</v>
      </c>
      <c r="B20" s="38">
        <f t="shared" si="0"/>
        <v>0.69999999999999907</v>
      </c>
    </row>
    <row r="21" spans="1:2" x14ac:dyDescent="0.25">
      <c r="A21">
        <v>2039</v>
      </c>
      <c r="B21" s="38">
        <f t="shared" si="0"/>
        <v>0.68333333333333235</v>
      </c>
    </row>
    <row r="22" spans="1:2" x14ac:dyDescent="0.25">
      <c r="A22">
        <v>2040</v>
      </c>
      <c r="B22" s="38">
        <f t="shared" si="0"/>
        <v>0.66666666666666563</v>
      </c>
    </row>
    <row r="23" spans="1:2" x14ac:dyDescent="0.25">
      <c r="A23">
        <v>2041</v>
      </c>
      <c r="B23" s="38">
        <f t="shared" si="0"/>
        <v>0.64999999999999891</v>
      </c>
    </row>
    <row r="24" spans="1:2" x14ac:dyDescent="0.25">
      <c r="A24">
        <v>2042</v>
      </c>
      <c r="B24" s="38">
        <f t="shared" si="0"/>
        <v>0.63333333333333219</v>
      </c>
    </row>
    <row r="25" spans="1:2" x14ac:dyDescent="0.25">
      <c r="A25">
        <v>2043</v>
      </c>
      <c r="B25" s="38">
        <f t="shared" si="0"/>
        <v>0.61666666666666548</v>
      </c>
    </row>
    <row r="26" spans="1:2" x14ac:dyDescent="0.25">
      <c r="A26">
        <v>2044</v>
      </c>
      <c r="B26" s="38">
        <f t="shared" si="0"/>
        <v>0.59999999999999876</v>
      </c>
    </row>
    <row r="27" spans="1:2" x14ac:dyDescent="0.25">
      <c r="A27">
        <v>2045</v>
      </c>
      <c r="B27" s="38">
        <f t="shared" si="0"/>
        <v>0.58333333333333204</v>
      </c>
    </row>
    <row r="28" spans="1:2" x14ac:dyDescent="0.25">
      <c r="A28">
        <v>2046</v>
      </c>
      <c r="B28" s="38">
        <f t="shared" si="0"/>
        <v>0.56666666666666532</v>
      </c>
    </row>
    <row r="29" spans="1:2" x14ac:dyDescent="0.25">
      <c r="A29">
        <v>2047</v>
      </c>
      <c r="B29" s="38">
        <f t="shared" si="0"/>
        <v>0.5499999999999986</v>
      </c>
    </row>
    <row r="30" spans="1:2" x14ac:dyDescent="0.25">
      <c r="A30">
        <v>2048</v>
      </c>
      <c r="B30" s="38">
        <f t="shared" si="0"/>
        <v>0.53333333333333188</v>
      </c>
    </row>
    <row r="31" spans="1:2" x14ac:dyDescent="0.25">
      <c r="A31">
        <v>2049</v>
      </c>
      <c r="B31" s="38">
        <f t="shared" si="0"/>
        <v>0.51666666666666516</v>
      </c>
    </row>
    <row r="32" spans="1:2" x14ac:dyDescent="0.25">
      <c r="A32">
        <v>2050</v>
      </c>
      <c r="B32" s="38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0.98</v>
      </c>
    </row>
    <row r="4" spans="1:2" x14ac:dyDescent="0.25">
      <c r="A4">
        <v>2022</v>
      </c>
      <c r="B4" s="38">
        <f t="shared" ref="B4:B31" si="0">B3 + ((B$32-B$2)/($A$32-$A$2))*($A$3-$A$2)</f>
        <v>0.96</v>
      </c>
    </row>
    <row r="5" spans="1:2" x14ac:dyDescent="0.25">
      <c r="A5">
        <v>2023</v>
      </c>
      <c r="B5" s="38">
        <f t="shared" si="0"/>
        <v>0.94</v>
      </c>
    </row>
    <row r="6" spans="1:2" x14ac:dyDescent="0.25">
      <c r="A6">
        <v>2024</v>
      </c>
      <c r="B6" s="38">
        <f t="shared" si="0"/>
        <v>0.91999999999999993</v>
      </c>
    </row>
    <row r="7" spans="1:2" x14ac:dyDescent="0.25">
      <c r="A7">
        <v>2025</v>
      </c>
      <c r="B7" s="38">
        <f t="shared" si="0"/>
        <v>0.89999999999999991</v>
      </c>
    </row>
    <row r="8" spans="1:2" x14ac:dyDescent="0.25">
      <c r="A8">
        <v>2026</v>
      </c>
      <c r="B8" s="38">
        <f t="shared" si="0"/>
        <v>0.87999999999999989</v>
      </c>
    </row>
    <row r="9" spans="1:2" x14ac:dyDescent="0.25">
      <c r="A9">
        <v>2027</v>
      </c>
      <c r="B9" s="38">
        <f t="shared" si="0"/>
        <v>0.85999999999999988</v>
      </c>
    </row>
    <row r="10" spans="1:2" x14ac:dyDescent="0.25">
      <c r="A10">
        <v>2028</v>
      </c>
      <c r="B10" s="38">
        <f t="shared" si="0"/>
        <v>0.83999999999999986</v>
      </c>
    </row>
    <row r="11" spans="1:2" x14ac:dyDescent="0.25">
      <c r="A11">
        <v>2029</v>
      </c>
      <c r="B11" s="38">
        <f t="shared" si="0"/>
        <v>0.81999999999999984</v>
      </c>
    </row>
    <row r="12" spans="1:2" x14ac:dyDescent="0.25">
      <c r="A12">
        <v>2030</v>
      </c>
      <c r="B12" s="38">
        <f t="shared" si="0"/>
        <v>0.79999999999999982</v>
      </c>
    </row>
    <row r="13" spans="1:2" x14ac:dyDescent="0.25">
      <c r="A13">
        <v>2031</v>
      </c>
      <c r="B13" s="38">
        <f t="shared" si="0"/>
        <v>0.7799999999999998</v>
      </c>
    </row>
    <row r="14" spans="1:2" x14ac:dyDescent="0.25">
      <c r="A14">
        <v>2032</v>
      </c>
      <c r="B14" s="38">
        <f t="shared" si="0"/>
        <v>0.75999999999999979</v>
      </c>
    </row>
    <row r="15" spans="1:2" x14ac:dyDescent="0.25">
      <c r="A15">
        <v>2033</v>
      </c>
      <c r="B15" s="38">
        <f t="shared" si="0"/>
        <v>0.73999999999999977</v>
      </c>
    </row>
    <row r="16" spans="1:2" x14ac:dyDescent="0.25">
      <c r="A16">
        <v>2034</v>
      </c>
      <c r="B16" s="38">
        <f t="shared" si="0"/>
        <v>0.71999999999999975</v>
      </c>
    </row>
    <row r="17" spans="1:2" x14ac:dyDescent="0.25">
      <c r="A17">
        <v>2035</v>
      </c>
      <c r="B17" s="38">
        <f t="shared" si="0"/>
        <v>0.69999999999999973</v>
      </c>
    </row>
    <row r="18" spans="1:2" x14ac:dyDescent="0.25">
      <c r="A18">
        <v>2036</v>
      </c>
      <c r="B18" s="38">
        <f t="shared" si="0"/>
        <v>0.67999999999999972</v>
      </c>
    </row>
    <row r="19" spans="1:2" x14ac:dyDescent="0.25">
      <c r="A19">
        <v>2037</v>
      </c>
      <c r="B19" s="38">
        <f t="shared" si="0"/>
        <v>0.6599999999999997</v>
      </c>
    </row>
    <row r="20" spans="1:2" x14ac:dyDescent="0.25">
      <c r="A20">
        <v>2038</v>
      </c>
      <c r="B20" s="38">
        <f t="shared" si="0"/>
        <v>0.63999999999999968</v>
      </c>
    </row>
    <row r="21" spans="1:2" x14ac:dyDescent="0.25">
      <c r="A21">
        <v>2039</v>
      </c>
      <c r="B21" s="38">
        <f t="shared" si="0"/>
        <v>0.61999999999999966</v>
      </c>
    </row>
    <row r="22" spans="1:2" x14ac:dyDescent="0.25">
      <c r="A22">
        <v>2040</v>
      </c>
      <c r="B22" s="38">
        <f t="shared" si="0"/>
        <v>0.59999999999999964</v>
      </c>
    </row>
    <row r="23" spans="1:2" x14ac:dyDescent="0.25">
      <c r="A23">
        <v>2041</v>
      </c>
      <c r="B23" s="38">
        <f t="shared" si="0"/>
        <v>0.57999999999999963</v>
      </c>
    </row>
    <row r="24" spans="1:2" x14ac:dyDescent="0.25">
      <c r="A24">
        <v>2042</v>
      </c>
      <c r="B24" s="38">
        <f t="shared" si="0"/>
        <v>0.55999999999999961</v>
      </c>
    </row>
    <row r="25" spans="1:2" x14ac:dyDescent="0.25">
      <c r="A25">
        <v>2043</v>
      </c>
      <c r="B25" s="38">
        <f t="shared" si="0"/>
        <v>0.53999999999999959</v>
      </c>
    </row>
    <row r="26" spans="1:2" x14ac:dyDescent="0.25">
      <c r="A26">
        <v>2044</v>
      </c>
      <c r="B26" s="38">
        <f t="shared" si="0"/>
        <v>0.51999999999999957</v>
      </c>
    </row>
    <row r="27" spans="1:2" x14ac:dyDescent="0.25">
      <c r="A27">
        <v>2045</v>
      </c>
      <c r="B27" s="38">
        <f t="shared" si="0"/>
        <v>0.49999999999999956</v>
      </c>
    </row>
    <row r="28" spans="1:2" x14ac:dyDescent="0.25">
      <c r="A28">
        <v>2046</v>
      </c>
      <c r="B28" s="38">
        <f t="shared" si="0"/>
        <v>0.47999999999999954</v>
      </c>
    </row>
    <row r="29" spans="1:2" x14ac:dyDescent="0.25">
      <c r="A29">
        <v>2047</v>
      </c>
      <c r="B29" s="38">
        <f t="shared" si="0"/>
        <v>0.45999999999999952</v>
      </c>
    </row>
    <row r="30" spans="1:2" x14ac:dyDescent="0.25">
      <c r="A30">
        <v>2048</v>
      </c>
      <c r="B30" s="38">
        <f t="shared" si="0"/>
        <v>0.4399999999999995</v>
      </c>
    </row>
    <row r="31" spans="1:2" x14ac:dyDescent="0.25">
      <c r="A31">
        <v>2049</v>
      </c>
      <c r="B31" s="38">
        <f t="shared" si="0"/>
        <v>0.41999999999999948</v>
      </c>
    </row>
    <row r="32" spans="1:2" x14ac:dyDescent="0.25">
      <c r="A32">
        <v>2050</v>
      </c>
      <c r="B32" s="38">
        <v>0.4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9B148AC36963479D017C70D92FB10D" ma:contentTypeVersion="0" ma:contentTypeDescription="Create a new document." ma:contentTypeScope="" ma:versionID="33f061ac6f57d01ae69bd1e92657a07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58CA65-D7C9-4E12-943C-846D6CA6E9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ADA5A6-0174-4E2E-B434-AED73984DC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6699EE8-022E-42D6-AF6D-C07B577F19C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Conversion_1</vt:lpstr>
      <vt:lpstr>Conversion_2</vt:lpstr>
      <vt:lpstr>Fuel Savings_0</vt:lpstr>
      <vt:lpstr>Fuel Savings_10</vt:lpstr>
      <vt:lpstr>Fuel Savings_20</vt:lpstr>
      <vt:lpstr>Fuel Savings_30</vt:lpstr>
      <vt:lpstr>Fuel Savings_40</vt:lpstr>
      <vt:lpstr>Fuel Savings_50</vt:lpstr>
      <vt:lpstr>Fuel Savings_60</vt:lpstr>
      <vt:lpstr>Fuel Savings_70</vt:lpstr>
      <vt:lpstr>Fuel Savings_80</vt:lpstr>
      <vt:lpstr>Fuel Savings_90</vt:lpstr>
      <vt:lpstr>Emission_cap</vt:lpstr>
      <vt:lpstr>Emission_cap_2</vt:lpstr>
      <vt:lpstr>50%_WTW</vt:lpstr>
      <vt:lpstr>CO2-Price</vt:lpstr>
      <vt:lpstr>70%_WTW</vt:lpstr>
      <vt:lpstr>Ship_cap</vt:lpstr>
      <vt:lpstr>99%_WTW</vt:lpstr>
      <vt:lpstr>TTW</vt:lpstr>
      <vt:lpstr>ConveH2toFuel</vt:lpstr>
      <vt:lpstr>Ramping_fuels_availability</vt:lpstr>
      <vt:lpstr>ConveCCStoFuel</vt:lpstr>
      <vt:lpstr>i_Fuel_emissions_WTT_Off-grid_1</vt:lpstr>
      <vt:lpstr>i_Fuel_emissions_WTT_Off-grid</vt:lpstr>
      <vt:lpstr>i_Fuel_emissions_WTT_Mixed_1</vt:lpstr>
      <vt:lpstr>i_Fuel_emissions_WTT_Mixed</vt:lpstr>
      <vt:lpstr>Fuel_emissions_TTW_GWP20</vt:lpstr>
      <vt:lpstr>Fuel_emissions_WTT_Off-grid</vt:lpstr>
      <vt:lpstr>Fuel_emissions_WTT_Mixed</vt:lpstr>
      <vt:lpstr>Fuel_emissions_TTW</vt:lpstr>
      <vt:lpstr>Fuel_cost_Mixed_old1</vt:lpstr>
      <vt:lpstr>Fuel_cost_Mixed</vt:lpstr>
      <vt:lpstr>Fuel_cost_Off-grid (2)</vt:lpstr>
      <vt:lpstr>Fuel_cost_Off-grid</vt:lpstr>
      <vt:lpstr>Fuel_tax</vt:lpstr>
      <vt:lpstr>Availability_HBLD</vt:lpstr>
      <vt:lpstr>Availability_MBMD</vt:lpstr>
      <vt:lpstr>Availability_MBMD(1)</vt:lpstr>
      <vt:lpstr>Availability_LBLD</vt:lpstr>
      <vt:lpstr>Availability_BECCU</vt:lpstr>
      <vt:lpstr>Shared_biomass_available</vt:lpstr>
      <vt:lpstr>Shared_biomass_available_old</vt:lpstr>
      <vt:lpstr>Av_trans_work_adj</vt:lpstr>
      <vt:lpstr>Ship_demand_SSP1OLD</vt:lpstr>
      <vt:lpstr>Ship_demand_SSP1</vt:lpstr>
      <vt:lpstr>Ship_demand_SSP5OLD</vt:lpstr>
      <vt:lpstr>Ship_demand_SSP5</vt:lpstr>
      <vt:lpstr>Ship_demand_SSP5 (2)</vt:lpstr>
      <vt:lpstr>Av_trans_work_adjOLD</vt:lpstr>
      <vt:lpstr>Av_trans_work</vt:lpstr>
      <vt:lpstr>Ship_demand_share</vt:lpstr>
      <vt:lpstr>Ship_fuel_eff (2)</vt:lpstr>
      <vt:lpstr>Ship_fuel_eff</vt:lpstr>
      <vt:lpstr>Ship_prod_cap_calc</vt:lpstr>
      <vt:lpstr>Ship_prod_cap_old</vt:lpstr>
      <vt:lpstr>Ship_prod_cap</vt:lpstr>
      <vt:lpstr>Ship_data</vt:lpstr>
      <vt:lpstr>Existing_fleet</vt:lpstr>
      <vt:lpstr>Ship_demand_const</vt:lpstr>
      <vt:lpstr>Ship_type_relation</vt:lpstr>
      <vt:lpstr>Ship_ages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Josefin Shapiro-Bengtsen</dc:creator>
  <cp:lastModifiedBy>Frederik Skou Fertin</cp:lastModifiedBy>
  <dcterms:created xsi:type="dcterms:W3CDTF">2021-02-16T11:35:32Z</dcterms:created>
  <dcterms:modified xsi:type="dcterms:W3CDTF">2024-05-28T09:34:10Z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0x010100879B148AC36963479D017C70D92FB10D</vt:lpwstr>
  </property>
</Properties>
</file>