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WA Data Analytics Bootcamp\Module 1- Excel\Module 1 Challenge\Starter_Code\"/>
    </mc:Choice>
  </mc:AlternateContent>
  <xr:revisionPtr revIDLastSave="0" documentId="13_ncr:1_{B6D25F24-021C-48EB-BBA1-7452E2C4B37B}" xr6:coauthVersionLast="47" xr6:coauthVersionMax="47" xr10:uidLastSave="{00000000-0000-0000-0000-000000000000}"/>
  <bookViews>
    <workbookView xWindow="19095" yWindow="0" windowWidth="19410" windowHeight="20955" tabRatio="614" firstSheet="2" activeTab="5" xr2:uid="{00000000-000D-0000-FFFF-FFFF00000000}"/>
  </bookViews>
  <sheets>
    <sheet name="Crowdfunding" sheetId="1" r:id="rId1"/>
    <sheet name="Pivot Table" sheetId="3" r:id="rId2"/>
    <sheet name="Sub-Category Pivot Table" sheetId="4" r:id="rId3"/>
    <sheet name="Date Created Pivot Table" sheetId="8" r:id="rId4"/>
    <sheet name="Bonus" sheetId="10" r:id="rId5"/>
    <sheet name="Stat. Analysis" sheetId="12" r:id="rId6"/>
  </sheets>
  <definedNames>
    <definedName name="_xlnm._FilterDatabase" localSheetId="0" hidden="1">Crowdfunding!$A$1:$T$1001</definedName>
    <definedName name="CrowdfundInfo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2" l="1"/>
  <c r="D8" i="12"/>
  <c r="H7" i="12"/>
  <c r="D7" i="12"/>
  <c r="H5" i="12"/>
  <c r="H4" i="12"/>
  <c r="H3" i="12"/>
  <c r="H2" i="12"/>
  <c r="D5" i="12"/>
  <c r="D4" i="12"/>
  <c r="D3" i="12"/>
  <c r="D2" i="12"/>
  <c r="B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2" i="10"/>
  <c r="B3" i="10"/>
  <c r="C3" i="10"/>
  <c r="B4" i="10"/>
  <c r="C4" i="10"/>
  <c r="B5" i="10"/>
  <c r="B6" i="10"/>
  <c r="B7" i="10"/>
  <c r="B8" i="10"/>
  <c r="B9" i="10"/>
  <c r="B10" i="10"/>
  <c r="B11" i="10"/>
  <c r="B12" i="10"/>
  <c r="B1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3" i="10" l="1"/>
  <c r="H13" i="10" s="1"/>
  <c r="E12" i="10"/>
  <c r="F12" i="10" s="1"/>
  <c r="E11" i="10"/>
  <c r="G11" i="10" s="1"/>
  <c r="E10" i="10"/>
  <c r="F10" i="10" s="1"/>
  <c r="E9" i="10"/>
  <c r="F9" i="10" s="1"/>
  <c r="E8" i="10"/>
  <c r="H8" i="10" s="1"/>
  <c r="E7" i="10"/>
  <c r="H7" i="10" s="1"/>
  <c r="E6" i="10"/>
  <c r="F6" i="10" s="1"/>
  <c r="E5" i="10"/>
  <c r="F5" i="10" s="1"/>
  <c r="E4" i="10"/>
  <c r="H4" i="10" s="1"/>
  <c r="E3" i="10"/>
  <c r="H3" i="10" s="1"/>
  <c r="E2" i="10"/>
  <c r="H2" i="10" s="1"/>
  <c r="H10" i="10" l="1"/>
  <c r="G10" i="10"/>
  <c r="H9" i="10"/>
  <c r="H6" i="10"/>
  <c r="G9" i="10"/>
  <c r="G6" i="10"/>
  <c r="G7" i="10"/>
  <c r="H12" i="10"/>
  <c r="G12" i="10"/>
  <c r="F11" i="10"/>
  <c r="G8" i="10"/>
  <c r="G3" i="10"/>
  <c r="F13" i="10"/>
  <c r="F2" i="10"/>
  <c r="G13" i="10"/>
  <c r="F4" i="10"/>
  <c r="F7" i="10"/>
  <c r="H11" i="10"/>
  <c r="F3" i="10"/>
  <c r="G2" i="10"/>
  <c r="H5" i="10"/>
  <c r="F8" i="10"/>
  <c r="G5" i="10"/>
  <c r="G4" i="10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<sst xmlns="http://schemas.openxmlformats.org/spreadsheetml/2006/main" count="9071" uniqueCount="2116">
  <si>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</si>
  <si>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</si>
  <si>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</si>
  <si>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</si>
  <si>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</si>
  <si>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</si>
  <si>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</si>
  <si>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</si>
  <si>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</si>
  <si>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</si>
  <si>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</si>
  <si>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</si>
  <si>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</si>
  <si>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</si>
  <si>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</si>
  <si>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</si>
  <si>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</si>
  <si>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</si>
  <si>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</si>
  <si>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</si>
  <si>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</si>
  <si>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</si>
  <si>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</si>
  <si>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</si>
  <si>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</si>
  <si>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</si>
  <si>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</si>
  <si>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</si>
  <si>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</si>
  <si>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</si>
  <si>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</si>
  <si>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</si>
  <si>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</si>
  <si>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</si>
  <si>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</si>
  <si>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</si>
  <si>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</si>
  <si>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</si>
  <si>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</si>
  <si>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</si>
  <si>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</si>
  <si>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</si>
  <si>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</si>
  <si>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</si>
  <si>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</si>
  <si>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</si>
  <si>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</si>
  <si>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</si>
  <si>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</si>
  <si>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</si>
  <si>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</si>
  <si>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</si>
  <si>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</si>
  <si>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</si>
  <si>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</si>
  <si>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</si>
  <si>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</si>
  <si>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</si>
  <si>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</si>
  <si>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</si>
  <si>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</si>
  <si>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</si>
  <si>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</si>
  <si>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</si>
  <si>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</si>
  <si>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</si>
  <si>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</si>
  <si>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</si>
  <si>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</si>
  <si>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</si>
  <si>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</si>
  <si>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</si>
  <si>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</si>
  <si>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</si>
  <si>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</si>
  <si>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</si>
  <si>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</si>
  <si>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</si>
  <si>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</si>
  <si>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</si>
  <si>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</si>
  <si>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</si>
  <si>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</si>
  <si>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</si>
  <si>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</si>
  <si>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</si>
  <si>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</si>
  <si>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</si>
  <si>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</si>
  <si>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</si>
  <si>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</si>
  <si>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</si>
  <si>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</si>
  <si>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</si>
  <si>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</si>
  <si>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</si>
  <si>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</si>
  <si>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</si>
  <si>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</si>
  <si>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</si>
  <si>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</si>
  <si>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</si>
  <si>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</si>
  <si>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</si>
  <si>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</si>
  <si>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</si>
  <si>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</si>
  <si>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</si>
  <si>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</si>
  <si>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</si>
  <si>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</si>
  <si>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</si>
  <si>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</si>
  <si>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</si>
  <si>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</si>
  <si>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</si>
  <si>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</si>
  <si>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</si>
  <si>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</si>
  <si>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</si>
  <si>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</si>
  <si>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</si>
  <si>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</si>
  <si>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</si>
  <si>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</si>
  <si>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</si>
  <si>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</si>
  <si>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</si>
  <si>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</si>
  <si>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</si>
  <si>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</si>
  <si>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</si>
  <si>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</si>
  <si>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</si>
  <si>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</si>
  <si>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</si>
  <si>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</si>
  <si>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</si>
  <si>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</si>
  <si>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</si>
  <si>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</si>
  <si>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</si>
  <si>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</si>
  <si>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</si>
  <si>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</si>
  <si>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</si>
  <si>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</si>
  <si>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</si>
  <si>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</si>
  <si>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</si>
  <si>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</si>
  <si>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</si>
  <si>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</si>
  <si>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</si>
  <si>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</si>
  <si>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</si>
  <si>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</si>
  <si>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</si>
  <si>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</si>
  <si>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</si>
  <si>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</si>
  <si>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</si>
  <si>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</si>
  <si>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</si>
  <si>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</si>
  <si>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</si>
  <si>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</si>
  <si>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</si>
  <si>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</si>
  <si>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</si>
  <si>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</si>
  <si>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</si>
  <si>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</si>
  <si>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</si>
  <si>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</si>
  <si>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</si>
  <si>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</si>
  <si>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</si>
  <si>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</si>
  <si>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</si>
  <si>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</si>
  <si>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</si>
  <si>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</si>
  <si>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</si>
  <si>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</si>
  <si>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</si>
  <si>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</si>
  <si>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</si>
  <si>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</si>
  <si>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</si>
  <si>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</si>
  <si>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</si>
  <si>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</si>
  <si>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</si>
  <si>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</si>
  <si>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</si>
  <si>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</si>
  <si>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</si>
  <si>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</si>
  <si>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</si>
  <si>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</si>
  <si>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</si>
  <si>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</si>
  <si>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</si>
  <si>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</si>
  <si>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</si>
  <si>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</si>
  <si>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</si>
  <si>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</si>
  <si>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</si>
  <si>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</si>
  <si>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</si>
  <si>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</si>
  <si>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</si>
  <si>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</si>
  <si>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</si>
  <si>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</si>
  <si>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</si>
  <si>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</si>
  <si>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</si>
  <si>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</si>
  <si>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</si>
  <si>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</si>
  <si>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</si>
  <si>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</si>
  <si>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</si>
  <si>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</si>
  <si>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</si>
  <si>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</si>
  <si>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</si>
  <si>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</si>
  <si>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</si>
  <si>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</si>
  <si>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</si>
  <si>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</si>
  <si>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</si>
  <si>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</si>
  <si>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</si>
  <si>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</si>
  <si>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</si>
  <si>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</si>
  <si>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</si>
  <si>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</si>
  <si>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</si>
  <si>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</si>
  <si>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</si>
  <si>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</si>
  <si>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</si>
  <si>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</si>
  <si>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</si>
  <si>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</si>
  <si>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</si>
  <si>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</si>
  <si>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</si>
  <si>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</si>
  <si>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</si>
  <si>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</si>
  <si>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</si>
  <si>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</si>
  <si>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</si>
  <si>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</si>
  <si>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</si>
  <si>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</si>
  <si>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</si>
  <si>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</si>
  <si>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</si>
  <si>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</si>
  <si>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</si>
  <si>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</si>
  <si>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</si>
  <si>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</si>
  <si>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</si>
  <si>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</si>
  <si>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</si>
  <si>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</si>
  <si>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</si>
  <si>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</si>
  <si>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</si>
  <si>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</si>
  <si>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</si>
  <si>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</si>
  <si>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</si>
  <si>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</si>
  <si>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</si>
  <si>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</si>
  <si>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</si>
  <si>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</si>
  <si>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</si>
  <si>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</si>
  <si>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</si>
  <si>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</si>
  <si>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</si>
  <si>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</si>
  <si>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</si>
  <si>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</si>
  <si>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</si>
  <si>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</si>
  <si>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</si>
  <si>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</si>
  <si>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</si>
  <si>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</si>
  <si>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</si>
  <si>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</si>
  <si>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</si>
  <si>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</si>
  <si>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</si>
  <si>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</si>
  <si>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</si>
  <si>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</si>
  <si>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</si>
  <si>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</si>
  <si>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</si>
  <si>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</si>
  <si>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</si>
  <si>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</si>
  <si>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</si>
  <si>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</si>
  <si>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</si>
  <si>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</si>
  <si>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</si>
  <si>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</si>
  <si>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</si>
  <si>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</si>
  <si>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</si>
  <si>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</si>
  <si>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</si>
  <si>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</si>
  <si>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</si>
  <si>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</si>
  <si>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</si>
  <si>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</si>
  <si>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</si>
  <si>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</si>
  <si>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</si>
  <si>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</si>
  <si>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</si>
  <si>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</si>
  <si>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</si>
  <si>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</si>
  <si>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</si>
  <si>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</si>
  <si>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</si>
  <si>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</si>
  <si>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</si>
  <si>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</si>
  <si>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</si>
  <si>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</si>
  <si>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</si>
  <si>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</si>
  <si>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</si>
  <si>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</si>
  <si>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</si>
  <si>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</si>
  <si>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</si>
  <si>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</si>
  <si>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</si>
  <si>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</si>
  <si>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</si>
  <si>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</si>
  <si>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</si>
  <si>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</si>
  <si>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</si>
  <si>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</si>
  <si>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</si>
  <si>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</si>
  <si>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</si>
  <si>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</si>
  <si>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</si>
  <si>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</si>
  <si>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</si>
  <si>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</si>
  <si>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</si>
  <si>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</si>
  <si>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</si>
  <si>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</si>
  <si>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</si>
  <si>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</si>
  <si>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</si>
  <si>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</si>
  <si>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</si>
  <si>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</si>
  <si>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</si>
  <si>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</si>
  <si>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</si>
  <si>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</si>
  <si>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</si>
  <si>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</si>
  <si>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</si>
  <si>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</si>
  <si>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</si>
  <si>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</si>
  <si>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</si>
  <si>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</si>
  <si>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</si>
  <si>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</si>
  <si>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</si>
  <si>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</si>
  <si>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</si>
  <si>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</si>
  <si>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</si>
  <si>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</si>
  <si>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</si>
  <si>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</si>
  <si>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</si>
  <si>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</si>
  <si>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</si>
  <si>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</si>
  <si>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</si>
  <si>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</si>
  <si>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</si>
  <si>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</si>
  <si>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</si>
  <si>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</si>
  <si>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</si>
  <si>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</si>
  <si>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</si>
  <si>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</si>
  <si>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</si>
  <si>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</si>
  <si>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</si>
  <si>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</si>
  <si>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</si>
  <si>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</si>
  <si>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</si>
  <si>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</si>
  <si>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</si>
  <si>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</si>
  <si>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</si>
  <si>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</si>
  <si>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</si>
  <si>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</si>
  <si>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</si>
  <si>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</si>
  <si>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</si>
  <si>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</si>
  <si>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</si>
  <si>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</si>
  <si>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</si>
  <si>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</si>
  <si>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</si>
  <si>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</si>
  <si>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</si>
  <si>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</si>
  <si>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</si>
  <si>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</si>
  <si>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</si>
  <si>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</si>
  <si>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</si>
  <si>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</si>
  <si>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</si>
  <si>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</si>
  <si>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</si>
  <si>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</si>
  <si>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</si>
  <si>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</si>
  <si>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</si>
  <si>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</si>
  <si>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</si>
  <si>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</si>
  <si>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</si>
  <si>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</si>
  <si>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</si>
  <si>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</si>
  <si>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</si>
  <si>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</si>
  <si>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</si>
  <si>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</si>
  <si>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</si>
  <si>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</si>
  <si>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</si>
  <si>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</si>
  <si>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</si>
  <si>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</si>
  <si>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</si>
  <si>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</si>
  <si>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</si>
  <si>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</si>
  <si>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</si>
  <si>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</si>
  <si>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</si>
  <si>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</si>
  <si>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</si>
  <si>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</si>
  <si>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</si>
  <si>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</si>
  <si>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</si>
  <si>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</si>
  <si>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</si>
  <si>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</si>
  <si>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</si>
  <si>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</si>
  <si>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</si>
  <si>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</si>
  <si>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</si>
  <si>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</si>
  <si>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</si>
  <si>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</si>
  <si>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</si>
  <si>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</si>
  <si>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</si>
  <si>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</si>
  <si>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</si>
  <si>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</si>
  <si>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</si>
  <si>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</si>
  <si>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</si>
  <si>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</si>
  <si>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</si>
  <si>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</si>
  <si>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</si>
  <si>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</si>
  <si>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</si>
  <si>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</si>
  <si>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</si>
  <si>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</si>
  <si>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</si>
  <si>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</si>
  <si>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</si>
  <si>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</si>
  <si>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</si>
  <si>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</si>
  <si>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</si>
  <si>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</si>
  <si>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</si>
  <si>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</si>
  <si>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</si>
  <si>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</si>
  <si>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</si>
  <si>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</si>
  <si>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</si>
  <si>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</si>
  <si>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</si>
  <si>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</si>
  <si>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</si>
  <si>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</si>
  <si>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</si>
  <si>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</si>
  <si>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</si>
  <si>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</si>
  <si>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</si>
  <si>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</si>
  <si>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</si>
  <si>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</si>
  <si>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</si>
  <si>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</si>
  <si>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</si>
  <si>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</si>
  <si>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</si>
  <si>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</si>
  <si>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</si>
  <si>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</si>
  <si>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</si>
  <si>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</si>
  <si>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</si>
  <si>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</si>
  <si>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</si>
  <si>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</si>
  <si>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</si>
  <si>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</si>
  <si>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</si>
  <si>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</si>
  <si>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</si>
  <si>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</si>
  <si>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</si>
  <si>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</si>
  <si>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</si>
  <si>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</si>
  <si>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</si>
  <si>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</si>
  <si>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</si>
  <si>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</si>
  <si>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</si>
  <si>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</si>
  <si>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</si>
  <si>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</si>
  <si>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</si>
  <si>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</si>
  <si>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</si>
  <si>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</si>
  <si>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</si>
  <si>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</si>
  <si>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</si>
  <si>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</si>
  <si>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</si>
  <si>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</si>
  <si>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</si>
  <si>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</si>
  <si>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</si>
  <si>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</si>
  <si>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</si>
  <si>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</si>
  <si>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</si>
  <si>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</si>
  <si>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</si>
  <si>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</si>
  <si>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</si>
  <si>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</si>
  <si>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</si>
  <si>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</si>
  <si>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</si>
  <si>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</si>
  <si>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</si>
  <si>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</si>
  <si>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</si>
  <si>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</si>
  <si>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</si>
  <si>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</si>
  <si>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</si>
  <si>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</si>
  <si>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</si>
  <si>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</si>
  <si>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</si>
  <si>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</si>
  <si>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</si>
  <si>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</si>
  <si>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</si>
  <si>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</si>
  <si>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</si>
  <si>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</si>
  <si>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</si>
  <si>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</si>
  <si>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</si>
  <si>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</si>
  <si>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</si>
  <si>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</si>
  <si>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</si>
  <si>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</si>
  <si>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</si>
  <si>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</si>
  <si>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</si>
  <si>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</si>
  <si>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</si>
  <si>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</si>
  <si>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</si>
  <si>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</si>
  <si>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</si>
  <si>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</si>
  <si>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</si>
  <si>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</si>
  <si>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</si>
  <si>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</si>
  <si>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</si>
  <si>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</si>
  <si>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</si>
  <si>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</si>
  <si>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</si>
  <si>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</si>
  <si>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</si>
  <si>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</si>
  <si>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</si>
  <si>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</si>
  <si>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</si>
  <si>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</si>
  <si>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</si>
  <si>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</si>
  <si>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</si>
  <si>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</si>
  <si>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</si>
  <si>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</si>
  <si>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</si>
  <si>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</si>
  <si>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</si>
  <si>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</si>
  <si>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</si>
  <si>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</si>
  <si>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</si>
  <si>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</si>
  <si>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</si>
  <si>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</si>
  <si>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</si>
  <si>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</si>
  <si>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</si>
  <si>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</si>
  <si>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</si>
  <si>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</si>
  <si>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</si>
  <si>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</si>
  <si>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</si>
  <si>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</si>
  <si>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</si>
  <si>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</si>
  <si>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</si>
  <si>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</si>
  <si>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</si>
  <si>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</si>
  <si>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</si>
  <si>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</si>
  <si>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</si>
  <si>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</si>
  <si>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</si>
  <si>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</si>
  <si>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</si>
  <si>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</si>
  <si>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</si>
  <si>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</si>
  <si>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</si>
  <si>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</si>
  <si>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</si>
  <si>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</si>
  <si>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</si>
  <si>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</si>
  <si>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</si>
  <si>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</si>
  <si>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</si>
  <si>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</si>
  <si>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</si>
  <si>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</si>
  <si>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</si>
  <si>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</si>
  <si>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</si>
  <si>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</si>
  <si>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</si>
  <si>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</si>
  <si>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</si>
  <si>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</si>
  <si>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</si>
  <si>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</si>
  <si>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</si>
  <si>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</si>
  <si>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</si>
  <si>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</si>
  <si>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</si>
  <si>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</si>
  <si>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</si>
  <si>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</si>
  <si>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</si>
  <si>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</si>
  <si>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</si>
  <si>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</si>
  <si>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</si>
  <si>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</si>
  <si>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</si>
  <si>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</si>
  <si>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</si>
  <si>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</si>
  <si>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</si>
  <si>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</si>
  <si>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</si>
  <si>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</si>
  <si>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</si>
  <si>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</si>
  <si>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</si>
  <si>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</si>
  <si>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</si>
  <si>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</si>
  <si>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</si>
  <si>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</si>
  <si>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</si>
  <si>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</si>
  <si>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</si>
  <si>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</si>
  <si>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</si>
  <si>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</si>
  <si>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</si>
  <si>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</si>
  <si>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</si>
  <si>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</si>
  <si>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</si>
  <si>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</si>
  <si>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</si>
  <si>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</si>
  <si>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</si>
  <si>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</si>
  <si>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</si>
  <si>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</si>
  <si>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</si>
  <si>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</si>
  <si>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</si>
  <si>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</si>
  <si>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</si>
  <si>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</si>
  <si>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</si>
  <si>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</si>
  <si>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</si>
  <si>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</si>
  <si>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</si>
  <si>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</si>
  <si>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</si>
  <si>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</si>
  <si>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</si>
  <si>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</si>
  <si>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</si>
  <si>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</si>
  <si>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</si>
  <si>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</si>
  <si>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</si>
  <si>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</si>
  <si>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</si>
  <si>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</si>
  <si>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</si>
  <si>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</si>
  <si>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</si>
  <si>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</si>
  <si>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</si>
  <si>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</si>
  <si>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</si>
  <si>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</si>
  <si>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</si>
  <si>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</si>
  <si>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</si>
  <si>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</si>
  <si>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</si>
  <si>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</si>
  <si>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</si>
  <si>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</si>
  <si>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</si>
  <si>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</si>
  <si>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</si>
  <si>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</si>
  <si>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</si>
  <si>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</si>
  <si>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</si>
  <si>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</si>
  <si>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</si>
  <si>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</si>
  <si>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</si>
  <si>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</si>
  <si>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</si>
  <si>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</si>
  <si>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</si>
  <si>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</si>
  <si>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</si>
  <si>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</si>
  <si>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</si>
  <si>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</si>
  <si>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</si>
  <si>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</si>
  <si>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</si>
  <si>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</si>
  <si>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</si>
  <si>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</si>
  <si>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</si>
  <si>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</si>
  <si>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</si>
  <si>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</si>
  <si>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</si>
  <si>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</si>
  <si>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</si>
  <si>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</si>
  <si>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</si>
  <si>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</si>
  <si>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</si>
  <si>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</si>
  <si>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</si>
  <si>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</si>
  <si>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</si>
  <si>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</si>
  <si>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</si>
  <si>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</si>
  <si>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</si>
  <si>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</si>
  <si>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</si>
  <si>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</si>
  <si>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</si>
  <si>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</si>
  <si>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</si>
  <si>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</si>
  <si>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</si>
  <si>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</si>
  <si>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</si>
  <si>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</si>
  <si>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</si>
  <si>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</si>
  <si>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</si>
  <si>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</si>
  <si>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</si>
  <si>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</si>
  <si>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</si>
  <si>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</si>
  <si>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</si>
  <si>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</si>
  <si>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</si>
  <si>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</si>
  <si>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</si>
  <si>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</si>
  <si>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</si>
  <si>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</si>
  <si>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</si>
  <si>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</si>
  <si>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</si>
  <si>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</si>
  <si>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</si>
  <si>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</si>
  <si>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</si>
  <si>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</si>
  <si>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</si>
  <si>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</si>
  <si>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</si>
  <si>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</si>
  <si>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</si>
  <si>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</si>
  <si>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</si>
  <si>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</si>
  <si>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</si>
  <si>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</si>
  <si>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</si>
  <si>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</si>
  <si>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</si>
  <si>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</si>
  <si>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</si>
  <si>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</si>
  <si>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</si>
  <si>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</si>
  <si>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</si>
  <si>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</si>
  <si>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</si>
  <si>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</si>
  <si>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</si>
  <si>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</si>
  <si>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</si>
  <si>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</si>
  <si>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</si>
  <si>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</si>
  <si>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</si>
  <si>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</si>
  <si>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</si>
  <si>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</si>
  <si>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</si>
  <si>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</si>
  <si>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</si>
  <si>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</si>
  <si>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</si>
  <si>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</si>
  <si>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</si>
  <si>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</si>
  <si>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</si>
  <si>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</si>
  <si>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</si>
  <si>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</si>
  <si>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</si>
  <si>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</si>
  <si>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</si>
  <si>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</si>
  <si>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</si>
  <si>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</si>
  <si>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</si>
  <si>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</si>
  <si>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</si>
  <si>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</si>
  <si>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</si>
  <si>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</si>
  <si>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</si>
  <si>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</si>
  <si>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</si>
  <si>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</si>
  <si>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</si>
  <si>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</si>
  <si>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</si>
  <si>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</si>
  <si>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</si>
  <si>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</si>
  <si>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</si>
  <si>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</si>
  <si>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</si>
  <si>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</si>
  <si>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</si>
  <si>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</si>
  <si>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</si>
  <si>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</si>
  <si>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</si>
  <si>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</si>
  <si>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</si>
  <si>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</si>
  <si>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</si>
  <si>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</si>
  <si>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</si>
  <si>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</si>
  <si>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</si>
  <si>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</si>
  <si>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</si>
  <si>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</si>
  <si>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</si>
  <si>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</si>
  <si>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</si>
  <si>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</si>
  <si>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</si>
  <si>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</si>
  <si>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</si>
  <si>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</si>
  <si>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</si>
  <si>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</si>
  <si>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</si>
  <si>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</si>
  <si>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</si>
  <si>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</si>
  <si>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</si>
  <si>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</si>
  <si>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</si>
  <si>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</si>
  <si>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</si>
  <si>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</si>
  <si>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</si>
  <si>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</si>
  <si>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</si>
  <si>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</si>
  <si>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</si>
  <si>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</si>
  <si>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</si>
  <si>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</si>
  <si>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</si>
  <si>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</si>
  <si>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</si>
  <si>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</si>
  <si>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</si>
  <si>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</si>
  <si>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</si>
  <si>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</si>
  <si>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</si>
  <si>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</si>
  <si>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</si>
  <si>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</si>
  <si>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</si>
  <si>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</si>
  <si>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</si>
  <si>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</si>
  <si>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</si>
  <si>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</si>
  <si>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</si>
  <si>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</si>
  <si>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</si>
  <si>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</si>
  <si>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</si>
  <si>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</si>
  <si>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</si>
  <si>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</si>
  <si>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</si>
  <si>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</si>
  <si>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</si>
  <si>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</si>
  <si>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</si>
  <si>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</si>
  <si>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</si>
  <si>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</si>
  <si>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</si>
  <si>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</si>
  <si>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</si>
  <si>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</si>
  <si>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</si>
  <si>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</si>
  <si>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</si>
  <si>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</si>
  <si>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</si>
  <si>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</si>
  <si>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</si>
  <si>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</si>
  <si>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</si>
  <si>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</si>
  <si>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</si>
  <si>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</si>
  <si>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</si>
  <si>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</si>
  <si>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</si>
  <si>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</si>
  <si>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</si>
  <si>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</si>
  <si>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</si>
  <si>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</si>
  <si>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</si>
  <si>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</si>
  <si>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</si>
  <si>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</si>
  <si>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</si>
  <si>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</si>
  <si>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</si>
  <si>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</si>
  <si>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</si>
  <si>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</si>
  <si>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</si>
  <si>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</si>
  <si>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</si>
  <si>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</si>
  <si>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</si>
  <si>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</si>
  <si>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</si>
  <si>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</si>
  <si>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</si>
  <si>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</si>
  <si>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</si>
  <si>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</si>
  <si>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</si>
  <si>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</si>
  <si>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</si>
  <si>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</si>
  <si>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</si>
  <si>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</si>
  <si>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</si>
  <si>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</si>
  <si>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</si>
  <si>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</si>
  <si>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</si>
  <si>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</si>
  <si>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</si>
  <si>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</si>
  <si>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</si>
  <si>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</si>
  <si>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</si>
  <si>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</si>
  <si>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</si>
  <si>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</si>
  <si>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</si>
  <si>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</si>
  <si>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</si>
  <si>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</si>
  <si>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</si>
  <si>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</si>
  <si>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</si>
  <si>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</si>
  <si>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</si>
  <si>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</si>
  <si>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</si>
  <si>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</si>
  <si>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</si>
  <si>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</si>
  <si>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</si>
  <si>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</si>
  <si>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</si>
  <si>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</si>
  <si>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</si>
  <si>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</si>
  <si>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</si>
  <si>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</si>
  <si>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</si>
  <si>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</si>
  <si>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</si>
  <si>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</si>
  <si>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</si>
  <si>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</si>
  <si>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</si>
  <si>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</si>
  <si>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</si>
  <si>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</si>
  <si>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</si>
  <si>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</si>
  <si>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</si>
  <si>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</si>
  <si>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</si>
  <si>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</si>
  <si>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</si>
  <si>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</si>
  <si>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</si>
  <si>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</si>
  <si>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</si>
  <si>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</si>
  <si>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</si>
  <si>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</si>
  <si>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</si>
  <si>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</si>
  <si>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</si>
  <si>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</si>
  <si>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</si>
  <si>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</si>
  <si>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</si>
  <si>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</si>
  <si>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</si>
  <si>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</si>
  <si>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</si>
  <si>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</si>
  <si>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</si>
  <si>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</si>
  <si>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</si>
  <si>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</si>
  <si>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</si>
  <si>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</si>
  <si>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</si>
  <si>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</si>
  <si>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</si>
  <si>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</si>
  <si>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</si>
  <si>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</si>
  <si>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</si>
  <si>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</si>
  <si>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</si>
  <si>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</si>
  <si>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</si>
  <si>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</si>
  <si>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</si>
  <si>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</si>
  <si>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</si>
  <si>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</si>
  <si>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</si>
  <si>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</si>
  <si>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</si>
  <si>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</si>
  <si>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</si>
  <si>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</si>
  <si>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</si>
  <si>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</si>
  <si>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</si>
  <si>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</si>
  <si>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</si>
  <si>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</si>
  <si>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</si>
  <si>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</si>
  <si>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</si>
  <si>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</si>
  <si>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</si>
  <si>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</si>
  <si>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</si>
  <si>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</si>
  <si>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</si>
  <si>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</si>
  <si>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</si>
  <si>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</si>
  <si>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</si>
  <si>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</si>
  <si>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</si>
  <si>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</si>
  <si>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</si>
  <si>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</si>
  <si>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</si>
  <si>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</si>
  <si>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</si>
  <si>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</si>
  <si>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</si>
  <si>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</si>
  <si>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</si>
  <si>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</si>
  <si>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</si>
  <si>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</si>
  <si>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</si>
  <si>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</si>
  <si>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</si>
  <si>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</si>
  <si>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</si>
  <si>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</si>
  <si>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</si>
  <si>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</si>
  <si>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</si>
  <si>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</si>
  <si>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</si>
  <si>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</si>
  <si>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</si>
  <si>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</si>
  <si>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</si>
  <si>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</si>
  <si>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</si>
  <si>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</si>
  <si>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</si>
  <si>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</si>
  <si>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</si>
  <si>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</si>
  <si>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</si>
  <si>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</si>
  <si>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</si>
  <si>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</si>
  <si>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</si>
  <si>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</si>
  <si>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</si>
  <si>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</si>
  <si>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</si>
  <si>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</si>
  <si>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</si>
  <si>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</si>
  <si>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</si>
  <si>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</si>
  <si>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</si>
  <si>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</si>
  <si>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</si>
  <si>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</si>
  <si>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</si>
  <si>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</si>
  <si>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</si>
  <si>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</si>
  <si>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</si>
  <si>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</si>
  <si>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</si>
  <si>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</si>
  <si>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</si>
  <si>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</si>
  <si>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</si>
  <si>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</si>
  <si>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</si>
  <si>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</si>
  <si>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</si>
  <si>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</si>
  <si>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</si>
  <si>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</si>
  <si>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</si>
  <si>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</si>
  <si>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</si>
  <si>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</si>
  <si>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</si>
  <si>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</si>
  <si>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</si>
  <si>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</si>
  <si>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</si>
  <si>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</si>
  <si>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</si>
  <si>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</si>
  <si>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</si>
  <si>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</si>
  <si>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</si>
  <si>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</si>
  <si>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</si>
  <si>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</si>
  <si>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</si>
  <si>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</si>
  <si>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</si>
  <si>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</si>
  <si>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</si>
  <si>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</si>
  <si>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</si>
  <si>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</si>
  <si>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</si>
  <si>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</si>
  <si>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</si>
  <si>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</si>
  <si>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</si>
  <si>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</si>
  <si>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</si>
  <si>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</si>
  <si>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</si>
  <si>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</si>
  <si>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</si>
  <si>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</si>
  <si>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</si>
  <si>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</si>
  <si>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</si>
  <si>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</si>
  <si>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</si>
  <si>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</si>
  <si>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</si>
  <si>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</si>
  <si>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</si>
  <si>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</si>
  <si>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</si>
  <si>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</si>
  <si>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</si>
  <si>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</si>
  <si>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</si>
  <si>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</si>
  <si>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</si>
  <si>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</si>
  <si>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</si>
  <si>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</si>
  <si>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</si>
  <si>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</si>
  <si>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</si>
  <si>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</si>
  <si>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</si>
  <si>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</si>
  <si>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</si>
  <si>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</si>
  <si>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</si>
  <si>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</si>
  <si>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</si>
  <si>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</si>
  <si>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</si>
  <si>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</si>
  <si>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</si>
  <si>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</si>
  <si>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</si>
  <si>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</si>
  <si>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</si>
  <si>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</si>
  <si>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</si>
  <si>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</si>
  <si>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</si>
  <si>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</si>
  <si>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</si>
  <si>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</si>
  <si>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</si>
  <si>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</si>
  <si>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</si>
  <si>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</si>
  <si>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</si>
  <si>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</si>
  <si>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</si>
  <si>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</si>
  <si>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</si>
  <si>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</si>
  <si>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</si>
  <si>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</si>
  <si>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</si>
  <si>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</si>
  <si>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</si>
  <si>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</si>
  <si>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</si>
  <si>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</si>
  <si>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</si>
  <si>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</si>
  <si>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</si>
  <si>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</si>
  <si>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</si>
  <si>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</si>
  <si>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</si>
  <si>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</si>
  <si>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</si>
  <si>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</si>
  <si>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</si>
  <si>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</si>
  <si>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</si>
  <si>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</si>
  <si>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</si>
  <si>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</si>
  <si>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</si>
  <si>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</si>
  <si>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</si>
  <si>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</si>
  <si>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</si>
  <si>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</si>
  <si>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</si>
  <si>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</si>
  <si>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</si>
  <si>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</si>
  <si>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</si>
  <si>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</si>
  <si>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</si>
  <si>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</si>
  <si>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</si>
  <si>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</si>
  <si>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</si>
  <si>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</si>
  <si>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</si>
  <si>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</si>
  <si>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</si>
  <si>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</si>
  <si>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</si>
  <si>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</si>
  <si>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</si>
  <si>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</si>
  <si>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</si>
  <si>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</si>
  <si>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</si>
  <si>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</si>
  <si>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</si>
  <si>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</si>
  <si>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</si>
  <si>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</si>
  <si>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</si>
  <si>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</si>
  <si>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</si>
  <si>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</si>
  <si>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</si>
  <si>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</si>
  <si>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</si>
  <si>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</si>
  <si>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</si>
  <si>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</si>
  <si>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</si>
  <si>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</si>
  <si>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</si>
  <si>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</si>
  <si>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</si>
  <si>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</si>
  <si>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</si>
  <si>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</si>
  <si>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</si>
  <si>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</si>
  <si>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</si>
  <si>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</si>
  <si>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</si>
  <si>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</si>
  <si>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</si>
  <si>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</si>
  <si>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</si>
  <si>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</si>
  <si>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</si>
  <si>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</si>
  <si>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</si>
  <si>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</si>
  <si>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</si>
  <si>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</si>
  <si>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</si>
  <si>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</si>
  <si>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</si>
  <si>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</si>
  <si>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</si>
  <si>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</si>
  <si>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</si>
  <si>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</si>
  <si>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</si>
  <si>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</si>
  <si>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</si>
  <si>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</si>
  <si>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</si>
  <si>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</si>
  <si>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</si>
  <si>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</si>
  <si>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</si>
  <si>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</si>
  <si>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</si>
  <si>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</si>
  <si>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</si>
  <si>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</si>
  <si>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</si>
  <si>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</si>
  <si>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</si>
  <si>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</si>
  <si>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</si>
  <si>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</si>
  <si>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</si>
  <si>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</si>
  <si>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</si>
  <si>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</si>
  <si>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</si>
  <si>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</si>
  <si>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</si>
  <si>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</si>
  <si>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</si>
  <si>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</si>
  <si>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</si>
  <si>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</si>
  <si>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</si>
  <si>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</si>
  <si>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</si>
  <si>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</si>
  <si>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</si>
  <si>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</si>
  <si>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</si>
  <si>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</si>
  <si>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</si>
  <si>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</si>
  <si>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</si>
  <si>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</si>
  <si>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</si>
  <si>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</si>
  <si>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</si>
  <si>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</si>
  <si>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</si>
  <si>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</si>
  <si>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</si>
  <si>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</si>
  <si>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</si>
  <si>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</si>
  <si>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</si>
  <si>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</si>
  <si>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</si>
  <si>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</si>
  <si>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</si>
  <si>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</si>
  <si>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</si>
  <si>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</si>
  <si>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</si>
  <si>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</si>
  <si>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</si>
  <si>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</si>
  <si>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</si>
  <si>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</si>
  <si>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</si>
  <si>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</si>
  <si>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</si>
  <si>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</si>
  <si>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</si>
  <si>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</si>
  <si>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</si>
  <si>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</si>
  <si>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</si>
  <si>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</si>
  <si>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</si>
  <si>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</si>
  <si>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</si>
  <si>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</si>
  <si>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</si>
  <si>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</si>
  <si>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</si>
  <si>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</si>
  <si>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</si>
  <si>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</si>
  <si>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</si>
  <si>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</si>
  <si>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</si>
  <si>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</si>
  <si>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</si>
  <si>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</si>
  <si>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</si>
  <si>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</si>
  <si>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</si>
  <si>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</si>
  <si>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</si>
  <si>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</si>
  <si>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</si>
  <si>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</si>
  <si>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</si>
  <si>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</si>
  <si>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</si>
  <si>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</si>
  <si>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</si>
  <si>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</si>
  <si>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</si>
  <si>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</si>
  <si>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</si>
  <si>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</si>
  <si>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</si>
  <si>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</si>
  <si>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</si>
  <si>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</si>
  <si>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</si>
  <si>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</si>
  <si>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</si>
  <si>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</si>
  <si>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</si>
  <si>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</si>
  <si>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</si>
  <si>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</si>
  <si>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</si>
  <si>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</si>
  <si>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</si>
  <si>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</si>
  <si>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</si>
  <si>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</si>
  <si>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</si>
  <si>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</si>
  <si>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</si>
  <si>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</si>
  <si>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</si>
  <si>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</si>
  <si>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</si>
  <si>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</si>
  <si>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</si>
  <si>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</si>
  <si>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</si>
  <si>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</si>
  <si>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</si>
  <si>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</si>
  <si>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</si>
  <si>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</si>
  <si>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</si>
  <si>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</si>
  <si>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</si>
  <si>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</si>
  <si>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</si>
  <si>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</si>
  <si>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</si>
  <si>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</si>
  <si>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</si>
  <si>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</si>
  <si>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</si>
  <si>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</si>
  <si>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</si>
  <si>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</si>
  <si>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</si>
  <si>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</si>
  <si>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</si>
  <si>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</si>
  <si>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</si>
  <si>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</si>
  <si>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</si>
  <si>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</si>
  <si>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</si>
  <si>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</si>
  <si>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</si>
  <si>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</si>
  <si>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</si>
  <si>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</si>
  <si>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</si>
  <si>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</si>
  <si>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</si>
  <si>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</si>
  <si>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</si>
  <si>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</si>
  <si>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</si>
  <si>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</si>
  <si>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</si>
  <si>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</si>
  <si>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</si>
  <si>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</si>
  <si>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</si>
  <si>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</si>
  <si>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</si>
  <si>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</si>
  <si>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</si>
  <si>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</si>
  <si>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</si>
  <si>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</si>
  <si>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</si>
  <si>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</si>
  <si>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</si>
  <si>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</si>
  <si>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</si>
  <si>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</si>
  <si>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</si>
  <si>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</si>
  <si>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</si>
  <si>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</si>
  <si>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</si>
  <si>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</si>
  <si>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</si>
  <si>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</si>
  <si>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</si>
  <si>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</si>
  <si>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</si>
  <si>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</si>
  <si>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</si>
  <si>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</si>
  <si>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</si>
  <si>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</si>
  <si>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</si>
  <si>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</si>
  <si>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</si>
  <si>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</si>
  <si>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</si>
  <si>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</si>
  <si>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</si>
  <si>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</si>
  <si>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</si>
  <si>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</si>
  <si>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</si>
  <si>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</si>
  <si>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</si>
  <si>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</si>
  <si>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</si>
  <si>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</si>
  <si>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</si>
  <si>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</si>
  <si>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</si>
  <si>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</si>
  <si>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</si>
  <si>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</si>
  <si>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</si>
  <si>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</si>
  <si>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</si>
  <si>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</si>
  <si>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</si>
  <si>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</si>
  <si>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</si>
  <si>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</si>
  <si>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</si>
  <si>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</si>
  <si>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</si>
  <si>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</si>
  <si>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</si>
  <si>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</si>
  <si>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</si>
  <si>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</si>
  <si>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</si>
  <si>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</si>
  <si>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</si>
  <si>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</si>
  <si>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</si>
  <si>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</si>
  <si>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</si>
  <si>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</si>
  <si>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</si>
  <si>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</si>
  <si>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</si>
  <si>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</si>
  <si>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</si>
  <si>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</si>
  <si>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</si>
  <si>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</si>
  <si>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</si>
  <si>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</si>
  <si>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</si>
  <si>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</si>
  <si>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</si>
  <si>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</si>
  <si>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</si>
  <si>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</si>
  <si>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</si>
  <si>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</si>
  <si>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</si>
  <si>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</si>
  <si>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</si>
  <si>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</si>
  <si>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</si>
  <si>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</si>
  <si>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</si>
  <si>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</si>
  <si>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</si>
  <si>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</si>
  <si>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</si>
  <si>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</si>
  <si>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</si>
  <si>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</si>
  <si>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</si>
  <si>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</si>
  <si>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</si>
  <si>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</si>
  <si>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</si>
  <si>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</si>
  <si>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</si>
  <si>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</si>
  <si>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</si>
  <si>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</si>
  <si>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</si>
  <si>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</si>
  <si>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</si>
  <si>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</si>
  <si>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</si>
  <si>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</si>
  <si>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</si>
  <si>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</si>
  <si>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</si>
  <si>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</si>
  <si>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</si>
  <si>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</si>
  <si>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</si>
  <si>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</si>
  <si>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</si>
  <si>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</si>
  <si>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</si>
  <si>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</si>
  <si>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</si>
  <si>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</si>
  <si>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</si>
  <si>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</si>
  <si>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</si>
  <si>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</si>
  <si>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</si>
  <si>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</si>
  <si>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</si>
  <si>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</si>
  <si>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</si>
  <si>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</si>
  <si>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</si>
  <si>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</si>
  <si>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</si>
  <si>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</si>
  <si>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</si>
  <si>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</si>
  <si>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</si>
  <si>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</si>
  <si>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</si>
  <si>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</si>
  <si>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</si>
  <si>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</si>
  <si>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</si>
  <si>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</si>
  <si>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</si>
  <si>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</si>
  <si>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</si>
  <si>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</si>
  <si>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</si>
  <si>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</si>
  <si>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</si>
  <si>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</si>
  <si>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</si>
  <si>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</si>
  <si>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</si>
  <si>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</si>
  <si>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</si>
  <si>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</si>
  <si>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</si>
  <si>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</si>
  <si>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</si>
  <si>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</si>
  <si>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</si>
  <si>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</si>
  <si>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</si>
  <si>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</si>
  <si>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</si>
  <si>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</si>
  <si>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</si>
  <si>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</si>
  <si>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</si>
  <si>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</si>
  <si>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</si>
  <si>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</si>
  <si>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</si>
  <si>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</si>
  <si>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</si>
  <si>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</si>
  <si>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</si>
  <si>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</si>
  <si>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</si>
  <si>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</si>
  <si>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</si>
  <si>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</si>
  <si>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</si>
  <si>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</si>
  <si>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</si>
  <si>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</si>
  <si>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</si>
  <si>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</si>
  <si>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</si>
  <si>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</si>
  <si>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</si>
  <si>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</si>
  <si>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</si>
  <si>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</si>
  <si>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</si>
  <si>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</si>
  <si>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</si>
  <si>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</si>
  <si>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</si>
  <si>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</si>
  <si>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</si>
  <si>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</si>
  <si>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</si>
  <si>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</si>
  <si>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</si>
  <si>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</si>
  <si>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</si>
  <si>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</si>
  <si>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</si>
  <si>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</si>
  <si>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</si>
  <si>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</si>
  <si>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</si>
  <si>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</si>
  <si>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</si>
  <si>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</si>
  <si>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</si>
  <si>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</si>
  <si>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</si>
  <si>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</si>
  <si>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</si>
  <si>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</si>
  <si>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</si>
  <si>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</si>
  <si>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</si>
  <si>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</si>
  <si>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</si>
  <si>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</si>
  <si>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</si>
  <si>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</si>
  <si>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</si>
  <si>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</si>
  <si>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</si>
  <si>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</si>
  <si>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</si>
  <si>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</si>
  <si>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</si>
  <si>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</si>
  <si>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</si>
  <si>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</si>
  <si>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</si>
  <si>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</si>
  <si>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</si>
  <si>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</si>
  <si>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</si>
  <si>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</si>
  <si>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</si>
  <si>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</si>
  <si>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</si>
  <si>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</si>
  <si>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</si>
  <si>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</si>
  <si>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</si>
  <si>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</si>
  <si>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</si>
  <si>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</si>
  <si>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</si>
  <si>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</si>
  <si>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</si>
  <si>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</si>
  <si>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</si>
  <si>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</si>
  <si>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</si>
  <si>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</si>
  <si>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</si>
  <si>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</si>
  <si>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</si>
  <si>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</si>
  <si>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</si>
  <si>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</si>
  <si>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</si>
  <si>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</si>
  <si>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</si>
  <si>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</si>
  <si>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</si>
  <si>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</si>
  <si>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</si>
  <si>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</si>
  <si>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</si>
  <si>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</si>
  <si>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</si>
  <si>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</si>
  <si>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</si>
  <si>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</si>
  <si>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</si>
  <si>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</si>
  <si>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</si>
  <si>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</si>
  <si>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</si>
  <si>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</si>
  <si>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</si>
  <si>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</si>
  <si>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</si>
  <si>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</si>
  <si>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</si>
  <si>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</si>
  <si>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</si>
  <si>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</si>
  <si>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</si>
  <si>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</si>
  <si>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</si>
  <si>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</si>
  <si>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</si>
  <si>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</si>
  <si>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</si>
  <si>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</si>
  <si>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</si>
  <si>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</si>
  <si>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</si>
  <si>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</si>
  <si>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</si>
  <si>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</si>
  <si>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</si>
  <si>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</si>
  <si>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</si>
  <si>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</si>
  <si>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</si>
  <si>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</si>
  <si>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</si>
  <si>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</si>
  <si>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</si>
  <si>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</si>
  <si>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</si>
  <si>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</si>
  <si>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</si>
  <si>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</si>
  <si>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</si>
  <si>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</si>
  <si>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</si>
  <si>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</si>
  <si>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</si>
  <si>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</si>
  <si>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</si>
  <si>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</si>
  <si>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</si>
  <si>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</si>
  <si>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</si>
  <si>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</si>
  <si>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</si>
  <si>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</si>
  <si>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</si>
  <si>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</si>
  <si>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</si>
  <si>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</si>
  <si>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</si>
  <si>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</si>
  <si>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</si>
  <si>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</si>
  <si>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</si>
  <si>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</si>
  <si>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</si>
  <si>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</si>
  <si>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</si>
  <si>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</si>
  <si>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</si>
  <si>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</si>
  <si>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</si>
  <si>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</si>
  <si>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</si>
  <si>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</si>
  <si>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</si>
  <si>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</si>
  <si>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</si>
  <si>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</si>
  <si>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</si>
  <si>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</si>
  <si>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</si>
  <si>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</si>
  <si>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</si>
  <si>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</si>
  <si>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</si>
  <si>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</si>
  <si>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</si>
  <si>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</si>
  <si>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</si>
  <si>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</si>
  <si>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</si>
  <si>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</si>
  <si>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</si>
  <si>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</si>
  <si>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</si>
  <si>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</si>
  <si>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</si>
  <si>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</si>
  <si>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</si>
  <si>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</si>
  <si>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</si>
  <si>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</si>
  <si>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</si>
  <si>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</si>
  <si>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</si>
  <si>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</si>
  <si>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</si>
  <si>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</si>
  <si>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</si>
  <si>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</si>
  <si>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Qtr1</t>
  </si>
  <si>
    <t>Qtr2</t>
  </si>
  <si>
    <t>Qtr3</t>
  </si>
  <si>
    <t>Qtr4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</si>
  <si>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</si>
  <si>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</si>
  <si>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</si>
  <si>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</si>
  <si>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</si>
  <si>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</si>
  <si>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</si>
  <si>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</si>
  <si>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</si>
  <si>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</si>
  <si>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</si>
  <si>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</si>
  <si>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</si>
  <si>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</si>
  <si>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</si>
  <si>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</si>
  <si>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</si>
  <si>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</si>
  <si>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</si>
  <si>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</si>
  <si>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</si>
  <si>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</si>
  <si>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</si>
  <si>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</si>
  <si>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</si>
  <si>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</si>
  <si>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</si>
  <si>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</si>
  <si>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</si>
  <si>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</si>
  <si>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</si>
  <si>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</si>
  <si>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</si>
  <si>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Mean:</t>
  </si>
  <si>
    <t>Median:</t>
  </si>
  <si>
    <t>Minimum:</t>
  </si>
  <si>
    <t>Maximum:</t>
  </si>
  <si>
    <t>Variance:</t>
  </si>
  <si>
    <t>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</si>
</sst>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F-40E2-A737-6E62A01ED3D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F-40E2-A737-6E62A01ED3DF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F-40E2-A737-6E62A01ED3DF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F-40E2-A737-6E62A01E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27407"/>
        <c:axId val="167630767"/>
      </c:barChart>
      <c:catAx>
        <c:axId val="1676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0767"/>
        <c:crosses val="autoZero"/>
        <c:auto val="1"/>
        <c:lblAlgn val="ctr"/>
        <c:lblOffset val="100"/>
        <c:noMultiLvlLbl val="0"/>
      </c:catAx>
      <c:valAx>
        <c:axId val="1676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57392825896762E-2"/>
          <c:y val="0.34878973461650625"/>
          <c:w val="0.71033377077865267"/>
          <c:h val="0.34926144648585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2-420A-957F-B7E64C071929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2-420A-957F-B7E64C071929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2-420A-957F-B7E64C071929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2-420A-957F-B7E64C07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25007"/>
        <c:axId val="167628367"/>
      </c:barChart>
      <c:catAx>
        <c:axId val="1676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8367"/>
        <c:crosses val="autoZero"/>
        <c:auto val="1"/>
        <c:lblAlgn val="ctr"/>
        <c:lblOffset val="100"/>
        <c:noMultiLvlLbl val="0"/>
      </c:catAx>
      <c:valAx>
        <c:axId val="1676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'Date Created Pivot Table'!$A$6:$A$22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 Pivot Table'!$B$6:$B$22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2-4440-8C12-D0D362453CB1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'Date Created Pivot Table'!$A$6:$A$22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 Pivot Table'!$C$6:$C$22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22-4440-8C12-D0D362453CB1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'Date Created Pivot Table'!$A$6:$A$22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 Pivot Table'!$D$6:$D$22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22-4440-8C12-D0D362453CB1}"/>
            </c:ext>
          </c:extLst>
        </c:ser>
        <c:ser>
          <c:idx val="3"/>
          <c:order val="3"/>
          <c:tx>
            <c:strRef>
              <c:f>'Date Created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'Date Created Pivot Table'!$A$6:$A$22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 Pivot Table'!$E$6:$E$22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22-4440-8C12-D0D36245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32352"/>
        <c:axId val="117232832"/>
      </c:lineChart>
      <c:catAx>
        <c:axId val="1172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2832"/>
        <c:crosses val="autoZero"/>
        <c:auto val="1"/>
        <c:lblAlgn val="ctr"/>
        <c:lblOffset val="100"/>
        <c:noMultiLvlLbl val="0"/>
      </c:catAx>
      <c:valAx>
        <c:axId val="117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88232795817265E-2"/>
          <c:y val="0.10767931188540703"/>
          <c:w val="0.92682321138727075"/>
          <c:h val="0.67738104529222709"/>
        </c:manualLayout>
      </c:layout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2-459F-A771-9C6426EDB90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2-459F-A771-9C6426EDB90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2-459F-A771-9C6426ED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62640"/>
        <c:axId val="426169360"/>
      </c:lineChart>
      <c:catAx>
        <c:axId val="4261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69360"/>
        <c:crosses val="autoZero"/>
        <c:auto val="1"/>
        <c:lblAlgn val="ctr"/>
        <c:lblOffset val="100"/>
        <c:noMultiLvlLbl val="0"/>
      </c:catAx>
      <c:valAx>
        <c:axId val="4261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18</xdr:row>
      <xdr:rowOff>171450</xdr:rowOff>
    </xdr:from>
    <xdr:to>
      <xdr:col>9</xdr:col>
      <xdr:colOff>428624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F96AF-2583-EAD8-20DE-DEDA4E347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123825</xdr:rowOff>
    </xdr:from>
    <xdr:to>
      <xdr:col>8</xdr:col>
      <xdr:colOff>638175</xdr:colOff>
      <xdr:row>55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C37B4-FFE1-D707-1C07-D31287CA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25</xdr:row>
      <xdr:rowOff>190500</xdr:rowOff>
    </xdr:from>
    <xdr:to>
      <xdr:col>8</xdr:col>
      <xdr:colOff>590550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6986A-D52F-A772-9629-25F45A27A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995362</xdr:colOff>
      <xdr:row>15</xdr:row>
      <xdr:rowOff>166686</xdr:rowOff>
    </xdr:from>
    <xdr:to>
      <xdr:col>6</xdr:col>
      <xdr:colOff>876300</xdr:colOff>
      <xdr:row>36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3ED17-1EFC-07A7-6601-6B387754C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47625</xdr:rowOff>
    </xdr:from>
    <xdr:to>
      <xdr:col>12</xdr:col>
      <xdr:colOff>666750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F9E9F-4AB2-F66E-F16E-10088A3E53BB}"/>
            </a:ext>
          </a:extLst>
        </xdr:cNvPr>
        <xdr:cNvSpPr txBox="1"/>
      </xdr:nvSpPr>
      <xdr:spPr>
        <a:xfrm>
          <a:off x="6210300" y="2047875"/>
          <a:ext cx="4095750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 In this</a:t>
          </a:r>
          <a:r>
            <a:rPr lang="en-GB" sz="1100" baseline="0"/>
            <a:t> case it seems the mean better summarises the data over the median judging from the amount of data provided in this dataset.</a:t>
          </a: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-There is more variabilty among the successful campaigns due to its higher calculated variance. This suggests that there is a wider range of values within that dataset &amp; individual counts may be further from the mean compared to the failed campaigns dataset.</a:t>
          </a:r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7.87338611111" createdVersion="8" refreshedVersion="8" minRefreshableVersion="3" recordCount="1000" xr:uid="{B3B384BA-096B-4CD5-88DF-8C12768D883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">
      <sharedItems containsSemiMixedTypes="0" containsString="0" containsNumber="1" minValue="0" maxValue="102127.5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8.609081365743" createdVersion="8" refreshedVersion="8" minRefreshableVersion="3" recordCount="1000" xr:uid="{0B45B387-0460-4212-8CE7-B36486C3A87C}">
  <cacheSource type="worksheet">
    <worksheetSource name="CrowdfundInfo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">
      <sharedItems containsSemiMixedTypes="0" containsString="0" containsNumber="1" minValue="0" maxValue="102127.5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7359"/>
    <n v="158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71974"/>
    <n v="1425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1250.5"/>
    <n v="24"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2659"/>
    <n v="53"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6684.5"/>
    <n v="174"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554"/>
    <n v="18"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7484"/>
    <n v="227"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11327"/>
    <n v="708"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1626"/>
    <n v="44"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7029"/>
    <n v="220"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1528.5"/>
    <n v="27"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2842"/>
    <n v="55"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5196.5"/>
    <n v="98"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9514.5"/>
    <n v="200"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19433"/>
    <n v="452"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5570.5"/>
    <n v="100"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68047"/>
    <n v="1249"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3112"/>
    <n v="135"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15502.5"/>
    <n v="674"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74666"/>
    <n v="1396"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19545.5"/>
    <n v="558"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38290"/>
    <n v="890"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7542"/>
    <n v="142"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53465"/>
    <n v="2673"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6033.5"/>
    <n v="163"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26647"/>
    <n v="1480"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807"/>
    <n v="15"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69927.5"/>
    <n v="2220"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76285.5"/>
    <n v="1606"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7292"/>
    <n v="129"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5538"/>
    <n v="226"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44991.5"/>
    <n v="2307"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97542.5"/>
    <n v="5419"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7095"/>
    <n v="165"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95296.5"/>
    <n v="1965"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558.5"/>
    <n v="16"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5723"/>
    <n v="107"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5109.5"/>
    <n v="134"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2557.5"/>
    <n v="88"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7538"/>
    <n v="198"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6017.5"/>
    <n v="111"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4106.5"/>
    <n v="222"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86964.5"/>
    <n v="6212"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5319.5"/>
    <n v="98"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2289"/>
    <n v="48"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2169.5"/>
    <n v="92"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3639"/>
    <n v="149"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65646.5"/>
    <n v="2431"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6978"/>
    <n v="303"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.5"/>
    <n v="1"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73355"/>
    <n v="1467"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1267"/>
    <n v="75"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6282.5"/>
    <n v="209"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2756"/>
    <n v="120"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5938.5"/>
    <n v="131"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5828.5"/>
    <n v="164"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3222"/>
    <n v="201"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3171.5"/>
    <n v="211"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989.5"/>
    <n v="128"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68798.5"/>
    <n v="1600"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93501.5"/>
    <n v="2253"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7350.5"/>
    <n v="249"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281"/>
    <n v="5"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1386"/>
    <n v="38"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7320.5"/>
    <n v="236"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659.5"/>
    <n v="12"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60978.5"/>
    <n v="4065"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7377"/>
    <n v="246"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959"/>
    <n v="17"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80432"/>
    <n v="2475"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3280"/>
    <n v="76"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2038"/>
    <n v="54"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4670.5"/>
    <n v="88"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2430.5"/>
    <n v="85"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7388"/>
    <n v="170"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48838.5"/>
    <n v="1684"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2258"/>
    <n v="56"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6933"/>
    <n v="330"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20533"/>
    <n v="838"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3569.5"/>
    <n v="127"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19134"/>
    <n v="411"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7576.5"/>
    <n v="180"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20498"/>
    <n v="1000"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20969"/>
    <n v="374"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3250.5"/>
    <n v="71"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6304"/>
    <n v="203"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62261"/>
    <n v="1482"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6314.5"/>
    <n v="113"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4342"/>
    <n v="96"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3119"/>
    <n v="106"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37683.5"/>
    <n v="679"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26136.5"/>
    <n v="498"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33243.5"/>
    <n v="610"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4493.5"/>
    <n v="180"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522"/>
    <n v="27"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76922"/>
    <n v="2331"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6080"/>
    <n v="113"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7085.5"/>
    <n v="1220"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7557.5"/>
    <n v="164"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4678.5"/>
    <n v="164"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5379"/>
    <n v="336"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1249"/>
    <n v="37"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86270"/>
    <n v="1917"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4962"/>
    <n v="95"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7076.5"/>
    <n v="147"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3306.5"/>
    <n v="86"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4506"/>
    <n v="83"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1569.5"/>
    <n v="60"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10801.5"/>
    <n v="296"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37164.5"/>
    <n v="676"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6498"/>
    <n v="361"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6284"/>
    <n v="131"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6971"/>
    <n v="126"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74343"/>
    <n v="3304"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3204.5"/>
    <n v="73"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4399"/>
    <n v="275"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3209"/>
    <n v="67"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5451"/>
    <n v="154"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57027"/>
    <n v="1782"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50132"/>
    <n v="903"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45721"/>
    <n v="3387"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16877"/>
    <n v="662"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4828"/>
    <n v="94"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4327.5"/>
    <n v="180"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35195.5"/>
    <n v="774"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26869.5"/>
    <n v="672"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21564"/>
    <n v="532"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2405.5"/>
    <n v="55"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7729"/>
    <n v="533"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84279.5"/>
    <n v="2443"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1961.5"/>
    <n v="89"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7072"/>
    <n v="159"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45114"/>
    <n v="940"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2802.5"/>
    <n v="117"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1389.5"/>
    <n v="58"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2381"/>
    <n v="50"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4665.5"/>
    <n v="115"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9786"/>
    <n v="326"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6230"/>
    <n v="186"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33197"/>
    <n v="1071"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5809.5"/>
    <n v="117"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3696"/>
    <n v="70"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5877"/>
    <n v="135"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29948"/>
    <n v="768"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784.5"/>
    <n v="51"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4768"/>
    <n v="199"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5681"/>
    <n v="107"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6913.5"/>
    <n v="195"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44752"/>
    <n v="1467"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89474.5"/>
    <n v="3376"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90896.5"/>
    <n v="5681"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50854.5"/>
    <n v="1059"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45950"/>
    <n v="1194"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13646.5"/>
    <n v="379"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1121"/>
    <n v="30"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2340.5"/>
    <n v="41"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96521.5"/>
    <n v="1821"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6574.5"/>
    <n v="164"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2187.5"/>
    <n v="75"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4645.5"/>
    <n v="157"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4555"/>
    <n v="246"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76075.5"/>
    <n v="1396"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56392.5"/>
    <n v="2506"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6841.5"/>
    <n v="244"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5475"/>
    <n v="146"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20531"/>
    <n v="955"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50039"/>
    <n v="1267"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2797.5"/>
    <n v="67"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263"/>
    <n v="5"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344.5"/>
    <n v="26"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79598"/>
    <n v="1561"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2708"/>
    <n v="48"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24294.5"/>
    <n v="1130"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43421"/>
    <n v="782"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82166"/>
    <n v="2739"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3568.5"/>
    <n v="210"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81361"/>
    <n v="3537"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87421.5"/>
    <n v="2107"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2725.5"/>
    <n v="136"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99534"/>
    <n v="3318"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1805.5"/>
    <n v="86"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5445"/>
    <n v="340"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368.5"/>
    <n v="19"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14622"/>
    <n v="886"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69913"/>
    <n v="1442"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1330"/>
    <n v="35"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22722.5"/>
    <n v="441"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1281"/>
    <n v="24"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1637"/>
    <n v="86"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4380"/>
    <n v="243"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1538.5"/>
    <n v="65"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4421"/>
    <n v="126"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28840.5"/>
    <n v="524"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2639"/>
    <n v="100"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82553.5"/>
    <n v="1989"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3104.5"/>
    <n v="168"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490.5"/>
    <n v="13"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.5"/>
    <n v="1"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7231"/>
    <n v="157"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3312.5"/>
    <n v="82"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98955.5"/>
    <n v="4498"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1284.5"/>
    <n v="40"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2847"/>
    <n v="80"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1776.5"/>
    <n v="57"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2150"/>
    <n v="43"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100581.5"/>
    <n v="2053"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21010"/>
    <n v="808"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3282"/>
    <n v="226"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50362.5"/>
    <n v="1625"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6234"/>
    <n v="168"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87919"/>
    <n v="4289"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7244.5"/>
    <n v="165"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3083.5"/>
    <n v="143"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95268"/>
    <n v="1815"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29422.5"/>
    <n v="934"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6353"/>
    <n v="397"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70018"/>
    <n v="1539"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342"/>
    <n v="17"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61004.5"/>
    <n v="2179"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3380.5"/>
    <n v="138"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41414"/>
    <n v="931"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95239.5"/>
    <n v="3594"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91139"/>
    <n v="5880"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5555.5"/>
    <n v="112"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51847"/>
    <n v="943"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83910"/>
    <n v="2468"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84174.5"/>
    <n v="2551"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5092.5"/>
    <n v="101"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2795"/>
    <n v="67"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2957.5"/>
    <n v="92"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3031"/>
    <n v="62"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4165"/>
    <n v="149"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1840.5"/>
    <n v="92"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2190"/>
    <n v="57"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7575.5"/>
    <n v="329"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5117.5"/>
    <n v="97"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1584"/>
    <n v="41"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62454"/>
    <n v="1784"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86706.5"/>
    <n v="1684"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5489.5"/>
    <n v="250"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5239"/>
    <n v="238"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2020.5"/>
    <n v="53"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7492.5"/>
    <n v="214"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7435.5"/>
    <n v="222"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93271"/>
    <n v="1884"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6660.5"/>
    <n v="218"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87280"/>
    <n v="6465"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2"/>
    <n v="1"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970.5"/>
    <n v="101"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3161"/>
    <n v="59"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54748"/>
    <n v="1335"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4296.5"/>
    <n v="88"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49216"/>
    <n v="1697"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487"/>
    <n v="15"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4207"/>
    <n v="92"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6805"/>
    <n v="186"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5446.5"/>
    <n v="138"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5098"/>
    <n v="261"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13378.5"/>
    <n v="454"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2717.5"/>
    <n v="107"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5477.5"/>
    <n v="199"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85443.5"/>
    <n v="5512"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3058.5"/>
    <n v="86"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44542"/>
    <n v="3182"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73339"/>
    <n v="2768"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1378"/>
    <n v="48"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4464.5"/>
    <n v="87"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24575"/>
    <n v="1890"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1007"/>
    <n v="61"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78621.5"/>
    <n v="1894"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5493"/>
    <n v="282"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394"/>
    <n v="15"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4767.5"/>
    <n v="116"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2728.5"/>
    <n v="133"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3774"/>
    <n v="83"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4445"/>
    <n v="91"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7101"/>
    <n v="546"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7464.5"/>
    <n v="393"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76307"/>
    <n v="2062"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4604.5"/>
    <n v="133"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773"/>
    <n v="29"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4142.5"/>
    <n v="132"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3305.5"/>
    <n v="254"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9870.5"/>
    <n v="184"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6694.5"/>
    <n v="176"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2806.5"/>
    <n v="137"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6905.5"/>
    <n v="337"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46315"/>
    <n v="908"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4163"/>
    <n v="107"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363.5"/>
    <n v="10"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548.5"/>
    <n v="32"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4110.5"/>
    <n v="183"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35339.5"/>
    <n v="1910"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1695"/>
    <n v="38"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3444.5"/>
    <n v="104"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2554.5"/>
    <n v="72"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1001.5"/>
    <n v="49"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3"/>
    <n v="1"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6198.5"/>
    <n v="295"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12239.5"/>
    <n v="245"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1420.5"/>
    <n v="32"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5805.5"/>
    <n v="142"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4049.5"/>
    <n v="85"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260.5"/>
    <n v="7"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22066"/>
    <n v="659"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44181.5"/>
    <n v="803"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1581"/>
    <n v="75"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801"/>
    <n v="16"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6466.5"/>
    <n v="121"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93543.5"/>
    <n v="3742"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4460"/>
    <n v="223"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2129.5"/>
    <n v="133"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1625.5"/>
    <n v="31"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3254.5"/>
    <n v="108"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649.5"/>
    <n v="30"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460"/>
    <n v="17"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1657.5"/>
    <n v="64"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4086"/>
    <n v="80"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81445"/>
    <n v="2468"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100772.5"/>
    <n v="5168"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1087"/>
    <n v="26"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5977.5"/>
    <n v="307"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2985"/>
    <n v="73"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727"/>
    <n v="128"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517.5"/>
    <n v="33"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67133.5"/>
    <n v="2441"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10844"/>
    <n v="211"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31857.5"/>
    <n v="1385"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7416.5"/>
    <n v="190"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20933"/>
    <n v="470"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6076.5"/>
    <n v="253"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62325.5"/>
    <n v="1113"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100455.5"/>
    <n v="2283"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34837"/>
    <n v="1072"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58579.5"/>
    <n v="1095"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63366"/>
    <n v="1690"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55135.5"/>
    <n v="1297"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17678.5"/>
    <n v="393"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49017"/>
    <n v="1257"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16096"/>
    <n v="328"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2500"/>
    <n v="147"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41894.5"/>
    <n v="830"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11745"/>
    <n v="331"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1391.5"/>
    <n v="25"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6399"/>
    <n v="191"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73153"/>
    <n v="3483"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48440.5"/>
    <n v="923"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3"/>
    <n v="1"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48322"/>
    <n v="2013"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505"/>
    <n v="33"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69832"/>
    <n v="1703"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3814"/>
    <n v="80"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1163.5"/>
    <n v="86"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1735.5"/>
    <n v="40"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2147"/>
    <n v="41"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584.5"/>
    <n v="23"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6067.5"/>
    <n v="187"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69003.5"/>
    <n v="2875"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4817"/>
    <n v="88"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6973"/>
    <n v="191"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4234.5"/>
    <n v="139"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7366.5"/>
    <n v="186"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5923.5"/>
    <n v="112"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5379.5"/>
    <n v="101"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972.5"/>
    <n v="75"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7300"/>
    <n v="206"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7448.5"/>
    <n v="154"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92465.5"/>
    <n v="5966"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65293"/>
    <n v="2176"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7246.5"/>
    <n v="169"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83198.5"/>
    <n v="2106"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11257"/>
    <n v="441"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752"/>
    <n v="25"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6203"/>
    <n v="131"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2612.5"/>
    <n v="127"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12618.5"/>
    <n v="355"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1478"/>
    <n v="44"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2046"/>
    <n v="84"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4952"/>
    <n v="155"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2935"/>
    <n v="67"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7194"/>
    <n v="189"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100789"/>
    <n v="4799"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28998"/>
    <n v="1137"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52311"/>
    <n v="1068"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21609.5"/>
    <n v="424"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6541.5"/>
    <n v="145"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51252"/>
    <n v="1152"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2263.5"/>
    <n v="50"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2272"/>
    <n v="151"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34577"/>
    <n v="1608"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73423.5"/>
    <n v="3059"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1894.5"/>
    <n v="34"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4729"/>
    <n v="220"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39308"/>
    <n v="1604"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7268.5"/>
    <n v="454"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6162.5"/>
    <n v="123"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31534"/>
    <n v="941"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.5"/>
    <n v="1"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7035.5"/>
    <n v="299"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1493"/>
    <n v="40"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85917.5"/>
    <n v="3015"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78279"/>
    <n v="2237"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13481"/>
    <n v="435"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36114"/>
    <n v="645"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6292"/>
    <n v="484"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6141.5"/>
    <n v="154"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31759"/>
    <n v="714"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28323.5"/>
    <n v="1111"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4121.5"/>
    <n v="82"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7090"/>
    <n v="134"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59358.5"/>
    <n v="1089"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82451"/>
    <n v="5497"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6485"/>
    <n v="418"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30223"/>
    <n v="1439"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479"/>
    <n v="15"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47981"/>
    <n v="1999"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72836"/>
    <n v="5203"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3258.5"/>
    <n v="94"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3066.5"/>
    <n v="118"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5640"/>
    <n v="205"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7942.5"/>
    <n v="162"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1073.5"/>
    <n v="83"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3929.5"/>
    <n v="92"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5266"/>
    <n v="219"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99772"/>
    <n v="2526"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23892"/>
    <n v="747"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87664.5"/>
    <n v="2138"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2785.5"/>
    <n v="84"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4955.5"/>
    <n v="94"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3230"/>
    <n v="91"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33273.5"/>
    <n v="792"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456.5"/>
    <n v="10"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89916.5"/>
    <n v="1713"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6963.5"/>
    <n v="249"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5080.5"/>
    <n v="192"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7537"/>
    <n v="247"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51596.5"/>
    <n v="2293"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84542.5"/>
    <n v="3131"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888"/>
    <n v="32"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5437"/>
    <n v="143"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1661"/>
    <n v="90"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5617"/>
    <n v="296"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5454.5"/>
    <n v="170"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2882.5"/>
    <n v="186"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19096.5"/>
    <n v="439"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22994.5"/>
    <n v="605"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4394.5"/>
    <n v="86"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2.5"/>
    <n v="1"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94294"/>
    <n v="6286"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1538"/>
    <n v="31"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51965"/>
    <n v="1181"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901"/>
    <n v="39"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70815.5"/>
    <n v="3727"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77021.5"/>
    <n v="1605"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689"/>
    <n v="46"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60413"/>
    <n v="2120"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2889.5"/>
    <n v="105"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2084.5"/>
    <n v="50"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70717"/>
    <n v="2080"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29134.5"/>
    <n v="535"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73685"/>
    <n v="2105"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48728"/>
    <n v="2436"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4454.5"/>
    <n v="80"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2013"/>
    <n v="42"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4096"/>
    <n v="139"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0.5"/>
    <x v="0"/>
    <n v="818"/>
    <n v="16"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5243.5"/>
    <n v="159"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5335"/>
    <n v="381"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5041.5"/>
    <n v="194"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30458.5"/>
    <n v="575"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4506.5"/>
    <n v="106"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.15"/>
    <x v="1"/>
    <n v="7374"/>
    <n v="142"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4321.5"/>
    <n v="211"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29121"/>
    <n v="1120"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2363"/>
    <n v="113"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82679.5"/>
    <n v="2756"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6241.5"/>
    <n v="173"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4371.5"/>
    <n v="87"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80734.5"/>
    <n v="1538"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349"/>
    <n v="9"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24395"/>
    <n v="554"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39296.5"/>
    <n v="1572"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14246"/>
    <n v="648"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361.5"/>
    <n v="21"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99685"/>
    <n v="2346"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5889"/>
    <n v="115"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4712"/>
    <n v="85"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2370"/>
    <n v="144"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87940"/>
    <n v="2443"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23213"/>
    <n v="595"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3289"/>
    <n v="64"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6976"/>
    <n v="268"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6729.5"/>
    <n v="195"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860.5"/>
    <n v="54"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734.5"/>
    <n v="120"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23448"/>
    <n v="579"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40407.5"/>
    <n v="2072"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54769.5"/>
    <n v="1796"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3537.5"/>
    <n v="186"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23221.5"/>
    <n v="460"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3493"/>
    <n v="62"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6422"/>
    <n v="347"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84701"/>
    <n v="2528"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428"/>
    <n v="19"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98738.5"/>
    <n v="3657"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60384"/>
    <n v="1258"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4710"/>
    <n v="131"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17930"/>
    <n v="362"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6458.5"/>
    <n v="239"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1647.5"/>
    <n v="35"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15825.5"/>
    <n v="528"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2465"/>
    <n v="133"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27085"/>
    <n v="846"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3343"/>
    <n v="78"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316"/>
    <n v="10"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91287.5"/>
    <n v="1773"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1719"/>
    <n v="32"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5715"/>
    <n v="369"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8290"/>
    <n v="191"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3196"/>
    <n v="89"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41557.5"/>
    <n v="1979"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915.5"/>
    <n v="63"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6545.5"/>
    <n v="147"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97280"/>
    <n v="6080"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3653.5"/>
    <n v="80"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291.5"/>
    <n v="9"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49056"/>
    <n v="1784"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90989"/>
    <n v="3640"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4086"/>
    <n v="126"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93152"/>
    <n v="2218"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6814"/>
    <n v="243"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6367.5"/>
    <n v="202"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7418.5"/>
    <n v="140"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49993.5"/>
    <n v="1052"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29165"/>
    <n v="1296"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3598.5"/>
    <n v="77"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7172"/>
    <n v="247"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21740.5"/>
    <n v="395"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989.5"/>
    <n v="49"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7022"/>
    <n v="180"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3913"/>
    <n v="84"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83399.5"/>
    <n v="2690"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3479"/>
    <n v="88"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6376.5"/>
    <n v="156"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91029.5"/>
    <n v="2985"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42302.5"/>
    <n v="762"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2.5"/>
    <n v="1"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54188.5"/>
    <n v="2779"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4479"/>
    <n v="92"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38025"/>
    <n v="1028"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7481"/>
    <n v="554"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7112"/>
    <n v="135"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6294.5"/>
    <n v="122"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6090.5"/>
    <n v="221"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4046"/>
    <n v="126"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53671.5"/>
    <n v="1022"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81004.5"/>
    <n v="3177"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5644.5"/>
    <n v="198"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647.5"/>
    <n v="26"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2596"/>
    <n v="85"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71591.5"/>
    <n v="1790"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98881"/>
    <n v="3596"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2080.5"/>
    <n v="37"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7554.5"/>
    <n v="244"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69934"/>
    <n v="5180"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24147"/>
    <n v="589"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49044.5"/>
    <n v="2725"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1665"/>
    <n v="35"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2495"/>
    <n v="94"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898"/>
    <n v="300"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5055.5"/>
    <n v="144"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26489.5"/>
    <n v="558"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3181"/>
    <n v="64"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791.5"/>
    <n v="37"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8206.5"/>
    <n v="245"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3178"/>
    <n v="87"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76347"/>
    <n v="3116"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1956"/>
    <n v="71"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2286.5"/>
    <n v="42"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30921.5"/>
    <n v="909"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52434"/>
    <n v="1613"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6600.5"/>
    <n v="136"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3392"/>
    <n v="130"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3504"/>
    <n v="156"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62942.5"/>
    <n v="1368"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2607.5"/>
    <n v="102"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2955"/>
    <n v="86"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3164"/>
    <n v="102"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10248"/>
    <n v="253"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96147"/>
    <n v="4006"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5662"/>
    <n v="157"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74112"/>
    <n v="1629"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4029"/>
    <n v="183"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75483.5"/>
    <n v="2188"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89138.5"/>
    <n v="2409"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2597"/>
    <n v="82"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3"/>
    <n v="1"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6606"/>
    <n v="194"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46158"/>
    <n v="1140"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3222"/>
    <n v="102"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77147.5"/>
    <n v="2857"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3142.5"/>
    <n v="107"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3282.5"/>
    <n v="160"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91448.5"/>
    <n v="2230"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5695.5"/>
    <n v="316"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6079.5"/>
    <n v="117"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92881"/>
    <n v="6406"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575.5"/>
    <n v="15"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4418.5"/>
    <n v="192"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970"/>
    <n v="26"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20964"/>
    <n v="723"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7329"/>
    <n v="170"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6183.5"/>
    <n v="238"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1775.5"/>
    <n v="55"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49117.5"/>
    <n v="1198"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28202.5"/>
    <n v="648"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5826.5"/>
    <n v="128"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80406.5"/>
    <n v="2144"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2990"/>
    <n v="64"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76749.5"/>
    <n v="2693"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7340.5"/>
    <n v="432"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2932.5"/>
    <n v="62"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6697"/>
    <n v="189"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5631"/>
    <n v="154"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1490"/>
    <n v="96"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28113"/>
    <n v="750"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3030"/>
    <n v="87"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93409.5"/>
    <n v="3063"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15590"/>
    <n v="278"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2837"/>
    <n v="105"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47241"/>
    <n v="1658"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80428"/>
    <n v="2266"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65097.5"/>
    <n v="2604"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3407.5"/>
    <n v="65"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4706"/>
    <n v="94"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2438.5"/>
    <n v="45"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10013"/>
    <n v="257"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5735.5"/>
    <n v="194"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6755.5"/>
    <n v="129"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16680.5"/>
    <n v="375"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42456"/>
    <n v="2928"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91590"/>
    <n v="4697"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45181.5"/>
    <n v="2915"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940.5"/>
    <n v="18"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31448.5"/>
    <n v="723"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29802.5"/>
    <n v="602"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.5"/>
    <n v="1"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88953.5"/>
    <n v="3868"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6546.5"/>
    <n v="409"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7133.5"/>
    <n v="234"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90476"/>
    <n v="3016"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6738"/>
    <n v="264"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25191.5"/>
    <n v="504"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419"/>
    <n v="14"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15992"/>
    <n v="390"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28880"/>
    <n v="750"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3757.5"/>
    <n v="77"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29312"/>
    <n v="752"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4518.5"/>
    <n v="131"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3905.5"/>
    <n v="87"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3817"/>
    <n v="1063"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6245.5"/>
    <n v="272"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1005"/>
    <n v="25"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6287"/>
    <n v="419"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2834.5"/>
    <n v="76"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88320.5"/>
    <n v="1621"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38528"/>
    <n v="1101"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60100"/>
    <n v="1073"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57558.5"/>
    <n v="4428"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1251.5"/>
    <n v="58"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29234"/>
    <n v="1218"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6130"/>
    <n v="331"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59692"/>
    <n v="1170"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2271.5"/>
    <n v="111"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9047"/>
    <n v="215"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7437"/>
    <n v="363"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72388.5"/>
    <n v="2955"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80347"/>
    <n v="1657"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4106"/>
    <n v="103"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4195.5"/>
    <n v="147"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3855"/>
    <n v="110"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47713.5"/>
    <n v="926"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7257.5"/>
    <n v="134"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7124.5"/>
    <n v="269"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6312"/>
    <n v="175"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3708.5"/>
    <n v="69"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4174"/>
    <n v="190"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3678"/>
    <n v="237"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2757.5"/>
    <n v="77"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58572"/>
    <n v="1748"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3867.5"/>
    <n v="79"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6259"/>
    <n v="196"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48888.5"/>
    <n v="889"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102127.5"/>
    <n v="7295"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95475"/>
    <n v="2893"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3150.5"/>
    <n v="56"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2"/>
    <n v="1"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45917"/>
    <n v="820"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2396.5"/>
    <n v="83"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99883"/>
    <n v="2038"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5399"/>
    <n v="116"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85036.5"/>
    <n v="2025"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69965.5"/>
    <n v="1345"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5873.5"/>
    <n v="168"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6078.5"/>
    <n v="137"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7070"/>
    <n v="186"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3241.5"/>
    <n v="125"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637"/>
    <n v="14"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7463.5"/>
    <n v="202"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5638.5"/>
    <n v="103"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91910.5"/>
    <n v="1785"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14763"/>
    <n v="656"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5255"/>
    <n v="157"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7211.5"/>
    <n v="555"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4307"/>
    <n v="297"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5340"/>
    <n v="123"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1632.5"/>
    <n v="38"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2744.5"/>
    <n v="60"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9471"/>
    <n v="3036"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6697"/>
    <n v="144"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5691"/>
    <n v="121"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49482.5"/>
    <n v="1596"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24375.5"/>
    <n v="524"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7433"/>
    <n v="181"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372.5"/>
    <n v="10"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5259.5"/>
    <n v="122"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59959"/>
    <n v="1071"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3719.5"/>
    <n v="219"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54371.5"/>
    <n v="1121"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42123.5"/>
    <n v="980"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6970"/>
    <n v="536"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66697.5"/>
    <n v="1991"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1281"/>
    <n v="29"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2604"/>
    <n v="180"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786"/>
    <n v="15"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3145.5"/>
    <n v="191"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804"/>
    <n v="16"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7140"/>
    <n v="130"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6817.5"/>
    <n v="122"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260.5"/>
    <n v="17"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7190"/>
    <n v="140"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1062.5"/>
    <n v="34"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60984"/>
    <n v="3388"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5747"/>
    <n v="280"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34375.5"/>
    <n v="614"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6946.5"/>
    <n v="366"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4316.5"/>
    <n v="270"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2738"/>
    <n v="114"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6101"/>
    <n v="137"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60904"/>
    <n v="3205"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3892"/>
    <n v="288"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5092.5"/>
    <n v="148"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2905"/>
    <n v="114"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84261.5"/>
    <n v="1518"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57944.5"/>
    <n v="1274"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8401"/>
    <n v="210"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7293"/>
    <n v="166"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3152"/>
    <n v="100"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3286.5"/>
    <n v="235"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4079"/>
    <n v="148"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4161.5"/>
    <n v="198"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6950.5"/>
    <n v="248"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27942.5"/>
    <n v="513"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5619"/>
    <n v="150"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56258"/>
    <n v="3410"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5929"/>
    <n v="216"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1397.5"/>
    <n v="26"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87362.5"/>
    <n v="5139"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51769"/>
    <n v="2353"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3426.5"/>
    <n v="78"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489"/>
    <n v="10"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37412"/>
    <n v="2201"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23331.5"/>
    <n v="676"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5208.5"/>
    <n v="174"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44062"/>
    <n v="831"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2792.5"/>
    <n v="164"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2235"/>
    <n v="56"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5571"/>
    <n v="161"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5294.5"/>
    <n v="138"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52921.5"/>
    <n v="3308"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6533"/>
    <n v="127"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5576.5"/>
    <n v="207"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30926.5"/>
    <n v="859"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1602.5"/>
    <n v="31"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1698"/>
    <n v="45"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28943.5"/>
    <n v="1113"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273"/>
    <n v="6"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343.5"/>
    <n v="7"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6613"/>
    <n v="181"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4193"/>
    <n v="110"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526.5"/>
    <n v="31"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2176.5"/>
    <n v="78"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4258.5"/>
    <n v="185"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3264.5"/>
    <n v="121"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37373.5"/>
    <n v="1225"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2386.5"/>
    <n v="106"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6179"/>
    <n v="142"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3380"/>
    <n v="233"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3602.5"/>
    <n v="218"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2499.5"/>
    <n v="67"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4169"/>
    <n v="76"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945.5"/>
    <n v="43"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801"/>
    <n v="19"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45322"/>
    <n v="2108"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6290.5"/>
    <n v="221"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35999.5"/>
    <n v="679"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68722.5"/>
    <n v="2805"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3864.5"/>
    <n v="68"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1493"/>
    <n v="36"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5952"/>
    <n v="183"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7141.5"/>
    <n v="133"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95840.5"/>
    <n v="2489"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3866.5"/>
    <n v="69"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2278"/>
    <n v="47"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6144"/>
    <n v="279"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7241.5"/>
    <n v="210"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95541"/>
    <n v="2100"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7446"/>
    <n v="252"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54398"/>
    <n v="1280"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7053.5"/>
    <n v="157"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6495.5"/>
    <n v="194"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3108"/>
    <n v="82"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2484.5"/>
    <n v="70"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2541.5"/>
    <n v="154"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723"/>
    <n v="22"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55025"/>
    <n v="4233"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68726.5"/>
    <n v="1297"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5444"/>
    <n v="165"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5673.5"/>
    <n v="119"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39556.5"/>
    <n v="1758"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3090"/>
    <n v="94"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76378.5"/>
    <n v="1797"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4575.5"/>
    <n v="261"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7400.5"/>
    <n v="157"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60058"/>
    <n v="3533"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6573"/>
    <n v="155"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4289.5"/>
    <n v="132"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1368"/>
    <n v="33"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4420.5"/>
    <n v="94"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69720.5"/>
    <n v="1354"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2566.5"/>
    <n v="48"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5642"/>
    <n v="110"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5501.5"/>
    <n v="172"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4612"/>
    <n v="307"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6314"/>
    <n v="160"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1268"/>
    <n v="31"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56484.5"/>
    <n v="1467"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98485.5"/>
    <n v="2662"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12204"/>
    <n v="452"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4358"/>
    <n v="158"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3819"/>
    <n v="225"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1406.5"/>
    <n v="35"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1328.5"/>
    <n v="63"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2549"/>
    <n v="65"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4740"/>
    <n v="163"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3322.5"/>
    <n v="85"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816"/>
    <n v="217"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7363.5"/>
    <n v="150"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76893.5"/>
    <n v="3272"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39971.5"/>
    <n v="898"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4048.5"/>
    <n v="300"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6532.5"/>
    <n v="126"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19451"/>
    <n v="526"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3520.5"/>
    <n v="121"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98616"/>
    <n v="2320"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4036.5"/>
    <n v="81"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40577.5"/>
    <n v="1887"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71913"/>
    <n v="4358"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2766"/>
    <n v="67"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1084"/>
    <n v="57"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63928.5"/>
    <n v="1229"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512"/>
    <n v="12"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2745.5"/>
    <n v="53"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97757.5"/>
    <n v="2414"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16058.5"/>
    <n v="452"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1520"/>
    <n v="80"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4141"/>
    <n v="193"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55630"/>
    <n v="1886"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1090.5"/>
    <n v="52"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64785"/>
    <n v="1825"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1160"/>
    <n v="31"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6232"/>
    <n v="290"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4815"/>
    <n v="122"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78659.5"/>
    <n v="1470"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3961.5"/>
    <n v="165"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7008.5"/>
    <n v="182"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5484.5"/>
    <n v="199"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1632"/>
    <n v="56"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5607.5"/>
    <n v="107"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77399"/>
    <n v="1460"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1232"/>
    <n v="27"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47606"/>
    <n v="1221"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6371.5"/>
    <n v="123"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.5"/>
    <n v="1"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4452.5"/>
    <n v="159"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822"/>
    <n v="110"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361.5"/>
    <n v="14"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405.5"/>
    <n v="16"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6595.5"/>
    <n v="236"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4577.5"/>
    <n v="191"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942"/>
    <n v="41"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62942"/>
    <n v="3934"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4350.5"/>
    <n v="80"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15255.5"/>
    <n v="296"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6000.5"/>
    <n v="462"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7244.5"/>
    <n v="179"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18029.5"/>
    <n v="523"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908.5"/>
    <n v="141"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98901"/>
    <n v="1866"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697.5"/>
    <n v="52"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.25"/>
    <x v="2"/>
    <n v="1062"/>
    <n v="27"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4588.5"/>
    <n v="156"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10570"/>
    <n v="225"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4965.5"/>
    <n v="255"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624"/>
    <n v="38"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46350.5"/>
    <n v="2261"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2042"/>
    <n v="40"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97290.5"/>
    <n v="2289"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3393.5"/>
    <n v="65"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796"/>
    <n v="15"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1669"/>
    <n v="37"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100081.5"/>
    <n v="3777"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6068"/>
    <n v="184"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2007.5"/>
    <n v="85"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2920.5"/>
    <n v="112"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2513.5"/>
    <n v="144"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88458.5"/>
    <n v="1902"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5692.5"/>
    <n v="105"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5072"/>
    <n v="132"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855.5"/>
    <n v="21"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42933.5"/>
    <n v="976"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5094.5"/>
    <n v="96"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1953"/>
    <n v="67"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3113.5"/>
    <n v="66"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2846.5"/>
    <n v="78"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3136"/>
    <n v="67"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6041.5"/>
    <n v="114"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4202.5"/>
    <n v="263"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28748"/>
    <n v="1691"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7709.5"/>
    <n v="181"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487"/>
    <n v="13"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3039"/>
    <n v="160"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4861.5"/>
    <n v="203"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3"/>
    <n v="1"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80307.5"/>
    <n v="1559"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52126.5"/>
    <n v="2266"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1000.5"/>
    <n v="21"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78966"/>
    <n v="1548"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3921.5"/>
    <n v="80"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18264"/>
    <n v="830"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6282.5"/>
    <n v="131"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4096.5"/>
    <n v="112"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3380.5"/>
    <n v="130"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2366.5"/>
    <n v="55"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3477.5"/>
    <n v="155"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5461.5"/>
    <n v="266"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2555.5"/>
    <n v="114"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6659.5"/>
    <n v="155"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4354"/>
    <n v="207"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6856.5"/>
    <n v="245"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61355.5"/>
    <n v="1573"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4115.5"/>
    <n v="114"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4321.5"/>
    <n v="93"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29126.5"/>
    <n v="594"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719"/>
    <n v="24"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49602.5"/>
    <n v="1681"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13214"/>
    <n v="252"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1511.5"/>
    <n v="32"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4250.5"/>
    <n v="135"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6513"/>
    <n v="140"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2622"/>
    <n v="67"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4366.5"/>
    <n v="92"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43629.5"/>
    <n v="1015"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39686"/>
    <n v="742"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6132"/>
    <n v="323"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3095"/>
    <n v="75"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95365"/>
    <n v="2326"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5145.5"/>
    <n v="381"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59464"/>
    <n v="4405"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1618"/>
    <n v="92"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6960.5"/>
    <n v="480"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2481.5"/>
    <n v="64"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6108"/>
    <n v="226"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3451.5"/>
    <n v="64"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5666"/>
    <n v="241"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6677.5"/>
    <n v="132"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3841.5"/>
    <n v="75"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37457.5"/>
    <n v="842"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77629.5"/>
    <n v="2043"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2463"/>
    <n v="112"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2371"/>
    <n v="139"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19098.5"/>
    <n v="374"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31970.5"/>
    <n v="1122"/>
    <x v="1"/>
    <s v="USD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7359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71974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250.5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2659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6684.5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554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7484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11327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1626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7029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528.5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2842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5196.5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514.5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19433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5570.5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68047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3112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15502.5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74666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19545.5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38290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7542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53465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6033.5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26647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807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9927.5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76285.5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7292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5538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44991.5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97542.5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709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296.5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558.5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5723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5109.5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2557.5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38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6017.5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4106.5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86964.5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5319.5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2289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2169.5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3639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65646.5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6978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.5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73355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1267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6282.5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2756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5938.5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5828.5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222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3171.5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989.5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68798.5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93501.5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7350.5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281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1386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7320.5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659.5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60978.5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7377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959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80432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3280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2038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4670.5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2430.5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7388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48838.5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2258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6933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20533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3569.5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19134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7576.5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20498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20969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3250.5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304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62261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6314.5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4342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3119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37683.5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26136.5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33243.5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493.5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522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76922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6080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7085.5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7557.5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4678.5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5379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1249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6270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4962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7076.5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3306.5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4506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1569.5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10801.5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37164.5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6498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6284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6971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74343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3204.5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4399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3209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5451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57027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50132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45721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16877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4828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327.5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35195.5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26869.5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21564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2405.5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7729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84279.5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1961.5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7072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45114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2802.5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1389.5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2381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4665.5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9786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230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33197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5809.5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3696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5877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29948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784.5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768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5681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13.5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44752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89474.5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90896.5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50854.5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45950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13646.5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1121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2340.5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96521.5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6574.5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2187.5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4645.5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4555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76075.5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56392.5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6841.5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5475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20531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50039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2797.5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263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344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79598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2708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24294.5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43421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82166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568.5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81361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7421.5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2725.5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99534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1805.5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5445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368.5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14622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69913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1330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22722.5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281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1637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4380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1538.5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4421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28840.5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2639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553.5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104.5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490.5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.5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723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3312.5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98955.5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1284.5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284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1776.5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2150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100581.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21010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3282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50362.5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6234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87919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7244.5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3083.5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95268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29422.5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6353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70018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42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61004.5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3380.5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41414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95239.5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91139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5555.5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51847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83910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84174.5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5092.5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2795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2957.5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3031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4165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1840.5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2190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7575.5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5117.5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1584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2454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86706.5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5489.5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5239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2020.5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7492.5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7435.5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3271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660.5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87280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2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970.5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3161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54748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4296.5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49216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487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4207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6805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5446.5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5098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13378.5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2717.5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77.5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85443.5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3058.5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44542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73339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1378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4464.5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4575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1007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78621.5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5493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394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4767.5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2728.5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3774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4445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710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7464.5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6307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4604.5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773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4142.5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3305.5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9870.5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6694.5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2806.5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6905.5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4631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4163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363.5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548.5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110.5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5339.5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1695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3444.5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2554.5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1001.5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3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6198.5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12239.5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1420.5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5805.5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4049.5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260.5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22066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44181.5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1581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801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6466.5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93543.5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4460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2129.5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625.5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3254.5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649.5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460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1657.5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4086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81445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100772.5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1087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5977.5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2985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727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517.5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67133.5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844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31857.5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416.5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20933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6076.5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62325.5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100455.5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34837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58579.5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63366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55135.5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17678.5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49017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16096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2500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41894.5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11745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391.5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399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73153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48440.5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3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8322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505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69832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3814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1163.5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1735.5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214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584.5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067.5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69003.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4817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6973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4234.5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366.5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5923.5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5379.5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972.5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7300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7448.5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92465.5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65293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7246.5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83198.5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11257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752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6203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2612.5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12618.5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1478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2046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4952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2935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194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100789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28998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52311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21609.5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6541.5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51252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2263.5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272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34577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73423.5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894.5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729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3930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7268.5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6162.5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31534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.5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7035.5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1493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85917.5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78279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13481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36114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6292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6141.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31759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28323.5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4121.5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7090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59358.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82451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6485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30223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479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981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72836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3258.5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3066.5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640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7942.5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1073.5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3929.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5266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99772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23892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7664.5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2785.5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4955.5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3230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33273.5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456.5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89916.5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6963.5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080.5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7537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51596.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84542.5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888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5437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1661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5617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5454.5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882.5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19096.5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22994.5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4394.5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2.5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94294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1538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51965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901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70815.5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77021.5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689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60413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2889.5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2084.5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70717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29134.5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73685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48728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4454.5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2013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4096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818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5243.5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5335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41.5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30458.5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4506.5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7374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4321.5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29121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2363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82679.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6241.5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4371.5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80734.5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349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24395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39296.5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14246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61.5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99685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5889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4712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2370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87940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23213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3289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6976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729.5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860.5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734.5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23448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40407.5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4769.5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537.5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23221.5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3493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6422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84701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28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98738.5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60384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4710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17930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6458.5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1647.5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15825.5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2465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27085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3343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316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91287.5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719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5715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290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3196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1557.5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915.5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6545.5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97280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3653.5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291.5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49056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90989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4086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93152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6814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367.5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7418.5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49993.5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29165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3598.5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7172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21740.5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989.5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022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3913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83399.5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3479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6376.5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91029.5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42302.5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2.5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54188.5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4479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38025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7481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7112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6294.5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6090.5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4046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53671.5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81004.5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44.5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647.5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2596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1591.5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98881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2080.5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7554.5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69934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24147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49044.5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1665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2495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898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5055.5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26489.5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3181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791.5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8206.5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3178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76347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195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2286.5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30921.5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52434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6600.5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3392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3504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62942.5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2607.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2955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3164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10248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961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5662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74112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029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75483.5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89138.5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2597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3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606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46158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3222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77147.5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3142.5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3282.5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91448.5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5695.5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6079.5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92881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575.5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418.5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970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20964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7329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6183.5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1775.5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49117.5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28202.5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5826.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80406.5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2990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76749.5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7340.5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2932.5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697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5631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1490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28113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3030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93409.5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5590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2837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47241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80428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65097.5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3407.5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4706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2438.5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10013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735.5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6755.5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16680.5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42456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91590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45181.5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940.5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31448.5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29802.5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.5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88953.5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6546.5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7133.5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90476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6738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25191.5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419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15992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28880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3757.5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29312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4518.5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3905.5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3817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6245.5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1005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6287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2834.5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88320.5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38528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60100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57558.5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1251.5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29234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6130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59692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2271.5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9047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7437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72388.5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80347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4106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4195.5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3855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47713.5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7257.5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7124.5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631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3708.5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174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678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2757.5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58572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3867.5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59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48888.5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102127.5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95475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3150.5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2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45917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2396.5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9883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5399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5036.5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69965.5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5873.5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6078.5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070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3241.5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637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463.5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5638.5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91910.5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1476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5255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7211.5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4307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5340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1632.5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2744.5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9471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6697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5691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49482.5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24375.5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7433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372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5259.5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59959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719.5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54371.5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42123.5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6970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6697.5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1281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604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786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3145.5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804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7140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6817.5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60.5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7190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1062.5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60984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5747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34375.5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6946.5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4316.5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2738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6101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60904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3892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5092.5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2905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84261.5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57944.5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8401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7293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3152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3286.5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4079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61.5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6950.5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27942.5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5619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56258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929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397.5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87362.5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51769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3426.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489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7412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23331.5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208.5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44062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2792.5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2235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5571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5294.5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52921.5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653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576.5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30926.5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602.5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1698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28943.5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273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343.5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6613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4193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526.5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2176.5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258.5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3264.5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37373.5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2386.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6179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3380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602.5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2499.5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4169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945.5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01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532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6290.5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35999.5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68722.5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3864.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1493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5952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7141.5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95840.5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3866.5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2278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6144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7241.5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9554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7446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54398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7053.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495.5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3108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2484.5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2541.5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723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55025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68726.5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5444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5673.5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39556.5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3090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76378.5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4575.5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7400.5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60058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6573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4289.5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1368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4420.5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69720.5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2566.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5642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5501.5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4612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6314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1268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56484.5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98485.5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12204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4358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819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1406.5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1328.5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2549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4740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3322.5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81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7363.5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76893.5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39971.5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4048.5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6532.5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19451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3520.5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98616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4036.5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0577.5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71913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2766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1084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63928.5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512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2745.5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97757.5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16058.5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1520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41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5630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1090.5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4785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1160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6232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4815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78659.5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3961.5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008.5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84.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1632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5607.5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77399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1232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47606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6371.5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.5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4452.5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822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361.5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05.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6595.5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577.5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942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62942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4350.5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5255.5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6000.5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244.5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18029.5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908.5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98901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697.5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1062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4588.5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10570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4965.5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624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6350.5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2042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97290.5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3393.5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796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1669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100081.5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068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2007.5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2920.5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2513.5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88458.5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5692.5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5072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55.5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42933.5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5094.5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1953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3113.5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2846.5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3136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6041.5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4202.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28748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7709.5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487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039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861.5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3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80307.5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52126.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1000.5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78966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3921.5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18264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6282.5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4096.5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3380.5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2366.5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3477.5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5461.5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2555.5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6659.5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354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6856.5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61355.5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4115.5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4321.5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29126.5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719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49602.5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3214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1511.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4250.5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6513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2622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4366.5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43629.5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39686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6132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3095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9536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5145.5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59464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1618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6960.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2481.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6108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3451.5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5666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6677.5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3841.5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37457.5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7629.5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2463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2371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9098.5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31970.5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AA536-FB5D-432E-93E6-6F0476009E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42C44-57B7-40B9-A4B9-D33A7A7E9C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A3CB5-AE82-46BC-ACD0-79A3C571322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2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3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6.5" bestFit="1" customWidth="1"/>
    <col min="9" max="9" width="13" bestFit="1" customWidth="1"/>
    <col min="12" max="13" width="11.125" bestFit="1" customWidth="1"/>
    <col min="14" max="14" width="22.375" bestFit="1" customWidth="1"/>
    <col min="15" max="15" width="22.375" customWidth="1"/>
    <col min="18" max="19" width="28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 s="4">
        <f>AVERAGE(E2,I2)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 s="4">
        <f>AVERAGE(E3,I3)</f>
        <v>7359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 s="4">
        <f t="shared" ref="H4:H66" si="3">AVERAGE(E4,I4)</f>
        <v>71974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 s="4">
        <f t="shared" si="3"/>
        <v>1250.5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 s="4">
        <f t="shared" si="3"/>
        <v>2659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 s="4">
        <f t="shared" si="3"/>
        <v>6684.5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 s="4">
        <f t="shared" si="3"/>
        <v>554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 s="4">
        <f t="shared" si="3"/>
        <v>7484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 s="4">
        <f t="shared" si="3"/>
        <v>11327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 s="4">
        <f t="shared" si="3"/>
        <v>1626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 s="4">
        <f t="shared" si="3"/>
        <v>7029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 s="4">
        <f t="shared" si="3"/>
        <v>1528.5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 s="4">
        <f t="shared" si="3"/>
        <v>2842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 s="4">
        <f t="shared" si="3"/>
        <v>5196.5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 s="4">
        <f t="shared" si="3"/>
        <v>9514.5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 s="4">
        <f t="shared" si="3"/>
        <v>19433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 s="4">
        <f t="shared" si="3"/>
        <v>5570.5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 s="4">
        <f t="shared" si="3"/>
        <v>68047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 s="4">
        <f t="shared" si="3"/>
        <v>3112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 s="4">
        <f t="shared" si="3"/>
        <v>15502.5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 s="4">
        <f t="shared" si="3"/>
        <v>74666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 s="4">
        <f t="shared" si="3"/>
        <v>19545.5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 s="4">
        <f t="shared" si="3"/>
        <v>38290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 s="4">
        <f t="shared" si="3"/>
        <v>7542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 s="4">
        <f t="shared" si="3"/>
        <v>53465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 s="4">
        <f t="shared" si="3"/>
        <v>6033.5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 s="4">
        <f t="shared" si="3"/>
        <v>26647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 s="4">
        <f t="shared" si="3"/>
        <v>807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 s="4">
        <f t="shared" si="3"/>
        <v>69927.5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 s="4">
        <f t="shared" si="3"/>
        <v>76285.5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 s="4">
        <f t="shared" si="3"/>
        <v>7292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 s="4">
        <f t="shared" si="3"/>
        <v>5538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 s="4">
        <f t="shared" si="3"/>
        <v>44991.5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 s="4">
        <f t="shared" si="3"/>
        <v>97542.5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 s="4">
        <f t="shared" si="3"/>
        <v>7095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 s="4">
        <f t="shared" si="3"/>
        <v>95296.5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 s="4">
        <f t="shared" si="3"/>
        <v>558.5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 s="4">
        <f t="shared" si="3"/>
        <v>5723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 s="4">
        <f t="shared" si="3"/>
        <v>5109.5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 s="4">
        <f t="shared" si="3"/>
        <v>2557.5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 s="4">
        <f t="shared" si="3"/>
        <v>7538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 s="4">
        <f t="shared" si="3"/>
        <v>6017.5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 s="4">
        <f t="shared" si="3"/>
        <v>4106.5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 s="4">
        <f t="shared" si="3"/>
        <v>86964.5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 s="4">
        <f t="shared" si="3"/>
        <v>5319.5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 s="4">
        <f t="shared" si="3"/>
        <v>2289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 s="4">
        <f t="shared" si="3"/>
        <v>2169.5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 s="4">
        <f t="shared" si="3"/>
        <v>3639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 s="4">
        <f t="shared" si="3"/>
        <v>65646.5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 s="4">
        <f t="shared" si="3"/>
        <v>6978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 s="4">
        <f t="shared" si="3"/>
        <v>1.5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 s="4">
        <f t="shared" si="3"/>
        <v>73355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 s="4">
        <f t="shared" si="3"/>
        <v>1267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 s="4">
        <f t="shared" si="3"/>
        <v>6282.5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 s="4">
        <f t="shared" si="3"/>
        <v>2756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 s="4">
        <f t="shared" si="3"/>
        <v>5938.5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 s="4">
        <f t="shared" si="3"/>
        <v>5828.5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 s="4">
        <f t="shared" si="3"/>
        <v>3222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 s="4">
        <f t="shared" si="3"/>
        <v>3171.5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 s="4">
        <f t="shared" si="3"/>
        <v>1989.5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 s="4">
        <f t="shared" si="3"/>
        <v>68798.5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 s="4">
        <f t="shared" si="3"/>
        <v>93501.5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 s="4">
        <f t="shared" si="3"/>
        <v>7350.5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 s="4">
        <f t="shared" si="3"/>
        <v>281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 s="4">
        <f t="shared" si="3"/>
        <v>1386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 s="4">
        <f t="shared" ref="H67:H130" si="5">AVERAGE(E67,I67)</f>
        <v>7320.5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 s="4">
        <f t="shared" si="5"/>
        <v>659.5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 s="4">
        <f t="shared" si="5"/>
        <v>60978.5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 s="4">
        <f t="shared" si="5"/>
        <v>7377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 s="4">
        <f t="shared" si="5"/>
        <v>959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 s="4">
        <f t="shared" si="5"/>
        <v>80432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 s="4">
        <f t="shared" si="5"/>
        <v>3280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 s="4">
        <f t="shared" si="5"/>
        <v>2038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 s="4">
        <f t="shared" si="5"/>
        <v>4670.5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 s="4">
        <f t="shared" si="5"/>
        <v>2430.5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 s="4">
        <f t="shared" si="5"/>
        <v>7388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 s="4">
        <f t="shared" si="5"/>
        <v>48838.5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 s="4">
        <f t="shared" si="5"/>
        <v>2258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 s="4">
        <f t="shared" si="5"/>
        <v>6933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 s="4">
        <f t="shared" si="5"/>
        <v>20533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 s="4">
        <f t="shared" si="5"/>
        <v>3569.5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 s="4">
        <f t="shared" si="5"/>
        <v>19134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 s="4">
        <f t="shared" si="5"/>
        <v>7576.5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 s="4">
        <f t="shared" si="5"/>
        <v>20498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 s="4">
        <f t="shared" si="5"/>
        <v>20969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 s="4">
        <f t="shared" si="5"/>
        <v>3250.5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 s="4">
        <f t="shared" si="5"/>
        <v>6304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 s="4">
        <f t="shared" si="5"/>
        <v>62261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 s="4">
        <f t="shared" si="5"/>
        <v>6314.5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 s="4">
        <f t="shared" si="5"/>
        <v>4342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 s="4">
        <f t="shared" si="5"/>
        <v>3119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 s="4">
        <f t="shared" si="5"/>
        <v>37683.5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 s="4">
        <f t="shared" si="5"/>
        <v>26136.5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 s="4">
        <f t="shared" si="5"/>
        <v>33243.5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 s="4">
        <f t="shared" si="5"/>
        <v>4493.5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 s="4">
        <f t="shared" si="5"/>
        <v>522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 s="4">
        <f t="shared" si="5"/>
        <v>76922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 s="4">
        <f t="shared" si="5"/>
        <v>6080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 s="4">
        <f t="shared" si="5"/>
        <v>17085.5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 s="4">
        <f t="shared" si="5"/>
        <v>7557.5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 s="4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 s="4">
        <f t="shared" si="5"/>
        <v>4678.5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 s="4">
        <f t="shared" si="5"/>
        <v>5379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 s="4">
        <f t="shared" si="5"/>
        <v>1249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 s="4">
        <f t="shared" si="5"/>
        <v>86270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 s="4">
        <f t="shared" si="5"/>
        <v>4962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 s="4">
        <f t="shared" si="5"/>
        <v>7076.5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 s="4">
        <f t="shared" si="5"/>
        <v>3306.5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 s="4">
        <f t="shared" si="5"/>
        <v>4506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 s="4">
        <f t="shared" si="5"/>
        <v>1569.5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 s="4">
        <f t="shared" si="5"/>
        <v>10801.5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 s="4">
        <f t="shared" si="5"/>
        <v>37164.5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 s="4">
        <f t="shared" si="5"/>
        <v>6498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 s="4">
        <f t="shared" si="5"/>
        <v>6284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 s="4">
        <f t="shared" si="5"/>
        <v>6971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 s="4">
        <f t="shared" si="5"/>
        <v>74343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 s="4">
        <f t="shared" si="5"/>
        <v>3204.5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 s="4">
        <f t="shared" si="5"/>
        <v>4399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 s="4">
        <f t="shared" si="5"/>
        <v>3209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 s="4">
        <f t="shared" si="5"/>
        <v>5451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 s="4">
        <f t="shared" si="5"/>
        <v>57027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 s="4">
        <f t="shared" si="5"/>
        <v>50132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 s="4">
        <f t="shared" si="5"/>
        <v>45721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 s="4">
        <f t="shared" si="5"/>
        <v>16877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 s="4">
        <f t="shared" si="5"/>
        <v>4828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 s="4">
        <f t="shared" si="5"/>
        <v>4327.5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 s="4">
        <f t="shared" si="5"/>
        <v>35195.5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 s="4">
        <f t="shared" si="5"/>
        <v>26869.5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 s="4">
        <f t="shared" si="5"/>
        <v>21564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 s="4">
        <f t="shared" ref="H131:H194" si="9">AVERAGE(E131,I131)</f>
        <v>2405.5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 s="4">
        <f t="shared" si="9"/>
        <v>7729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 s="4">
        <f t="shared" si="9"/>
        <v>84279.5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 s="4">
        <f t="shared" si="9"/>
        <v>1961.5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 s="4">
        <f t="shared" si="9"/>
        <v>7072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 s="4">
        <f t="shared" si="9"/>
        <v>45114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 s="4">
        <f t="shared" si="9"/>
        <v>2802.5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 s="4">
        <f t="shared" si="9"/>
        <v>1389.5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 s="4">
        <f t="shared" si="9"/>
        <v>2381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 s="4">
        <f t="shared" si="9"/>
        <v>4665.5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 s="4">
        <f t="shared" si="9"/>
        <v>9786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 s="4">
        <f t="shared" si="9"/>
        <v>6230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 s="4">
        <f t="shared" si="9"/>
        <v>33197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 s="4">
        <f t="shared" si="9"/>
        <v>5809.5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 s="4">
        <f t="shared" si="9"/>
        <v>3696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 s="4">
        <f t="shared" si="9"/>
        <v>5877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 s="4">
        <f t="shared" si="9"/>
        <v>29948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 s="4">
        <f t="shared" si="9"/>
        <v>784.5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 s="4">
        <f t="shared" si="9"/>
        <v>4768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 s="4">
        <f t="shared" si="9"/>
        <v>5681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 s="4">
        <f t="shared" si="9"/>
        <v>6913.5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 s="4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 s="4">
        <f t="shared" si="9"/>
        <v>44752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 s="4">
        <f t="shared" si="9"/>
        <v>89474.5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 s="4">
        <f t="shared" si="9"/>
        <v>90896.5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 s="4">
        <f t="shared" si="9"/>
        <v>50854.5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 s="4">
        <f t="shared" si="9"/>
        <v>45950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 s="4">
        <f t="shared" si="9"/>
        <v>13646.5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 s="4">
        <f t="shared" si="9"/>
        <v>1121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 s="4">
        <f t="shared" si="9"/>
        <v>2340.5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 s="4">
        <f t="shared" si="9"/>
        <v>96521.5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 s="4">
        <f t="shared" si="9"/>
        <v>6574.5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 s="4">
        <f t="shared" si="9"/>
        <v>2187.5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 s="4">
        <f t="shared" si="9"/>
        <v>4645.5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 s="4">
        <f t="shared" si="9"/>
        <v>4555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 s="4">
        <f t="shared" si="9"/>
        <v>76075.5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 s="4">
        <f t="shared" si="9"/>
        <v>56392.5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 s="4">
        <f t="shared" si="9"/>
        <v>6841.5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 s="4">
        <f t="shared" si="9"/>
        <v>5475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 s="4">
        <f t="shared" si="9"/>
        <v>20531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 s="4">
        <f t="shared" si="9"/>
        <v>50039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 s="4">
        <f t="shared" si="9"/>
        <v>2797.5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 s="4">
        <f t="shared" si="9"/>
        <v>263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 s="4">
        <f t="shared" si="9"/>
        <v>344.5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 s="4">
        <f t="shared" si="9"/>
        <v>79598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 s="4">
        <f t="shared" si="9"/>
        <v>2708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 s="4">
        <f t="shared" si="9"/>
        <v>24294.5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 s="4">
        <f t="shared" si="9"/>
        <v>43421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 s="4">
        <f t="shared" si="9"/>
        <v>82166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 s="4">
        <f t="shared" si="9"/>
        <v>3568.5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 s="4">
        <f t="shared" si="9"/>
        <v>81361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 s="4">
        <f t="shared" si="9"/>
        <v>87421.5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 s="4">
        <f t="shared" si="9"/>
        <v>2725.5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 s="4">
        <f t="shared" si="9"/>
        <v>99534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 s="4">
        <f t="shared" si="9"/>
        <v>1805.5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 s="4">
        <f t="shared" si="9"/>
        <v>5445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 s="4">
        <f t="shared" si="9"/>
        <v>368.5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 s="4">
        <f t="shared" si="9"/>
        <v>14622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 s="4">
        <f t="shared" si="9"/>
        <v>69913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 s="4">
        <f t="shared" si="9"/>
        <v>1330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 s="4">
        <f t="shared" si="9"/>
        <v>22722.5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 s="4">
        <f t="shared" si="9"/>
        <v>1281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 s="4">
        <f t="shared" si="9"/>
        <v>1637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 s="4">
        <f t="shared" si="9"/>
        <v>4380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 s="4">
        <f t="shared" ref="H195:H258" si="13">AVERAGE(E195,I195)</f>
        <v>1538.5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 s="4">
        <f t="shared" si="13"/>
        <v>4421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 s="4">
        <f t="shared" si="13"/>
        <v>28840.5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 s="4">
        <f t="shared" si="13"/>
        <v>2639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 s="4">
        <f t="shared" si="13"/>
        <v>82553.5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 s="4">
        <f t="shared" si="13"/>
        <v>3104.5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 s="4">
        <f t="shared" si="13"/>
        <v>490.5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 s="4">
        <f t="shared" si="13"/>
        <v>1.5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 s="4">
        <f t="shared" si="13"/>
        <v>7231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 s="4">
        <f t="shared" si="13"/>
        <v>3312.5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 s="4">
        <f t="shared" si="13"/>
        <v>98955.5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 s="4">
        <f t="shared" si="13"/>
        <v>1284.5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 s="4">
        <f t="shared" si="13"/>
        <v>2847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 s="4">
        <f t="shared" si="13"/>
        <v>1776.5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 s="4">
        <f t="shared" si="13"/>
        <v>2150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 s="4">
        <f t="shared" si="13"/>
        <v>100581.5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 s="4">
        <f t="shared" si="13"/>
        <v>21010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 s="4">
        <f t="shared" si="13"/>
        <v>3282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 s="4">
        <f t="shared" si="13"/>
        <v>50362.5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 s="4">
        <f t="shared" si="13"/>
        <v>6234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 s="4">
        <f t="shared" si="13"/>
        <v>87919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 s="4">
        <f t="shared" si="13"/>
        <v>7244.5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 s="4">
        <f t="shared" si="13"/>
        <v>3083.5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 s="4">
        <f t="shared" si="13"/>
        <v>95268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 s="4">
        <f t="shared" si="13"/>
        <v>29422.5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 s="4">
        <f t="shared" si="13"/>
        <v>6353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 s="4">
        <f t="shared" si="13"/>
        <v>70018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 s="4">
        <f t="shared" si="13"/>
        <v>342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 s="4">
        <f t="shared" si="13"/>
        <v>61004.5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 s="4">
        <f t="shared" si="13"/>
        <v>3380.5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 s="4">
        <f t="shared" si="13"/>
        <v>41414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 s="4">
        <f t="shared" si="13"/>
        <v>95239.5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 s="4">
        <f t="shared" si="13"/>
        <v>91139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 s="4">
        <f t="shared" si="13"/>
        <v>5555.5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 s="4">
        <f t="shared" si="13"/>
        <v>51847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 s="4">
        <f t="shared" si="13"/>
        <v>83910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 s="4">
        <f t="shared" si="13"/>
        <v>84174.5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 s="4">
        <f t="shared" si="13"/>
        <v>5092.5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 s="4">
        <f t="shared" si="13"/>
        <v>2795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 s="4">
        <f t="shared" si="13"/>
        <v>2957.5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 s="4">
        <f t="shared" si="13"/>
        <v>3031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 s="4">
        <f t="shared" si="13"/>
        <v>4165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 s="4">
        <f t="shared" si="13"/>
        <v>1840.5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 s="4">
        <f t="shared" si="13"/>
        <v>2190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 s="4">
        <f t="shared" si="13"/>
        <v>7575.5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 s="4">
        <f t="shared" si="13"/>
        <v>5117.5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 s="4">
        <f t="shared" si="13"/>
        <v>1584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 s="4">
        <f t="shared" si="13"/>
        <v>62454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 s="4">
        <f t="shared" si="13"/>
        <v>86706.5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 s="4">
        <f t="shared" si="13"/>
        <v>5489.5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 s="4">
        <f t="shared" si="13"/>
        <v>5239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 s="4">
        <f t="shared" si="13"/>
        <v>2020.5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 s="4">
        <f t="shared" si="13"/>
        <v>7492.5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 s="4">
        <f t="shared" si="13"/>
        <v>7435.5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 s="4">
        <f t="shared" si="13"/>
        <v>93271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 s="4">
        <f t="shared" si="13"/>
        <v>6660.5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 s="4">
        <f t="shared" si="13"/>
        <v>87280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 s="4">
        <f t="shared" si="13"/>
        <v>2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 s="4">
        <f t="shared" si="13"/>
        <v>1970.5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 s="4">
        <f t="shared" si="13"/>
        <v>3161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 s="4">
        <f t="shared" si="13"/>
        <v>54748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 s="4">
        <f t="shared" si="13"/>
        <v>4296.5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 s="4">
        <f t="shared" si="13"/>
        <v>49216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 s="4">
        <f t="shared" si="13"/>
        <v>487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 s="4">
        <f t="shared" ref="H259:H322" si="17">AVERAGE(E259,I259)</f>
        <v>4207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 s="4">
        <f t="shared" si="17"/>
        <v>6805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 s="4">
        <f t="shared" si="17"/>
        <v>5446.5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 s="4">
        <f t="shared" si="17"/>
        <v>5098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 s="4">
        <f t="shared" si="17"/>
        <v>13378.5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 s="4">
        <f t="shared" si="17"/>
        <v>2717.5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 s="4">
        <f t="shared" si="17"/>
        <v>5477.5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 s="4">
        <f t="shared" si="17"/>
        <v>85443.5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 s="4">
        <f t="shared" si="17"/>
        <v>3058.5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 s="4">
        <f t="shared" si="17"/>
        <v>44542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 s="4">
        <f t="shared" si="17"/>
        <v>73339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 s="4">
        <f t="shared" si="17"/>
        <v>1378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 s="4">
        <f t="shared" si="17"/>
        <v>4464.5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 s="4">
        <f t="shared" si="17"/>
        <v>24575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 s="4">
        <f t="shared" si="17"/>
        <v>1007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 s="4">
        <f t="shared" si="17"/>
        <v>78621.5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 s="4">
        <f t="shared" si="17"/>
        <v>5493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 s="4">
        <f t="shared" si="17"/>
        <v>394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 s="4">
        <f t="shared" si="17"/>
        <v>4767.5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 s="4">
        <f t="shared" si="17"/>
        <v>2728.5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 s="4">
        <f t="shared" si="17"/>
        <v>3774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 s="4">
        <f t="shared" si="17"/>
        <v>4445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 s="4">
        <f t="shared" si="17"/>
        <v>7101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 s="4">
        <f t="shared" si="17"/>
        <v>7464.5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 s="4">
        <f t="shared" si="17"/>
        <v>76307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 s="4">
        <f t="shared" si="17"/>
        <v>4604.5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 s="4">
        <f t="shared" si="17"/>
        <v>773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 s="4">
        <f t="shared" si="17"/>
        <v>4142.5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 s="4">
        <f t="shared" si="17"/>
        <v>3305.5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 s="4">
        <f t="shared" si="17"/>
        <v>9870.5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 s="4">
        <f t="shared" si="17"/>
        <v>6694.5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 s="4">
        <f t="shared" si="17"/>
        <v>2806.5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 s="4">
        <f t="shared" si="17"/>
        <v>6905.5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 s="4">
        <f t="shared" si="17"/>
        <v>46315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 s="4">
        <f t="shared" si="17"/>
        <v>4163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 s="4">
        <f t="shared" si="17"/>
        <v>363.5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 s="4">
        <f t="shared" si="17"/>
        <v>548.5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 s="4">
        <f t="shared" si="17"/>
        <v>4110.5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 s="4">
        <f t="shared" si="17"/>
        <v>35339.5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 s="4">
        <f t="shared" si="17"/>
        <v>1695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 s="4">
        <f t="shared" si="17"/>
        <v>3444.5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 s="4">
        <f t="shared" si="17"/>
        <v>2554.5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 s="4">
        <f t="shared" si="17"/>
        <v>1001.5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 s="4">
        <f t="shared" si="17"/>
        <v>3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 s="4">
        <f t="shared" si="17"/>
        <v>6198.5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 s="4">
        <f t="shared" si="17"/>
        <v>12239.5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 s="4">
        <f t="shared" si="17"/>
        <v>1420.5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 s="4">
        <f t="shared" si="17"/>
        <v>5805.5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 s="4">
        <f t="shared" si="17"/>
        <v>4049.5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 s="4">
        <f t="shared" si="17"/>
        <v>260.5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 s="4">
        <f t="shared" si="17"/>
        <v>22066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 s="4">
        <f t="shared" si="17"/>
        <v>44181.5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 s="4">
        <f t="shared" si="17"/>
        <v>1581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 s="4">
        <f t="shared" si="17"/>
        <v>801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 s="4">
        <f t="shared" si="17"/>
        <v>6466.5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 s="4">
        <f t="shared" si="17"/>
        <v>93543.5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 s="4">
        <f t="shared" si="17"/>
        <v>4460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 s="4">
        <f t="shared" si="17"/>
        <v>2129.5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 s="4">
        <f t="shared" si="17"/>
        <v>1625.5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 s="4">
        <f t="shared" si="17"/>
        <v>3254.5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 s="4">
        <f t="shared" si="17"/>
        <v>649.5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 s="4">
        <f t="shared" si="17"/>
        <v>460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 s="4">
        <f t="shared" si="17"/>
        <v>1657.5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 s="4">
        <f t="shared" si="17"/>
        <v>4086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 s="4">
        <f t="shared" ref="H323:H386" si="21">AVERAGE(E323,I323)</f>
        <v>81445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 s="4">
        <f t="shared" si="21"/>
        <v>100772.5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 s="4">
        <f t="shared" si="21"/>
        <v>1087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 s="4">
        <f t="shared" si="21"/>
        <v>5977.5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 s="4">
        <f t="shared" si="21"/>
        <v>2985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 s="4">
        <f t="shared" si="21"/>
        <v>1727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 s="4">
        <f t="shared" si="21"/>
        <v>517.5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 s="4">
        <f t="shared" si="21"/>
        <v>67133.5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 s="4">
        <f t="shared" si="21"/>
        <v>10844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 s="4">
        <f t="shared" si="21"/>
        <v>31857.5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 s="4">
        <f t="shared" si="21"/>
        <v>7416.5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 s="4">
        <f t="shared" si="21"/>
        <v>20933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 s="4">
        <f t="shared" si="21"/>
        <v>6076.5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 s="4">
        <f t="shared" si="21"/>
        <v>62325.5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 s="4">
        <f t="shared" si="21"/>
        <v>100455.5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 s="4">
        <f t="shared" si="21"/>
        <v>34837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 s="4">
        <f t="shared" si="21"/>
        <v>58579.5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 s="4">
        <f t="shared" si="21"/>
        <v>63366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 s="4">
        <f t="shared" si="21"/>
        <v>55135.5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 s="4">
        <f t="shared" si="21"/>
        <v>17678.5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 s="4">
        <f t="shared" si="21"/>
        <v>49017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 s="4">
        <f t="shared" si="21"/>
        <v>16096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 s="4">
        <f t="shared" si="21"/>
        <v>2500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 s="4">
        <f t="shared" si="21"/>
        <v>41894.5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 s="4">
        <f t="shared" si="21"/>
        <v>11745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 s="4">
        <f t="shared" si="21"/>
        <v>1391.5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 s="4">
        <f t="shared" si="21"/>
        <v>6399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 s="4">
        <f t="shared" si="21"/>
        <v>73153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 s="4">
        <f t="shared" si="21"/>
        <v>48440.5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 s="4">
        <f t="shared" si="21"/>
        <v>3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 s="4">
        <f t="shared" si="21"/>
        <v>48322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 s="4">
        <f t="shared" si="21"/>
        <v>505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 s="4">
        <f t="shared" si="21"/>
        <v>69832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 s="4">
        <f t="shared" si="21"/>
        <v>3814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 s="4">
        <f t="shared" si="21"/>
        <v>1163.5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 s="4">
        <f t="shared" si="21"/>
        <v>1735.5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 s="4">
        <f t="shared" si="21"/>
        <v>2147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 s="4">
        <f t="shared" si="21"/>
        <v>584.5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 s="4">
        <f t="shared" si="21"/>
        <v>6067.5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 s="4">
        <f t="shared" si="21"/>
        <v>69003.5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 s="4">
        <f t="shared" si="21"/>
        <v>4817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 s="4">
        <f t="shared" si="21"/>
        <v>6973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 s="4">
        <f t="shared" si="21"/>
        <v>4234.5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 s="4">
        <f t="shared" si="21"/>
        <v>7366.5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 s="4">
        <f t="shared" si="21"/>
        <v>5923.5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 s="4">
        <f t="shared" si="21"/>
        <v>5379.5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 s="4">
        <f t="shared" si="21"/>
        <v>972.5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 s="4">
        <f t="shared" si="21"/>
        <v>7300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 s="4">
        <f t="shared" si="21"/>
        <v>7448.5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 s="4">
        <f t="shared" si="21"/>
        <v>92465.5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 s="4">
        <f t="shared" si="21"/>
        <v>65293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 s="4">
        <f t="shared" si="21"/>
        <v>7246.5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 s="4">
        <f t="shared" si="21"/>
        <v>83198.5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 s="4">
        <f t="shared" si="21"/>
        <v>11257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 s="4">
        <f t="shared" si="21"/>
        <v>752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 s="4">
        <f t="shared" si="21"/>
        <v>6203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 s="4">
        <f t="shared" si="21"/>
        <v>2612.5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 s="4">
        <f t="shared" si="21"/>
        <v>12618.5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 s="4">
        <f t="shared" si="21"/>
        <v>1478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 s="4">
        <f t="shared" si="21"/>
        <v>2046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 s="4">
        <f t="shared" si="21"/>
        <v>4952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 s="4">
        <f t="shared" si="21"/>
        <v>2935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 s="4">
        <f t="shared" si="21"/>
        <v>7194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 s="4">
        <f t="shared" si="21"/>
        <v>100789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 s="4">
        <f t="shared" ref="H387:H450" si="25">AVERAGE(E387,I387)</f>
        <v>28998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 s="4">
        <f t="shared" si="25"/>
        <v>52311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 s="4">
        <f t="shared" si="25"/>
        <v>21609.5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 s="4">
        <f t="shared" si="25"/>
        <v>6541.5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 s="4">
        <f t="shared" si="25"/>
        <v>51252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 s="4">
        <f t="shared" si="25"/>
        <v>2263.5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 s="4">
        <f t="shared" si="25"/>
        <v>2272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 s="4">
        <f t="shared" si="25"/>
        <v>34577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 s="4">
        <f t="shared" si="25"/>
        <v>73423.5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 s="4">
        <f t="shared" si="25"/>
        <v>1894.5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 s="4">
        <f t="shared" si="25"/>
        <v>4729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 s="4">
        <f t="shared" si="25"/>
        <v>39308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 s="4">
        <f t="shared" si="25"/>
        <v>7268.5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 s="4">
        <f t="shared" si="25"/>
        <v>6162.5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 s="4">
        <f t="shared" si="25"/>
        <v>31534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 s="4">
        <f t="shared" si="25"/>
        <v>1.5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 s="4">
        <f t="shared" si="25"/>
        <v>7035.5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 s="4">
        <f t="shared" si="25"/>
        <v>1493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 s="4">
        <f t="shared" si="25"/>
        <v>85917.5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 s="4">
        <f t="shared" si="25"/>
        <v>78279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 s="4">
        <f t="shared" si="25"/>
        <v>13481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 s="4">
        <f t="shared" si="25"/>
        <v>36114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 s="4">
        <f t="shared" si="25"/>
        <v>6292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 s="4">
        <f t="shared" si="25"/>
        <v>6141.5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 s="4">
        <f t="shared" si="25"/>
        <v>31759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 s="4">
        <f t="shared" si="25"/>
        <v>28323.5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 s="4">
        <f t="shared" si="25"/>
        <v>4121.5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 s="4">
        <f t="shared" si="25"/>
        <v>7090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 s="4">
        <f t="shared" si="25"/>
        <v>59358.5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 s="4">
        <f t="shared" si="25"/>
        <v>82451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 s="4">
        <f t="shared" si="25"/>
        <v>6485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 s="4">
        <f t="shared" si="25"/>
        <v>30223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 s="4">
        <f t="shared" si="25"/>
        <v>479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 s="4">
        <f t="shared" si="25"/>
        <v>47981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 s="4">
        <f t="shared" si="25"/>
        <v>72836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 s="4">
        <f t="shared" si="25"/>
        <v>3258.5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 s="4">
        <f t="shared" si="25"/>
        <v>3066.5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 s="4">
        <f t="shared" si="25"/>
        <v>5640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 s="4">
        <f t="shared" si="25"/>
        <v>7942.5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 s="4">
        <f t="shared" si="25"/>
        <v>1073.5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 s="4">
        <f t="shared" si="25"/>
        <v>3929.5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 s="4">
        <f t="shared" si="25"/>
        <v>5266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 s="4">
        <f t="shared" si="25"/>
        <v>99772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 s="4">
        <f t="shared" si="25"/>
        <v>23892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 s="4">
        <f t="shared" si="25"/>
        <v>87664.5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 s="4">
        <f t="shared" si="25"/>
        <v>2785.5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 s="4">
        <f t="shared" si="25"/>
        <v>4955.5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 s="4">
        <f t="shared" si="25"/>
        <v>3230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 s="4">
        <f t="shared" si="25"/>
        <v>33273.5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 s="4">
        <f t="shared" si="25"/>
        <v>456.5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 s="4">
        <f t="shared" si="25"/>
        <v>89916.5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 s="4">
        <f t="shared" si="25"/>
        <v>6963.5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 s="4">
        <f t="shared" si="25"/>
        <v>5080.5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 s="4">
        <f t="shared" si="25"/>
        <v>7537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 s="4">
        <f t="shared" si="25"/>
        <v>51596.5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 s="4">
        <f t="shared" si="25"/>
        <v>84542.5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 s="4">
        <f t="shared" si="25"/>
        <v>888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 s="4">
        <f t="shared" si="25"/>
        <v>5437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 s="4">
        <f t="shared" si="25"/>
        <v>1661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 s="4">
        <f t="shared" si="25"/>
        <v>5617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 s="4">
        <f t="shared" si="25"/>
        <v>5454.5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 s="4">
        <f t="shared" si="25"/>
        <v>2882.5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 s="4">
        <f t="shared" si="25"/>
        <v>19096.5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 s="4">
        <f t="shared" si="25"/>
        <v>22994.5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 s="4">
        <f t="shared" ref="H451:H514" si="29">AVERAGE(E451,I451)</f>
        <v>4394.5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 s="4">
        <f t="shared" si="29"/>
        <v>2.5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 s="4">
        <f t="shared" si="29"/>
        <v>94294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 s="4">
        <f t="shared" si="29"/>
        <v>1538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 s="4">
        <f t="shared" si="29"/>
        <v>51965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 s="4">
        <f t="shared" si="29"/>
        <v>901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 s="4">
        <f t="shared" si="29"/>
        <v>70815.5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 s="4">
        <f t="shared" si="29"/>
        <v>77021.5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 s="4">
        <f t="shared" si="29"/>
        <v>689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 s="4">
        <f t="shared" si="29"/>
        <v>60413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 s="4">
        <f t="shared" si="29"/>
        <v>2889.5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 s="4">
        <f t="shared" si="29"/>
        <v>2084.5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 s="4">
        <f t="shared" si="29"/>
        <v>70717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 s="4">
        <f t="shared" si="29"/>
        <v>29134.5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 s="4">
        <f t="shared" si="29"/>
        <v>73685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 s="4">
        <f t="shared" si="29"/>
        <v>48728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 s="4">
        <f t="shared" si="29"/>
        <v>4454.5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 s="4">
        <f t="shared" si="29"/>
        <v>2013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 s="4">
        <f t="shared" si="29"/>
        <v>4096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 s="4">
        <f t="shared" si="29"/>
        <v>818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 s="4">
        <f t="shared" si="29"/>
        <v>5243.5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 s="4">
        <f t="shared" si="29"/>
        <v>5335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 s="4">
        <f t="shared" si="29"/>
        <v>5041.5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 s="4">
        <f t="shared" si="29"/>
        <v>30458.5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 s="4">
        <f t="shared" si="29"/>
        <v>4506.5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 s="4">
        <f t="shared" si="29"/>
        <v>7374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 s="4">
        <f t="shared" si="29"/>
        <v>4321.5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 s="4">
        <f t="shared" si="29"/>
        <v>29121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 s="4">
        <f t="shared" si="29"/>
        <v>2363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 s="4">
        <f t="shared" si="29"/>
        <v>82679.5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 s="4">
        <f t="shared" si="29"/>
        <v>6241.5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 s="4">
        <f t="shared" si="29"/>
        <v>4371.5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 s="4">
        <f t="shared" si="29"/>
        <v>80734.5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 s="4">
        <f t="shared" si="29"/>
        <v>349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 s="4">
        <f t="shared" si="29"/>
        <v>24395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 s="4">
        <f t="shared" si="29"/>
        <v>39296.5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 s="4">
        <f t="shared" si="29"/>
        <v>14246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 s="4">
        <f t="shared" si="29"/>
        <v>361.5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 s="4">
        <f t="shared" si="29"/>
        <v>99685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 s="4">
        <f t="shared" si="29"/>
        <v>5889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 s="4">
        <f t="shared" si="29"/>
        <v>4712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 s="4">
        <f t="shared" si="29"/>
        <v>2370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 s="4">
        <f t="shared" si="29"/>
        <v>87940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 s="4">
        <f t="shared" si="29"/>
        <v>23213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 s="4">
        <f t="shared" si="29"/>
        <v>3289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 s="4">
        <f t="shared" si="29"/>
        <v>6976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 s="4">
        <f t="shared" si="29"/>
        <v>6729.5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 s="4">
        <f t="shared" si="29"/>
        <v>860.5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 s="4">
        <f t="shared" si="29"/>
        <v>1734.5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 s="4">
        <f t="shared" si="29"/>
        <v>23448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 s="4">
        <f t="shared" si="29"/>
        <v>40407.5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 s="4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 s="4">
        <f t="shared" si="29"/>
        <v>54769.5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 s="4">
        <f t="shared" si="29"/>
        <v>3537.5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 s="4">
        <f t="shared" si="29"/>
        <v>23221.5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 s="4">
        <f t="shared" si="29"/>
        <v>3493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 s="4">
        <f t="shared" si="29"/>
        <v>6422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 s="4">
        <f t="shared" si="29"/>
        <v>84701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 s="4">
        <f t="shared" si="29"/>
        <v>428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 s="4">
        <f t="shared" si="29"/>
        <v>98738.5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 s="4">
        <f t="shared" si="29"/>
        <v>60384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 s="4">
        <f t="shared" si="29"/>
        <v>4710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 s="4">
        <f t="shared" si="29"/>
        <v>17930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 s="4">
        <f t="shared" si="29"/>
        <v>6458.5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 s="4">
        <f t="shared" ref="H515:H578" si="33">AVERAGE(E515,I515)</f>
        <v>1647.5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 s="4">
        <f t="shared" si="33"/>
        <v>15825.5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 s="4">
        <f t="shared" si="33"/>
        <v>2465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 s="4">
        <f t="shared" si="33"/>
        <v>27085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 s="4">
        <f t="shared" si="33"/>
        <v>3343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 s="4">
        <f t="shared" si="33"/>
        <v>316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 s="4">
        <f t="shared" si="33"/>
        <v>91287.5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 s="4">
        <f t="shared" si="33"/>
        <v>1719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 s="4">
        <f t="shared" si="33"/>
        <v>5715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 s="4">
        <f t="shared" si="33"/>
        <v>8290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 s="4">
        <f t="shared" si="33"/>
        <v>3196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 s="4">
        <f t="shared" si="33"/>
        <v>41557.5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 s="4">
        <f t="shared" si="33"/>
        <v>915.5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 s="4">
        <f t="shared" si="33"/>
        <v>6545.5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 s="4">
        <f t="shared" si="33"/>
        <v>97280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 s="4">
        <f t="shared" si="33"/>
        <v>3653.5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 s="4">
        <f t="shared" si="33"/>
        <v>291.5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 s="4">
        <f t="shared" si="33"/>
        <v>49056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 s="4">
        <f t="shared" si="33"/>
        <v>90989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 s="4">
        <f t="shared" si="33"/>
        <v>4086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 s="4">
        <f t="shared" si="33"/>
        <v>93152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 s="4">
        <f t="shared" si="33"/>
        <v>6814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 s="4">
        <f t="shared" si="33"/>
        <v>6367.5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 s="4">
        <f t="shared" si="33"/>
        <v>7418.5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 s="4">
        <f t="shared" si="33"/>
        <v>49993.5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 s="4">
        <f t="shared" si="33"/>
        <v>29165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 s="4">
        <f t="shared" si="33"/>
        <v>3598.5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 s="4">
        <f t="shared" si="33"/>
        <v>7172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 s="4">
        <f t="shared" si="33"/>
        <v>21740.5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 s="4">
        <f t="shared" si="33"/>
        <v>989.5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 s="4">
        <f t="shared" si="33"/>
        <v>7022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 s="4">
        <f t="shared" si="33"/>
        <v>3913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 s="4">
        <f t="shared" si="33"/>
        <v>83399.5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 s="4">
        <f t="shared" si="33"/>
        <v>3479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 s="4">
        <f t="shared" si="33"/>
        <v>6376.5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 s="4">
        <f t="shared" si="33"/>
        <v>91029.5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 s="4">
        <f t="shared" si="33"/>
        <v>42302.5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 s="4">
        <f t="shared" si="33"/>
        <v>2.5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 s="4">
        <f t="shared" si="33"/>
        <v>54188.5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 s="4">
        <f t="shared" si="33"/>
        <v>4479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 s="4">
        <f t="shared" si="33"/>
        <v>38025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 s="4">
        <f t="shared" si="33"/>
        <v>7481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 s="4">
        <f t="shared" si="33"/>
        <v>7112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 s="4">
        <f t="shared" si="33"/>
        <v>6294.5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 s="4">
        <f t="shared" si="33"/>
        <v>6090.5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 s="4">
        <f t="shared" si="33"/>
        <v>4046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 s="4">
        <f t="shared" si="33"/>
        <v>53671.5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 s="4">
        <f t="shared" si="33"/>
        <v>81004.5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 s="4">
        <f t="shared" si="33"/>
        <v>5644.5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 s="4">
        <f t="shared" si="33"/>
        <v>647.5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 s="4">
        <f t="shared" si="33"/>
        <v>2596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 s="4">
        <f t="shared" si="33"/>
        <v>71591.5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 s="4">
        <f t="shared" si="33"/>
        <v>98881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 s="4">
        <f t="shared" si="33"/>
        <v>2080.5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 s="4">
        <f t="shared" si="33"/>
        <v>7554.5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 s="4">
        <f t="shared" si="33"/>
        <v>69934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 s="4">
        <f t="shared" si="33"/>
        <v>24147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 s="4">
        <f t="shared" si="33"/>
        <v>49044.5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 s="4">
        <f t="shared" si="33"/>
        <v>1665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 s="4">
        <f t="shared" si="33"/>
        <v>2495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 s="4">
        <f t="shared" si="33"/>
        <v>3898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 s="4">
        <f t="shared" si="33"/>
        <v>5055.5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 s="4">
        <f t="shared" si="33"/>
        <v>26489.5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 s="4">
        <f t="shared" si="33"/>
        <v>3181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 s="4">
        <f t="shared" ref="H579:H642" si="37">AVERAGE(E579,I579)</f>
        <v>791.5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 s="4">
        <f t="shared" si="37"/>
        <v>8206.5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 s="4">
        <f t="shared" si="37"/>
        <v>3178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 s="4">
        <f t="shared" si="37"/>
        <v>76347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 s="4">
        <f t="shared" si="37"/>
        <v>1956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 s="4">
        <f t="shared" si="37"/>
        <v>2286.5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 s="4">
        <f t="shared" si="37"/>
        <v>30921.5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 s="4">
        <f t="shared" si="37"/>
        <v>52434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 s="4">
        <f t="shared" si="37"/>
        <v>6600.5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 s="4">
        <f t="shared" si="37"/>
        <v>3392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 s="4">
        <f t="shared" si="37"/>
        <v>3504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 s="4">
        <f t="shared" si="37"/>
        <v>62942.5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 s="4">
        <f t="shared" si="37"/>
        <v>2607.5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 s="4">
        <f t="shared" si="37"/>
        <v>2955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 s="4">
        <f t="shared" si="37"/>
        <v>3164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 s="4">
        <f t="shared" si="37"/>
        <v>10248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 s="4">
        <f t="shared" si="37"/>
        <v>96147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 s="4">
        <f t="shared" si="37"/>
        <v>5662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 s="4">
        <f t="shared" si="37"/>
        <v>74112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 s="4">
        <f t="shared" si="37"/>
        <v>4029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 s="4">
        <f t="shared" si="37"/>
        <v>75483.5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 s="4">
        <f t="shared" si="37"/>
        <v>89138.5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 s="4">
        <f t="shared" si="37"/>
        <v>2597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 s="4">
        <f t="shared" si="37"/>
        <v>3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 s="4">
        <f t="shared" si="37"/>
        <v>6606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 s="4">
        <f t="shared" si="37"/>
        <v>46158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 s="4">
        <f t="shared" si="37"/>
        <v>3222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 s="4">
        <f t="shared" si="37"/>
        <v>77147.5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 s="4">
        <f t="shared" si="37"/>
        <v>3142.5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 s="4">
        <f t="shared" si="37"/>
        <v>3282.5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 s="4">
        <f t="shared" si="37"/>
        <v>91448.5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 s="4">
        <f t="shared" si="37"/>
        <v>5695.5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 s="4">
        <f t="shared" si="37"/>
        <v>6079.5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 s="4">
        <f t="shared" si="37"/>
        <v>92881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 s="4">
        <f t="shared" si="37"/>
        <v>575.5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 s="4">
        <f t="shared" si="37"/>
        <v>4418.5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 s="4">
        <f t="shared" si="37"/>
        <v>970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 s="4">
        <f t="shared" si="37"/>
        <v>20964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 s="4">
        <f t="shared" si="37"/>
        <v>7329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 s="4">
        <f t="shared" si="37"/>
        <v>6183.5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 s="4">
        <f t="shared" si="37"/>
        <v>1775.5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 s="4">
        <f t="shared" si="37"/>
        <v>49117.5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 s="4">
        <f t="shared" si="37"/>
        <v>28202.5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 s="4">
        <f t="shared" si="37"/>
        <v>5826.5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 s="4">
        <f t="shared" si="37"/>
        <v>80406.5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 s="4">
        <f t="shared" si="37"/>
        <v>2990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 s="4">
        <f t="shared" si="37"/>
        <v>76749.5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 s="4">
        <f t="shared" si="37"/>
        <v>7340.5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 s="4">
        <f t="shared" si="37"/>
        <v>2932.5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 s="4">
        <f t="shared" si="37"/>
        <v>6697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 s="4">
        <f t="shared" si="37"/>
        <v>5631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 s="4">
        <f t="shared" si="37"/>
        <v>1490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 s="4">
        <f t="shared" si="37"/>
        <v>28113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 s="4">
        <f t="shared" si="37"/>
        <v>3030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 s="4">
        <f t="shared" si="37"/>
        <v>93409.5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 s="4">
        <f t="shared" si="37"/>
        <v>15590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 s="4">
        <f t="shared" si="37"/>
        <v>2837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 s="4">
        <f t="shared" si="37"/>
        <v>47241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 s="4">
        <f t="shared" si="37"/>
        <v>80428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 s="4">
        <f t="shared" si="37"/>
        <v>65097.5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 s="4">
        <f t="shared" si="37"/>
        <v>3407.5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 s="4">
        <f t="shared" si="37"/>
        <v>4706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 s="4">
        <f t="shared" si="37"/>
        <v>2438.5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 s="4">
        <f t="shared" si="37"/>
        <v>10013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 s="4">
        <f t="shared" ref="H643:H706" si="41">AVERAGE(E643,I643)</f>
        <v>5735.5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 s="4">
        <f t="shared" si="41"/>
        <v>6755.5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 s="4">
        <f t="shared" si="41"/>
        <v>16680.5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 s="4">
        <f t="shared" si="41"/>
        <v>42456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 s="4">
        <f t="shared" si="41"/>
        <v>91590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 s="4">
        <f t="shared" si="41"/>
        <v>45181.5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 s="4">
        <f t="shared" si="41"/>
        <v>940.5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 s="4">
        <f t="shared" si="41"/>
        <v>31448.5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 s="4">
        <f t="shared" si="41"/>
        <v>29802.5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 s="4">
        <f t="shared" si="41"/>
        <v>1.5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 s="4">
        <f t="shared" si="41"/>
        <v>88953.5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 s="4">
        <f t="shared" si="41"/>
        <v>6546.5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 s="4">
        <f t="shared" si="41"/>
        <v>7133.5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 s="4">
        <f t="shared" si="41"/>
        <v>90476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 s="4">
        <f t="shared" si="41"/>
        <v>6738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 s="4">
        <f t="shared" si="41"/>
        <v>25191.5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 s="4">
        <f t="shared" si="41"/>
        <v>419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 s="4">
        <f t="shared" si="41"/>
        <v>15992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 s="4">
        <f t="shared" si="41"/>
        <v>28880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 s="4">
        <f t="shared" si="41"/>
        <v>3757.5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 s="4">
        <f t="shared" si="41"/>
        <v>29312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 s="4">
        <f t="shared" si="41"/>
        <v>4518.5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 s="4">
        <f t="shared" si="41"/>
        <v>3905.5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 s="4">
        <f t="shared" si="41"/>
        <v>13817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 s="4">
        <f t="shared" si="41"/>
        <v>6245.5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 s="4">
        <f t="shared" si="41"/>
        <v>1005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 s="4">
        <f t="shared" si="41"/>
        <v>6287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 s="4">
        <f t="shared" si="41"/>
        <v>2834.5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 s="4">
        <f t="shared" si="41"/>
        <v>88320.5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 s="4">
        <f t="shared" si="41"/>
        <v>38528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 s="4">
        <f t="shared" si="41"/>
        <v>60100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 s="4">
        <f t="shared" si="41"/>
        <v>57558.5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 s="4">
        <f t="shared" si="41"/>
        <v>1251.5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 s="4">
        <f t="shared" si="41"/>
        <v>29234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 s="4">
        <f t="shared" si="41"/>
        <v>6130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 s="4">
        <f t="shared" si="41"/>
        <v>59692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 s="4">
        <f t="shared" si="41"/>
        <v>2271.5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 s="4">
        <f t="shared" si="41"/>
        <v>9047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 s="4">
        <f t="shared" si="41"/>
        <v>7437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 s="4">
        <f t="shared" si="41"/>
        <v>72388.5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 s="4">
        <f t="shared" si="41"/>
        <v>80347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 s="4">
        <f t="shared" si="41"/>
        <v>4106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 s="4">
        <f t="shared" si="41"/>
        <v>4195.5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 s="4">
        <f t="shared" si="41"/>
        <v>3855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 s="4">
        <f t="shared" si="41"/>
        <v>47713.5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 s="4">
        <f t="shared" si="41"/>
        <v>7257.5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 s="4">
        <f t="shared" si="41"/>
        <v>7124.5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 s="4">
        <f t="shared" si="41"/>
        <v>6312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 s="4">
        <f t="shared" si="41"/>
        <v>3708.5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 s="4">
        <f t="shared" si="41"/>
        <v>4174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 s="4">
        <f t="shared" si="41"/>
        <v>3678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 s="4">
        <f t="shared" si="41"/>
        <v>2757.5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 s="4">
        <f t="shared" si="41"/>
        <v>58572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 s="4">
        <f t="shared" si="41"/>
        <v>3867.5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 s="4">
        <f t="shared" si="41"/>
        <v>6259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 s="4">
        <f t="shared" si="41"/>
        <v>48888.5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 s="4">
        <f t="shared" si="41"/>
        <v>102127.5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 s="4">
        <f t="shared" si="41"/>
        <v>95475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 s="4">
        <f t="shared" si="41"/>
        <v>3150.5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 s="4">
        <f t="shared" si="41"/>
        <v>2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 s="4">
        <f t="shared" si="41"/>
        <v>45917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 s="4">
        <f t="shared" si="41"/>
        <v>2396.5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 s="4">
        <f t="shared" si="41"/>
        <v>99883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 s="4">
        <f t="shared" si="41"/>
        <v>5399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 s="4">
        <f t="shared" ref="H707:H770" si="45">AVERAGE(E707,I707)</f>
        <v>85036.5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 s="4">
        <f t="shared" si="45"/>
        <v>69965.5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 s="4">
        <f t="shared" si="45"/>
        <v>5873.5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 s="4">
        <f t="shared" si="45"/>
        <v>6078.5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 s="4">
        <f t="shared" si="45"/>
        <v>7070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 s="4">
        <f t="shared" si="45"/>
        <v>3241.5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 s="4">
        <f t="shared" si="45"/>
        <v>637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 s="4">
        <f t="shared" si="45"/>
        <v>7463.5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 s="4">
        <f t="shared" si="45"/>
        <v>5638.5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 s="4">
        <f t="shared" si="45"/>
        <v>91910.5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 s="4">
        <f t="shared" si="45"/>
        <v>14763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 s="4">
        <f t="shared" si="45"/>
        <v>5255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 s="4">
        <f t="shared" si="45"/>
        <v>7211.5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 s="4">
        <f t="shared" si="45"/>
        <v>4307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 s="4">
        <f t="shared" si="45"/>
        <v>5340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 s="4">
        <f t="shared" si="45"/>
        <v>1632.5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 s="4">
        <f t="shared" si="45"/>
        <v>2744.5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 s="4">
        <f t="shared" si="45"/>
        <v>39471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 s="4">
        <f t="shared" si="45"/>
        <v>6697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 s="4">
        <f t="shared" si="45"/>
        <v>5691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 s="4">
        <f t="shared" si="45"/>
        <v>49482.5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 s="4">
        <f t="shared" si="45"/>
        <v>24375.5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 s="4">
        <f t="shared" si="45"/>
        <v>7433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 s="4">
        <f t="shared" si="45"/>
        <v>372.5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 s="4">
        <f t="shared" si="45"/>
        <v>5259.5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 s="4">
        <f t="shared" si="45"/>
        <v>59959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 s="4">
        <f t="shared" si="45"/>
        <v>3719.5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 s="4">
        <f t="shared" si="45"/>
        <v>54371.5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 s="4">
        <f t="shared" si="45"/>
        <v>42123.5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 s="4">
        <f t="shared" si="45"/>
        <v>6970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 s="4">
        <f t="shared" si="45"/>
        <v>66697.5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 s="4">
        <f t="shared" si="45"/>
        <v>1281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 s="4">
        <f t="shared" si="45"/>
        <v>2604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 s="4">
        <f t="shared" si="45"/>
        <v>786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 s="4">
        <f t="shared" si="45"/>
        <v>3145.5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 s="4">
        <f t="shared" si="45"/>
        <v>804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 s="4">
        <f t="shared" si="45"/>
        <v>7140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 s="4">
        <f t="shared" si="45"/>
        <v>6817.5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 s="4">
        <f t="shared" si="45"/>
        <v>260.5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 s="4">
        <f t="shared" si="45"/>
        <v>7190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 s="4">
        <f t="shared" si="45"/>
        <v>1062.5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 s="4">
        <f t="shared" si="45"/>
        <v>60984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 s="4">
        <f t="shared" si="45"/>
        <v>5747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 s="4">
        <f t="shared" si="45"/>
        <v>34375.5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 s="4">
        <f t="shared" si="45"/>
        <v>6946.5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 s="4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 s="4">
        <f t="shared" si="45"/>
        <v>4316.5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 s="4">
        <f t="shared" si="45"/>
        <v>2738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 s="4">
        <f t="shared" si="45"/>
        <v>6101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 s="4">
        <f t="shared" si="45"/>
        <v>60904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 s="4">
        <f t="shared" si="45"/>
        <v>3892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 s="4">
        <f t="shared" si="45"/>
        <v>5092.5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 s="4">
        <f t="shared" si="45"/>
        <v>2905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 s="4">
        <f t="shared" si="45"/>
        <v>84261.5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 s="4">
        <f t="shared" si="45"/>
        <v>57944.5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 s="4">
        <f t="shared" si="45"/>
        <v>8401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 s="4">
        <f t="shared" si="45"/>
        <v>7293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 s="4">
        <f t="shared" si="45"/>
        <v>3152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 s="4">
        <f t="shared" si="45"/>
        <v>3286.5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 s="4">
        <f t="shared" si="45"/>
        <v>4079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 s="4">
        <f t="shared" si="45"/>
        <v>4161.5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 s="4">
        <f t="shared" si="45"/>
        <v>6950.5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 s="4">
        <f t="shared" si="45"/>
        <v>27942.5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 s="4">
        <f t="shared" si="45"/>
        <v>5619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 s="4">
        <f t="shared" ref="H771:H834" si="49">AVERAGE(E771,I771)</f>
        <v>56258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 s="4">
        <f t="shared" si="49"/>
        <v>5929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 s="4">
        <f t="shared" si="49"/>
        <v>1397.5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 s="4">
        <f t="shared" si="49"/>
        <v>87362.5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 s="4">
        <f t="shared" si="49"/>
        <v>51769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 s="4">
        <f t="shared" si="49"/>
        <v>3426.5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 s="4">
        <f t="shared" si="49"/>
        <v>489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 s="4">
        <f t="shared" si="49"/>
        <v>37412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 s="4">
        <f t="shared" si="49"/>
        <v>23331.5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 s="4">
        <f t="shared" si="49"/>
        <v>5208.5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 s="4">
        <f t="shared" si="49"/>
        <v>44062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 s="4">
        <f t="shared" si="49"/>
        <v>2792.5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 s="4">
        <f t="shared" si="49"/>
        <v>2235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 s="4">
        <f t="shared" si="49"/>
        <v>5571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 s="4">
        <f t="shared" si="49"/>
        <v>5294.5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 s="4">
        <f t="shared" si="49"/>
        <v>52921.5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 s="4">
        <f t="shared" si="49"/>
        <v>6533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 s="4">
        <f t="shared" si="49"/>
        <v>5576.5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 s="4">
        <f t="shared" si="49"/>
        <v>30926.5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 s="4">
        <f t="shared" si="49"/>
        <v>1602.5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 s="4">
        <f t="shared" si="49"/>
        <v>1698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 s="4">
        <f t="shared" si="49"/>
        <v>28943.5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 s="4">
        <f t="shared" si="49"/>
        <v>273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 s="4">
        <f t="shared" si="49"/>
        <v>343.5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 s="4">
        <f t="shared" si="49"/>
        <v>6613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 s="4">
        <f t="shared" si="49"/>
        <v>4193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 s="4">
        <f t="shared" si="49"/>
        <v>526.5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 s="4">
        <f t="shared" si="49"/>
        <v>2176.5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 s="4">
        <f t="shared" si="49"/>
        <v>4258.5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 s="4">
        <f t="shared" si="49"/>
        <v>3264.5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 s="4">
        <f t="shared" si="49"/>
        <v>37373.5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 s="4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 s="4">
        <f t="shared" si="49"/>
        <v>2386.5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 s="4">
        <f t="shared" si="49"/>
        <v>6179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 s="4">
        <f t="shared" si="49"/>
        <v>3380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 s="4">
        <f t="shared" si="49"/>
        <v>3602.5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 s="4">
        <f t="shared" si="49"/>
        <v>2499.5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 s="4">
        <f t="shared" si="49"/>
        <v>4169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 s="4">
        <f t="shared" si="49"/>
        <v>945.5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 s="4">
        <f t="shared" si="49"/>
        <v>801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 s="4">
        <f t="shared" si="49"/>
        <v>45322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 s="4">
        <f t="shared" si="49"/>
        <v>6290.5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 s="4">
        <f t="shared" si="49"/>
        <v>35999.5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 s="4">
        <f t="shared" si="49"/>
        <v>68722.5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 s="4">
        <f t="shared" si="49"/>
        <v>3864.5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 s="4">
        <f t="shared" si="49"/>
        <v>1493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 s="4">
        <f t="shared" si="49"/>
        <v>5952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 s="4">
        <f t="shared" si="49"/>
        <v>7141.5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 s="4">
        <f t="shared" si="49"/>
        <v>95840.5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 s="4">
        <f t="shared" si="49"/>
        <v>3866.5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 s="4">
        <f t="shared" si="49"/>
        <v>2278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 s="4">
        <f t="shared" si="49"/>
        <v>6144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 s="4">
        <f t="shared" si="49"/>
        <v>7241.5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 s="4">
        <f t="shared" si="49"/>
        <v>95541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 s="4">
        <f t="shared" si="49"/>
        <v>7446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 s="4">
        <f t="shared" si="49"/>
        <v>54398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 s="4">
        <f t="shared" si="49"/>
        <v>7053.5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 s="4">
        <f t="shared" si="49"/>
        <v>6495.5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 s="4">
        <f t="shared" si="49"/>
        <v>3108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 s="4">
        <f t="shared" si="49"/>
        <v>2484.5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 s="4">
        <f t="shared" si="49"/>
        <v>2541.5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 s="4">
        <f t="shared" si="49"/>
        <v>723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 s="4">
        <f t="shared" si="49"/>
        <v>55025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 s="4">
        <f t="shared" si="49"/>
        <v>68726.5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 s="4">
        <f t="shared" ref="H835:H898" si="53">AVERAGE(E835,I835)</f>
        <v>5444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 s="4">
        <f t="shared" si="53"/>
        <v>5673.5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 s="4">
        <f t="shared" si="53"/>
        <v>39556.5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 s="4">
        <f t="shared" si="53"/>
        <v>3090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 s="4">
        <f t="shared" si="53"/>
        <v>76378.5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 s="4">
        <f t="shared" si="53"/>
        <v>4575.5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 s="4">
        <f t="shared" si="53"/>
        <v>7400.5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 s="4">
        <f t="shared" si="53"/>
        <v>60058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 s="4">
        <f t="shared" si="53"/>
        <v>6573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 s="4">
        <f t="shared" si="53"/>
        <v>4289.5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 s="4">
        <f t="shared" si="53"/>
        <v>1368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 s="4">
        <f t="shared" si="53"/>
        <v>4420.5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 s="4">
        <f t="shared" si="53"/>
        <v>69720.5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 s="4">
        <f t="shared" si="53"/>
        <v>2566.5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 s="4">
        <f t="shared" si="53"/>
        <v>5642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 s="4">
        <f t="shared" si="53"/>
        <v>5501.5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 s="4">
        <f t="shared" si="53"/>
        <v>4612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 s="4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 s="4">
        <f t="shared" si="53"/>
        <v>6314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 s="4">
        <f t="shared" si="53"/>
        <v>1268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 s="4">
        <f t="shared" si="53"/>
        <v>56484.5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 s="4">
        <f t="shared" si="53"/>
        <v>98485.5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 s="4">
        <f t="shared" si="53"/>
        <v>12204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 s="4">
        <f t="shared" si="53"/>
        <v>4358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 s="4">
        <f t="shared" si="53"/>
        <v>3819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 s="4">
        <f t="shared" si="53"/>
        <v>1406.5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 s="4">
        <f t="shared" si="53"/>
        <v>1328.5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 s="4">
        <f t="shared" si="53"/>
        <v>2549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 s="4">
        <f t="shared" si="53"/>
        <v>4740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 s="4">
        <f t="shared" si="53"/>
        <v>3322.5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 s="4">
        <f t="shared" si="53"/>
        <v>2816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 s="4">
        <f t="shared" si="53"/>
        <v>7363.5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 s="4">
        <f t="shared" si="53"/>
        <v>76893.5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 s="4">
        <f t="shared" si="53"/>
        <v>39971.5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 s="4">
        <f t="shared" si="53"/>
        <v>4048.5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 s="4">
        <f t="shared" si="53"/>
        <v>6532.5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 s="4">
        <f t="shared" si="53"/>
        <v>19451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 s="4">
        <f t="shared" si="53"/>
        <v>3520.5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 s="4">
        <f t="shared" si="53"/>
        <v>98616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 s="4">
        <f t="shared" si="53"/>
        <v>4036.5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 s="4">
        <f t="shared" si="53"/>
        <v>40577.5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 s="4">
        <f t="shared" si="53"/>
        <v>71913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 s="4">
        <f t="shared" si="53"/>
        <v>2766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 s="4">
        <f t="shared" si="53"/>
        <v>1084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 s="4">
        <f t="shared" si="53"/>
        <v>63928.5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 s="4">
        <f t="shared" si="53"/>
        <v>512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 s="4">
        <f t="shared" si="53"/>
        <v>2745.5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 s="4">
        <f t="shared" si="53"/>
        <v>97757.5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 s="4">
        <f t="shared" si="53"/>
        <v>16058.5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 s="4">
        <f t="shared" si="53"/>
        <v>1520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 s="4">
        <f t="shared" si="53"/>
        <v>4141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 s="4">
        <f t="shared" si="53"/>
        <v>55630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 s="4">
        <f t="shared" si="53"/>
        <v>1090.5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 s="4">
        <f t="shared" si="53"/>
        <v>64785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 s="4">
        <f t="shared" si="53"/>
        <v>1160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 s="4">
        <f t="shared" si="53"/>
        <v>6232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 s="4">
        <f t="shared" si="53"/>
        <v>4815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 s="4">
        <f t="shared" si="53"/>
        <v>78659.5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 s="4">
        <f t="shared" si="53"/>
        <v>3961.5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 s="4">
        <f t="shared" si="53"/>
        <v>7008.5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 s="4">
        <f t="shared" si="53"/>
        <v>5484.5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 s="4">
        <f t="shared" si="53"/>
        <v>1632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 s="4">
        <f t="shared" si="53"/>
        <v>5607.5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 s="4">
        <f t="shared" si="53"/>
        <v>77399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 s="4">
        <f t="shared" ref="H899:H962" si="57">AVERAGE(E899,I899)</f>
        <v>1232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 s="4">
        <f t="shared" si="57"/>
        <v>47606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 s="4">
        <f t="shared" si="57"/>
        <v>6371.5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 s="4">
        <f t="shared" si="57"/>
        <v>1.5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 s="4">
        <f t="shared" si="57"/>
        <v>4452.5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 s="4">
        <f t="shared" si="57"/>
        <v>1822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 s="4">
        <f t="shared" si="57"/>
        <v>361.5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 s="4">
        <f t="shared" si="57"/>
        <v>405.5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 s="4">
        <f t="shared" si="57"/>
        <v>6595.5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 s="4">
        <f t="shared" si="57"/>
        <v>4577.5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 s="4">
        <f t="shared" si="57"/>
        <v>942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 s="4">
        <f t="shared" si="57"/>
        <v>62942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 s="4">
        <f t="shared" si="57"/>
        <v>4350.5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 s="4">
        <f t="shared" si="57"/>
        <v>15255.5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 s="4">
        <f t="shared" si="57"/>
        <v>6000.5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 s="4">
        <f t="shared" si="57"/>
        <v>7244.5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 s="4">
        <f t="shared" si="57"/>
        <v>18029.5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 s="4">
        <f t="shared" si="57"/>
        <v>1908.5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 s="4">
        <f t="shared" si="57"/>
        <v>98901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 s="4">
        <f t="shared" si="57"/>
        <v>697.5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 s="4">
        <f t="shared" si="57"/>
        <v>1062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 s="4">
        <f t="shared" si="57"/>
        <v>4588.5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 s="4">
        <f t="shared" si="57"/>
        <v>10570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 s="4">
        <f t="shared" si="57"/>
        <v>4965.5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 s="4">
        <f t="shared" si="57"/>
        <v>624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 s="4">
        <f t="shared" si="57"/>
        <v>46350.5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 s="4">
        <f t="shared" si="57"/>
        <v>2042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 s="4">
        <f t="shared" si="57"/>
        <v>97290.5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 s="4">
        <f t="shared" si="57"/>
        <v>3393.5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 s="4">
        <f t="shared" si="57"/>
        <v>796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 s="4">
        <f t="shared" si="57"/>
        <v>1669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 s="4">
        <f t="shared" si="57"/>
        <v>100081.5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 s="4">
        <f t="shared" si="57"/>
        <v>6068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 s="4">
        <f t="shared" si="57"/>
        <v>2007.5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 s="4">
        <f t="shared" si="57"/>
        <v>2920.5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 s="4">
        <f t="shared" si="57"/>
        <v>2513.5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 s="4">
        <f t="shared" si="57"/>
        <v>88458.5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 s="4">
        <f t="shared" si="57"/>
        <v>5692.5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 s="4">
        <f t="shared" si="57"/>
        <v>5072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 s="4">
        <f t="shared" si="57"/>
        <v>855.5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 s="4">
        <f t="shared" si="57"/>
        <v>42933.5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 s="4">
        <f t="shared" si="57"/>
        <v>5094.5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 s="4">
        <f t="shared" si="57"/>
        <v>1953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 s="4">
        <f t="shared" si="57"/>
        <v>3113.5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 s="4">
        <f t="shared" si="57"/>
        <v>2846.5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 s="4">
        <f t="shared" si="57"/>
        <v>3136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 s="4">
        <f t="shared" si="57"/>
        <v>6041.5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 s="4">
        <f t="shared" si="57"/>
        <v>4202.5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 s="4">
        <f t="shared" si="57"/>
        <v>28748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 s="4">
        <f t="shared" si="57"/>
        <v>7709.5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 s="4">
        <f t="shared" si="57"/>
        <v>487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 s="4">
        <f t="shared" si="57"/>
        <v>3039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 s="4">
        <f t="shared" si="57"/>
        <v>4861.5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 s="4">
        <f t="shared" si="57"/>
        <v>3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 s="4">
        <f t="shared" si="57"/>
        <v>80307.5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 s="4">
        <f t="shared" si="57"/>
        <v>52126.5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 s="4">
        <f t="shared" si="57"/>
        <v>1000.5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 s="4">
        <f t="shared" si="57"/>
        <v>78966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 s="4">
        <f t="shared" si="57"/>
        <v>3921.5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 s="4">
        <f t="shared" si="57"/>
        <v>18264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 s="4">
        <f t="shared" si="57"/>
        <v>6282.5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 s="4">
        <f t="shared" si="57"/>
        <v>4096.5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 s="4">
        <f t="shared" si="57"/>
        <v>3380.5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 s="4">
        <f t="shared" si="57"/>
        <v>2366.5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 s="4">
        <f t="shared" ref="H963:H1001" si="61">AVERAGE(E963,I963)</f>
        <v>3477.5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 s="4">
        <f t="shared" si="61"/>
        <v>5461.5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 s="4">
        <f t="shared" si="61"/>
        <v>2555.5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 s="4">
        <f t="shared" si="61"/>
        <v>6659.5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 s="4">
        <f t="shared" si="61"/>
        <v>4354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 s="4">
        <f t="shared" si="61"/>
        <v>6856.5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 s="4">
        <f t="shared" si="61"/>
        <v>61355.5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 s="4">
        <f t="shared" si="61"/>
        <v>4115.5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 s="4">
        <f t="shared" si="61"/>
        <v>4321.5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 s="4">
        <f t="shared" si="61"/>
        <v>29126.5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 s="4">
        <f t="shared" si="61"/>
        <v>719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 s="4">
        <f t="shared" si="61"/>
        <v>49602.5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 s="4">
        <f t="shared" si="61"/>
        <v>13214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 s="4">
        <f t="shared" si="61"/>
        <v>1511.5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 s="4">
        <f t="shared" si="61"/>
        <v>4250.5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 s="4">
        <f t="shared" si="61"/>
        <v>6513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 s="4">
        <f t="shared" si="61"/>
        <v>2622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 s="4">
        <f t="shared" si="61"/>
        <v>4366.5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 s="4">
        <f t="shared" si="61"/>
        <v>43629.5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 s="4">
        <f t="shared" si="61"/>
        <v>39686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 s="4">
        <f t="shared" si="61"/>
        <v>6132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 s="4">
        <f t="shared" si="61"/>
        <v>3095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 s="4">
        <f t="shared" si="61"/>
        <v>95365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 s="4">
        <f t="shared" si="61"/>
        <v>5145.5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 s="4">
        <f t="shared" si="61"/>
        <v>59464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 s="4">
        <f t="shared" si="61"/>
        <v>1618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 s="4">
        <f t="shared" si="61"/>
        <v>6960.5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 s="4">
        <f t="shared" si="61"/>
        <v>2481.5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 s="4">
        <f t="shared" si="61"/>
        <v>6108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 s="4">
        <f t="shared" si="61"/>
        <v>3451.5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 s="4">
        <f t="shared" si="61"/>
        <v>5666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 s="4">
        <f t="shared" si="61"/>
        <v>6677.5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 s="4">
        <f t="shared" si="61"/>
        <v>3841.5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 s="4">
        <f t="shared" si="61"/>
        <v>37457.5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 s="4">
        <f t="shared" si="61"/>
        <v>77629.5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 s="4">
        <f t="shared" si="61"/>
        <v>2463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 s="4">
        <f t="shared" si="61"/>
        <v>2371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 s="4">
        <f t="shared" si="61"/>
        <v>19098.5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 s="4">
        <f t="shared" si="61"/>
        <v>31970.5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4"/>
      </colorScale>
    </cfRule>
  </conditionalFormatting>
  <conditionalFormatting sqref="G10">
    <cfRule type="containsText" dxfId="16" priority="4" operator="containsText" text="live">
      <formula>NOT(ISERROR(SEARCH("live",G10)))</formula>
    </cfRule>
  </conditionalFormatting>
  <conditionalFormatting sqref="G1:H1048576">
    <cfRule type="containsText" dxfId="15" priority="5" operator="containsText" text="canceled">
      <formula>NOT(ISERROR(SEARCH("canceled",G1)))</formula>
    </cfRule>
    <cfRule type="containsText" dxfId="14" priority="6" operator="containsText" text="cancelled">
      <formula>NOT(ISERROR(SEARCH("cancelled",G1)))</formula>
    </cfRule>
  </conditionalFormatting>
  <conditionalFormatting sqref="G2:H1001">
    <cfRule type="containsText" dxfId="13" priority="7" operator="containsText" text="Successful">
      <formula>NOT(ISERROR(SEARCH("Successful",G2)))</formula>
    </cfRule>
    <cfRule type="containsText" dxfId="12" priority="8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1B15-E629-43C3-90F6-F8D66E99AFEE}">
  <sheetPr codeName="Sheet2"/>
  <dimension ref="A1:F14"/>
  <sheetViews>
    <sheetView zoomScaleNormal="100" workbookViewId="0">
      <selection activeCell="J14" sqref="J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3" spans="1:6" x14ac:dyDescent="0.25">
      <c r="A3" s="5" t="s">
        <v>2068</v>
      </c>
      <c r="B3" s="5" t="s">
        <v>2070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8E8B-BD77-4982-8493-0A4319DD19F1}">
  <sheetPr codeName="Sheet3"/>
  <dimension ref="A1:F30"/>
  <sheetViews>
    <sheetView topLeftCell="A19" workbookViewId="0">
      <selection activeCell="L28" sqref="L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5" t="s">
        <v>6</v>
      </c>
      <c r="B1" t="s">
        <v>2069</v>
      </c>
    </row>
    <row r="2" spans="1:6" x14ac:dyDescent="0.25">
      <c r="A2" s="5" t="s">
        <v>2031</v>
      </c>
      <c r="B2" t="s">
        <v>2069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E176-D3B0-4081-B069-16CF5996DF91}">
  <sheetPr codeName="Sheet4"/>
  <dimension ref="A1:F22"/>
  <sheetViews>
    <sheetView workbookViewId="0">
      <selection activeCell="H22" sqref="H2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2031</v>
      </c>
      <c r="B1" t="s">
        <v>2069</v>
      </c>
    </row>
    <row r="2" spans="1:6" x14ac:dyDescent="0.25">
      <c r="A2" s="5" t="s">
        <v>2077</v>
      </c>
      <c r="B2" t="s">
        <v>2069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2073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5">
      <c r="A7" s="8" t="s">
        <v>2078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8" t="s">
        <v>2079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8" t="s">
        <v>2080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6" t="s">
        <v>2074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25">
      <c r="A11" s="8" t="s">
        <v>2081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25">
      <c r="A12" s="8" t="s">
        <v>2082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25">
      <c r="A13" s="8" t="s">
        <v>2083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25">
      <c r="A14" s="6" t="s">
        <v>2075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25">
      <c r="A15" s="8" t="s">
        <v>2084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25">
      <c r="A16" s="8" t="s">
        <v>2085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25">
      <c r="A17" s="8" t="s">
        <v>2086</v>
      </c>
      <c r="B17">
        <v>5</v>
      </c>
      <c r="C17">
        <v>23</v>
      </c>
      <c r="E17">
        <v>45</v>
      </c>
      <c r="F17">
        <v>73</v>
      </c>
    </row>
    <row r="18" spans="1:6" x14ac:dyDescent="0.25">
      <c r="A18" s="6" t="s">
        <v>2076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25">
      <c r="A19" s="8" t="s">
        <v>2087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25">
      <c r="A20" s="8" t="s">
        <v>2088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25">
      <c r="A21" s="8" t="s">
        <v>2089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25">
      <c r="A22" s="6" t="s">
        <v>2067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A6CE-FAFB-435D-85CB-4260846EB9A1}">
  <sheetPr codeName="Sheet5"/>
  <dimension ref="A1:H13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9.375" bestFit="1" customWidth="1"/>
  </cols>
  <sheetData>
    <row r="1" spans="1:8" x14ac:dyDescent="0.25">
      <c r="A1" s="9" t="s">
        <v>2090</v>
      </c>
      <c r="B1" s="9" t="s">
        <v>2091</v>
      </c>
      <c r="C1" s="9" t="s">
        <v>2092</v>
      </c>
      <c r="D1" s="9" t="s">
        <v>2093</v>
      </c>
      <c r="E1" s="9" t="s">
        <v>2094</v>
      </c>
      <c r="F1" s="9" t="s">
        <v>2095</v>
      </c>
      <c r="G1" s="9" t="s">
        <v>2096</v>
      </c>
      <c r="H1" s="9" t="s">
        <v>2097</v>
      </c>
    </row>
    <row r="2" spans="1:8" x14ac:dyDescent="0.25">
      <c r="A2" t="s">
        <v>2098</v>
      </c>
      <c r="B2">
        <f>COUNTIFS(Crowdfunding!G:G,Crowdfunding!G3,Crowdfunding!D:D,"&lt;1000")</f>
        <v>30</v>
      </c>
      <c r="C2">
        <f>COUNTIFS(Crowdfunding!G:G,Crowdfunding!G2,Crowdfunding!D:D,"&lt;1000")</f>
        <v>20</v>
      </c>
      <c r="D2">
        <f>COUNTIFS(Crowdfunding!G:G,Crowdfunding!G20,Crowdfunding!D:D,"&lt;1000")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2099</v>
      </c>
      <c r="B3">
        <f>COUNTIFS(Crowdfunding!G:G,Crowdfunding!G959,Crowdfunding!D:D,"&gt;="&amp;1000,Crowdfunding!D:D,"&lt;"&amp;5000)</f>
        <v>191</v>
      </c>
      <c r="C3">
        <f>COUNTIFS(Crowdfunding!G:G,Crowdfunding!G2,Crowdfunding!D:D,"&gt;="&amp;1000,Crowdfunding!D:D,"&lt;"&amp;5000)</f>
        <v>38</v>
      </c>
      <c r="D3">
        <f>COUNTIFS(Crowdfunding!G:G,Crowdfunding!G20,Crowdfunding!D:D,"&gt;="&amp;1000,Crowdfunding!D:D,"&lt;"&amp;5000)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2100</v>
      </c>
      <c r="B4">
        <f>COUNTIFS(Crowdfunding!G:G,Crowdfunding!G959,Crowdfunding!D:D,"&gt;="&amp;5000,Crowdfunding!D:D,"&lt;"&amp;10000)</f>
        <v>164</v>
      </c>
      <c r="C4">
        <f>COUNTIFS(Crowdfunding!G:G,Crowdfunding!G2,Crowdfunding!D:D,"&gt;="&amp;5000,Crowdfunding!D:D,"&lt;"&amp;10000)</f>
        <v>126</v>
      </c>
      <c r="D4">
        <f>COUNTIFS(Crowdfunding!G:G,Crowdfunding!G20,Crowdfunding!D:D,"&gt;="&amp;5000,Crowdfunding!D:D,"&lt;"&amp;10000)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2101</v>
      </c>
      <c r="B5">
        <f>COUNTIFS(Crowdfunding!G:G,Crowdfunding!G959,Crowdfunding!D:D,"&gt;="&amp;10000,Crowdfunding!D:D,"&lt;"&amp;15000)</f>
        <v>4</v>
      </c>
      <c r="C5">
        <f>COUNTIFS(Crowdfunding!G:G,Crowdfunding!G2,Crowdfunding!D:D,"&gt;="&amp;10000,Crowdfunding!D:D,"&lt;"&amp;15000)</f>
        <v>5</v>
      </c>
      <c r="D5">
        <f>COUNTIFS(Crowdfunding!G:G,Crowdfunding!G20,Crowdfunding!D:D,"&gt;="&amp;10000,Crowdfunding!D:D,"&lt;"&amp;15000)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2102</v>
      </c>
      <c r="B6">
        <f>COUNTIFS(Crowdfunding!G:G,Crowdfunding!G959,Crowdfunding!D:D,"&gt;="&amp;15000,Crowdfunding!D:D,"&lt;"&amp;20000)</f>
        <v>10</v>
      </c>
      <c r="C6">
        <f>COUNTIFS(Crowdfunding!G:G,Crowdfunding!G2,Crowdfunding!D:D,"&gt;="&amp;15000,Crowdfunding!D:D,"&lt;"&amp;20000)</f>
        <v>0</v>
      </c>
      <c r="D6">
        <f>COUNTIFS(Crowdfunding!G:G,Crowdfunding!G20,Crowdfunding!D:D,"&gt;="&amp;15000,Crowdfunding!D:D,"&lt;"&amp;20000)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2103</v>
      </c>
      <c r="B7">
        <f>COUNTIFS(Crowdfunding!G:G,Crowdfunding!G959,Crowdfunding!D:D,"&gt;="&amp;20000,Crowdfunding!D:D,"&lt;"&amp;25000)</f>
        <v>7</v>
      </c>
      <c r="C7">
        <f>COUNTIFS(Crowdfunding!G:G,Crowdfunding!G2,Crowdfunding!D:D,"&gt;="&amp;20000,Crowdfunding!D:D,"&lt;"&amp;25000)</f>
        <v>0</v>
      </c>
      <c r="D7">
        <f>COUNTIFS(Crowdfunding!G:G,Crowdfunding!G20,Crowdfunding!D:D,"&gt;="&amp;20000,Crowdfunding!D:D,"&lt;"&amp;25000)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2104</v>
      </c>
      <c r="B8">
        <f>COUNTIFS(Crowdfunding!G:G,Crowdfunding!G959,Crowdfunding!D:D,"&gt;="&amp;25000,Crowdfunding!D:D,"&lt;"&amp;30000)</f>
        <v>11</v>
      </c>
      <c r="C8">
        <f>COUNTIFS(Crowdfunding!G:G,Crowdfunding!G2,Crowdfunding!D:D,"&gt;="&amp;25000,Crowdfunding!D:D,"&lt;"&amp;30000)</f>
        <v>3</v>
      </c>
      <c r="D8">
        <f>COUNTIFS(Crowdfunding!G:G,Crowdfunding!G20,Crowdfunding!D:D,"&gt;="&amp;25000,Crowdfunding!D:D,"&lt;"&amp;30000)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2105</v>
      </c>
      <c r="B9">
        <f>COUNTIFS(Crowdfunding!G:G,Crowdfunding!G959,Crowdfunding!D:D,"&gt;="&amp;30000,Crowdfunding!D:D,"&lt;"&amp;35000)</f>
        <v>7</v>
      </c>
      <c r="C9">
        <f>COUNTIFS(Crowdfunding!G:G,Crowdfunding!G2,Crowdfunding!D:D,"&gt;="&amp;30000,Crowdfunding!D:D,"&lt;"&amp;35000)</f>
        <v>0</v>
      </c>
      <c r="D9">
        <f>COUNTIFS(Crowdfunding!G:G,Crowdfunding!G20,Crowdfunding!D:D,"&gt;="&amp;30000,Crowdfunding!D:D,"&lt;"&amp;35000)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2106</v>
      </c>
      <c r="B10">
        <f>COUNTIFS(Crowdfunding!G:G,Crowdfunding!G959,Crowdfunding!D:D,"&gt;="&amp;35000,Crowdfunding!D:D,"&lt;"&amp;40000)</f>
        <v>8</v>
      </c>
      <c r="C10">
        <f>COUNTIFS(Crowdfunding!G:G,Crowdfunding!G2,Crowdfunding!D:D,"&gt;="&amp;35000,Crowdfunding!D:D,"&lt;"&amp;40000)</f>
        <v>3</v>
      </c>
      <c r="D10">
        <f>COUNTIFS(Crowdfunding!G:G,Crowdfunding!G20,Crowdfunding!D:D,"&gt;="&amp;35000,Crowdfunding!D:D,"&lt;"&amp;40000)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2107</v>
      </c>
      <c r="B11">
        <f>COUNTIFS(Crowdfunding!G:G,Crowdfunding!G959,Crowdfunding!D:D,"&gt;="&amp;40000,Crowdfunding!D:D,"&lt;"&amp;45000)</f>
        <v>11</v>
      </c>
      <c r="C11">
        <f>COUNTIFS(Crowdfunding!G:G,Crowdfunding!G2,Crowdfunding!D:D,"&gt;="&amp;40000,Crowdfunding!D:D,"&lt;"&amp;45000)</f>
        <v>3</v>
      </c>
      <c r="D11">
        <f>COUNTIFS(Crowdfunding!G:G,Crowdfunding!G20,Crowdfunding!D:D,"&gt;="&amp;40000,Crowdfunding!D:D,"&lt;"&amp;45000)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2108</v>
      </c>
      <c r="B12">
        <f>COUNTIFS(Crowdfunding!G:G,Crowdfunding!G959,Crowdfunding!D:D,"&gt;="&amp;45000,Crowdfunding!D:D,"&lt;"&amp;50000)</f>
        <v>8</v>
      </c>
      <c r="C12">
        <f>COUNTIFS(Crowdfunding!G:G,Crowdfunding!G2,Crowdfunding!D:D,"&gt;="&amp;45000,Crowdfunding!D:D,"&lt;"&amp;50000)</f>
        <v>3</v>
      </c>
      <c r="D12">
        <f>COUNTIFS(Crowdfunding!G:G,Crowdfunding!G20,Crowdfunding!D:D,"&gt;="&amp;45000,Crowdfunding!D:D,"&lt;"&amp;50000)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2109</v>
      </c>
      <c r="B13">
        <f>COUNTIFS(Crowdfunding!G:G,Crowdfunding!G959,Crowdfunding!D:D,"&gt;"&amp;50000,Crowdfunding!D:D,"&gt;="&amp;50000)</f>
        <v>114</v>
      </c>
      <c r="C13">
        <f>COUNTIFS(Crowdfunding!G:G,Crowdfunding!G2,Crowdfunding!D:D,"&gt;"&amp;50000,Crowdfunding!D:D,"&gt;="&amp;50000)</f>
        <v>163</v>
      </c>
      <c r="D13">
        <f>COUNTIFS(Crowdfunding!G:G,Crowdfunding!G20,Crowdfunding!D:D,"&gt;"&amp;50000,Crowdfunding!D:D,"&gt;="&amp;50000)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36D8-2039-485F-8730-F30DB2E801C5}">
  <dimension ref="A1:H566"/>
  <sheetViews>
    <sheetView tabSelected="1" workbookViewId="0">
      <selection activeCell="H9" sqref="H9"/>
    </sheetView>
  </sheetViews>
  <sheetFormatPr defaultRowHeight="15.75" x14ac:dyDescent="0.25"/>
  <cols>
    <col min="1" max="1" width="9.375" customWidth="1"/>
    <col min="2" max="2" width="13.5" bestFit="1" customWidth="1"/>
    <col min="3" max="3" width="9.375" bestFit="1" customWidth="1"/>
    <col min="4" max="4" width="9.375" customWidth="1"/>
    <col min="5" max="5" width="9.5" customWidth="1"/>
    <col min="6" max="6" width="13.5" bestFit="1" customWidth="1"/>
    <col min="7" max="7" width="16.875" bestFit="1" customWidth="1"/>
  </cols>
  <sheetData>
    <row r="1" spans="1:8" x14ac:dyDescent="0.25">
      <c r="A1" s="1" t="s">
        <v>4</v>
      </c>
      <c r="B1" s="1" t="s">
        <v>5</v>
      </c>
      <c r="E1" s="1" t="s">
        <v>4</v>
      </c>
      <c r="F1" s="1" t="s">
        <v>5</v>
      </c>
    </row>
    <row r="2" spans="1:8" x14ac:dyDescent="0.25">
      <c r="A2" t="s">
        <v>20</v>
      </c>
      <c r="B2">
        <v>158</v>
      </c>
      <c r="C2" t="s">
        <v>2110</v>
      </c>
      <c r="D2">
        <f>AVERAGE(B2:B566)</f>
        <v>851.14690265486729</v>
      </c>
      <c r="E2" t="s">
        <v>14</v>
      </c>
      <c r="F2">
        <v>0</v>
      </c>
      <c r="G2" t="s">
        <v>2110</v>
      </c>
      <c r="H2">
        <f>AVERAGE(F2:F365)</f>
        <v>585.61538461538464</v>
      </c>
    </row>
    <row r="3" spans="1:8" x14ac:dyDescent="0.25">
      <c r="A3" t="s">
        <v>20</v>
      </c>
      <c r="B3">
        <v>1425</v>
      </c>
      <c r="C3" t="s">
        <v>2111</v>
      </c>
      <c r="D3">
        <f>MEDIAN(B2:B566)</f>
        <v>201</v>
      </c>
      <c r="E3" t="s">
        <v>14</v>
      </c>
      <c r="F3">
        <v>24</v>
      </c>
      <c r="G3" t="s">
        <v>2111</v>
      </c>
      <c r="H3">
        <f>MEDIAN(F2:F365)</f>
        <v>114.5</v>
      </c>
    </row>
    <row r="4" spans="1:8" x14ac:dyDescent="0.25">
      <c r="A4" t="s">
        <v>20</v>
      </c>
      <c r="B4">
        <v>174</v>
      </c>
      <c r="C4" t="s">
        <v>2112</v>
      </c>
      <c r="D4">
        <f>MIN(B2:B566)</f>
        <v>16</v>
      </c>
      <c r="E4" t="s">
        <v>14</v>
      </c>
      <c r="F4">
        <v>53</v>
      </c>
      <c r="G4" t="s">
        <v>2112</v>
      </c>
      <c r="H4">
        <f>MIN(F2:F365)</f>
        <v>0</v>
      </c>
    </row>
    <row r="5" spans="1:8" x14ac:dyDescent="0.25">
      <c r="A5" t="s">
        <v>20</v>
      </c>
      <c r="B5">
        <v>227</v>
      </c>
      <c r="C5" t="s">
        <v>2113</v>
      </c>
      <c r="D5">
        <f>MAX(B2:B566)</f>
        <v>7295</v>
      </c>
      <c r="E5" t="s">
        <v>14</v>
      </c>
      <c r="F5">
        <v>18</v>
      </c>
      <c r="G5" t="s">
        <v>2113</v>
      </c>
      <c r="H5">
        <f>MAX(F2:F365)</f>
        <v>6080</v>
      </c>
    </row>
    <row r="6" spans="1:8" x14ac:dyDescent="0.25">
      <c r="A6" t="s">
        <v>20</v>
      </c>
      <c r="B6">
        <v>220</v>
      </c>
      <c r="E6" t="s">
        <v>14</v>
      </c>
      <c r="F6">
        <v>44</v>
      </c>
    </row>
    <row r="7" spans="1:8" x14ac:dyDescent="0.25">
      <c r="A7" t="s">
        <v>20</v>
      </c>
      <c r="B7">
        <v>98</v>
      </c>
      <c r="C7" t="s">
        <v>2114</v>
      </c>
      <c r="D7">
        <f>_xlfn.VAR.P(B2:B566)</f>
        <v>1603373.7324019109</v>
      </c>
      <c r="E7" t="s">
        <v>14</v>
      </c>
      <c r="F7">
        <v>27</v>
      </c>
      <c r="G7" t="s">
        <v>2114</v>
      </c>
      <c r="H7">
        <f>_xlfn.VAR.P(F2:F365)</f>
        <v>921574.68174133555</v>
      </c>
    </row>
    <row r="8" spans="1:8" x14ac:dyDescent="0.25">
      <c r="A8" t="s">
        <v>20</v>
      </c>
      <c r="B8">
        <v>100</v>
      </c>
      <c r="C8" t="s">
        <v>2115</v>
      </c>
      <c r="D8">
        <f>_xlfn.STDEV.P(B2:B566)</f>
        <v>1266.2439466397898</v>
      </c>
      <c r="E8" t="s">
        <v>14</v>
      </c>
      <c r="F8">
        <v>55</v>
      </c>
      <c r="G8" t="s">
        <v>2115</v>
      </c>
      <c r="H8">
        <f>_xlfn.STDEV.P(F2:F365)</f>
        <v>959.98681331637863</v>
      </c>
    </row>
    <row r="9" spans="1:8" x14ac:dyDescent="0.25">
      <c r="A9" t="s">
        <v>20</v>
      </c>
      <c r="B9">
        <v>1249</v>
      </c>
      <c r="E9" t="s">
        <v>14</v>
      </c>
      <c r="F9">
        <v>200</v>
      </c>
    </row>
    <row r="10" spans="1:8" x14ac:dyDescent="0.25">
      <c r="A10" t="s">
        <v>20</v>
      </c>
      <c r="B10">
        <v>1396</v>
      </c>
      <c r="E10" t="s">
        <v>14</v>
      </c>
      <c r="F10">
        <v>452</v>
      </c>
    </row>
    <row r="11" spans="1:8" x14ac:dyDescent="0.25">
      <c r="A11" t="s">
        <v>20</v>
      </c>
      <c r="B11">
        <v>890</v>
      </c>
      <c r="E11" t="s">
        <v>14</v>
      </c>
      <c r="F11">
        <v>674</v>
      </c>
    </row>
    <row r="12" spans="1:8" x14ac:dyDescent="0.25">
      <c r="A12" t="s">
        <v>20</v>
      </c>
      <c r="B12">
        <v>142</v>
      </c>
      <c r="E12" t="s">
        <v>14</v>
      </c>
      <c r="F12">
        <v>558</v>
      </c>
    </row>
    <row r="13" spans="1:8" x14ac:dyDescent="0.25">
      <c r="A13" t="s">
        <v>20</v>
      </c>
      <c r="B13">
        <v>2673</v>
      </c>
      <c r="E13" t="s">
        <v>14</v>
      </c>
      <c r="F13">
        <v>15</v>
      </c>
    </row>
    <row r="14" spans="1:8" x14ac:dyDescent="0.25">
      <c r="A14" t="s">
        <v>20</v>
      </c>
      <c r="B14">
        <v>163</v>
      </c>
      <c r="E14" t="s">
        <v>14</v>
      </c>
      <c r="F14">
        <v>2307</v>
      </c>
    </row>
    <row r="15" spans="1:8" x14ac:dyDescent="0.25">
      <c r="A15" t="s">
        <v>20</v>
      </c>
      <c r="B15">
        <v>2220</v>
      </c>
      <c r="E15" t="s">
        <v>14</v>
      </c>
      <c r="F15">
        <v>88</v>
      </c>
    </row>
    <row r="16" spans="1:8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7" operator="containsText" text="canceled">
      <formula>NOT(ISERROR(SEARCH("canceled",A1)))</formula>
    </cfRule>
    <cfRule type="containsText" dxfId="6" priority="8" operator="containsText" text="cancelled">
      <formula>NOT(ISERROR(SEARCH("cancelled",A1)))</formula>
    </cfRule>
  </conditionalFormatting>
  <conditionalFormatting sqref="A2:A566">
    <cfRule type="containsText" dxfId="5" priority="5" operator="containsText" text="Successful">
      <formula>NOT(ISERROR(SEARCH("Successful",A2)))</formula>
    </cfRule>
    <cfRule type="containsText" dxfId="4" priority="6" operator="containsText" text="failed">
      <formula>NOT(ISERROR(SEARCH("failed",A2)))</formula>
    </cfRule>
  </conditionalFormatting>
  <conditionalFormatting sqref="E1:E1047940">
    <cfRule type="containsText" dxfId="3" priority="1" operator="containsText" text="canceled">
      <formula>NOT(ISERROR(SEARCH("canceled",E1)))</formula>
    </cfRule>
    <cfRule type="containsText" dxfId="2" priority="2" operator="containsText" text="cancelled">
      <formula>NOT(ISERROR(SEARCH("cancelled",E1)))</formula>
    </cfRule>
  </conditionalFormatting>
  <conditionalFormatting sqref="E2:E365">
    <cfRule type="containsText" dxfId="1" priority="3" operator="containsText" text="Successful">
      <formula>NOT(ISERROR(SEARCH("Successful",E2)))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</vt:lpstr>
      <vt:lpstr>Sub-Category Pivot Table</vt:lpstr>
      <vt:lpstr>Date Created Pivot Table</vt:lpstr>
      <vt:lpstr>Bonus</vt:lpstr>
      <vt:lpstr>Stat. Analysis</vt:lpstr>
      <vt:lpstr>CrowdfundInfo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Hao Nguyen</cp:lastModifiedBy>
  <dcterms:created xsi:type="dcterms:W3CDTF">2021-09-29T18:52:28Z</dcterms:created>
  <dcterms:modified xsi:type="dcterms:W3CDTF">2024-03-21T14:26:29Z</dcterms:modified>
</cp:coreProperties>
</file>