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-my.sharepoint.com/personal/ami1jvl_bosch_com/Documents/ETS DTA JVL/DS1 - Entregas/Gabriel Reis/Excel - Atividade 3/"/>
    </mc:Choice>
  </mc:AlternateContent>
  <xr:revisionPtr revIDLastSave="48" documentId="8_{CE702012-A002-4603-AF21-2E1FBC4C89DD}" xr6:coauthVersionLast="47" xr6:coauthVersionMax="47" xr10:uidLastSave="{D809B807-B7AB-444E-93C7-7DDC4DFE2823}"/>
  <bookViews>
    <workbookView xWindow="-120" yWindow="-120" windowWidth="29040" windowHeight="15840" xr2:uid="{984DABE8-B6E5-4D0C-BD9B-448CC6F15870}"/>
  </bookViews>
  <sheets>
    <sheet name="Visão Geral" sheetId="1" r:id="rId1"/>
    <sheet name="Detalhes" sheetId="2" r:id="rId2"/>
    <sheet name="Configurações" sheetId="3" r:id="rId3"/>
  </sheets>
  <definedNames>
    <definedName name="_xlnm.Print_Area" localSheetId="0">'Visão Geral'!$A$1:$G$2</definedName>
    <definedName name="Criar">Tabela6[Criador]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F5" i="1"/>
  <c r="F6" i="1"/>
  <c r="K5" i="3"/>
  <c r="C7" i="2"/>
  <c r="G5" i="1"/>
  <c r="G6" i="1"/>
  <c r="G7" i="1"/>
  <c r="G8" i="1"/>
  <c r="G9" i="1"/>
  <c r="G10" i="1"/>
  <c r="G11" i="1"/>
  <c r="G12" i="1"/>
  <c r="G13" i="1"/>
  <c r="G14" i="1"/>
  <c r="G15" i="1"/>
  <c r="B7" i="2"/>
  <c r="E3" i="2"/>
  <c r="D3" i="2"/>
  <c r="C3" i="2"/>
  <c r="F15" i="1"/>
  <c r="F14" i="1"/>
  <c r="F13" i="1"/>
  <c r="F12" i="1"/>
  <c r="F11" i="1"/>
  <c r="F10" i="1"/>
  <c r="F9" i="1"/>
  <c r="F8" i="1"/>
  <c r="F7" i="1"/>
  <c r="D7" i="2" l="1"/>
  <c r="E5" i="1"/>
  <c r="E6" i="1"/>
  <c r="E7" i="1"/>
  <c r="E8" i="1"/>
  <c r="E9" i="1"/>
  <c r="E10" i="1"/>
  <c r="E11" i="1"/>
  <c r="E12" i="1"/>
  <c r="E13" i="1"/>
  <c r="E14" i="1"/>
  <c r="E15" i="1"/>
  <c r="B5" i="1"/>
  <c r="A5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A6" i="1"/>
  <c r="A7" i="1"/>
  <c r="A8" i="1"/>
  <c r="A9" i="1"/>
  <c r="A10" i="1"/>
  <c r="A11" i="1"/>
  <c r="A12" i="1"/>
  <c r="A13" i="1"/>
  <c r="A14" i="1"/>
  <c r="A15" i="1"/>
  <c r="B6" i="1"/>
  <c r="B7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<sst xmlns="http://schemas.openxmlformats.org/spreadsheetml/2006/main" count="117" uniqueCount="77">
  <si>
    <t>BOSCH</t>
  </si>
  <si>
    <t>Visao Geral</t>
  </si>
  <si>
    <t>Detalhes</t>
  </si>
  <si>
    <t>Configuraçoes</t>
  </si>
  <si>
    <t>Nome do Projeto</t>
  </si>
  <si>
    <t>Descrição do Projeto</t>
  </si>
  <si>
    <t>Status da produção</t>
  </si>
  <si>
    <t>Descrição do status</t>
  </si>
  <si>
    <t>Criador</t>
  </si>
  <si>
    <t>Documentação</t>
  </si>
  <si>
    <t>Data de Implementação</t>
  </si>
  <si>
    <t>Cód. Operação</t>
  </si>
  <si>
    <t>Tecnologia</t>
  </si>
  <si>
    <t>Função</t>
  </si>
  <si>
    <t>Implementação</t>
  </si>
  <si>
    <t>SALDO DOS PROJETOS</t>
  </si>
  <si>
    <t>Orçamento</t>
  </si>
  <si>
    <t>Diferença de Valores</t>
  </si>
  <si>
    <t>Avaliação</t>
  </si>
  <si>
    <t>Status da Aplicação</t>
  </si>
  <si>
    <t>ORÇAMENTO</t>
  </si>
  <si>
    <t>INVESTIMENTOS</t>
  </si>
  <si>
    <t>CONCLUSÃO</t>
  </si>
  <si>
    <t>documentação</t>
  </si>
  <si>
    <t>Parado</t>
  </si>
  <si>
    <t>O projeto está em segundo plano</t>
  </si>
  <si>
    <t>Link</t>
  </si>
  <si>
    <t>Parado (indeterminado)</t>
  </si>
  <si>
    <t>O projeto foi descontinuado</t>
  </si>
  <si>
    <t>Conclusão</t>
  </si>
  <si>
    <t>Interrompido</t>
  </si>
  <si>
    <t>Houve interrupção do projeto por erro</t>
  </si>
  <si>
    <t>Em andamento</t>
  </si>
  <si>
    <t>Produção em andamento</t>
  </si>
  <si>
    <t>Potenciômetros</t>
  </si>
  <si>
    <t>Automatização do setor</t>
  </si>
  <si>
    <t>Arduino</t>
  </si>
  <si>
    <t>Facilitação</t>
  </si>
  <si>
    <t>Gabriel</t>
  </si>
  <si>
    <t>KANBAN</t>
  </si>
  <si>
    <t>Auxílio na organização através de gráfico</t>
  </si>
  <si>
    <t>Diagrama</t>
  </si>
  <si>
    <t>RH</t>
  </si>
  <si>
    <t>Eros</t>
  </si>
  <si>
    <t>Site interno</t>
  </si>
  <si>
    <t>Interligação de áreas online</t>
  </si>
  <si>
    <t>Website</t>
  </si>
  <si>
    <t>Suporte</t>
  </si>
  <si>
    <t>Ana</t>
  </si>
  <si>
    <t>Respostas automáticas</t>
  </si>
  <si>
    <t>--</t>
  </si>
  <si>
    <t>Machine Learning</t>
  </si>
  <si>
    <t>IA</t>
  </si>
  <si>
    <t>Bia</t>
  </si>
  <si>
    <t>Treinamento</t>
  </si>
  <si>
    <t>Produto específico</t>
  </si>
  <si>
    <t>Python</t>
  </si>
  <si>
    <t>Automatização</t>
  </si>
  <si>
    <t>Caio</t>
  </si>
  <si>
    <t>Padronização</t>
  </si>
  <si>
    <t>Produto alto custo</t>
  </si>
  <si>
    <t>Power BI</t>
  </si>
  <si>
    <t>CJ</t>
  </si>
  <si>
    <t>Escalabilidade</t>
  </si>
  <si>
    <t>Produto rápido</t>
  </si>
  <si>
    <t>Banco de Dados</t>
  </si>
  <si>
    <t>Gleyce</t>
  </si>
  <si>
    <t>Gestão telefônica</t>
  </si>
  <si>
    <t>Produto em série</t>
  </si>
  <si>
    <t>PABX</t>
  </si>
  <si>
    <t>Novo setor</t>
  </si>
  <si>
    <t>Produto leve</t>
  </si>
  <si>
    <t>Produto comum</t>
  </si>
  <si>
    <t>Excel</t>
  </si>
  <si>
    <t>Produto raro</t>
  </si>
  <si>
    <t>SAP</t>
  </si>
  <si>
    <t>Gabriel Reis e 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</si>
</sst>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0"/>
      <color theme="4"/>
      <name val="Calibri"/>
      <family val="2"/>
      <scheme val="minor"/>
    </font>
    <font>
      <sz val="26"/>
      <color rgb="FFFF0000"/>
      <name val="72 Black"/>
      <family val="2"/>
    </font>
    <font>
      <b/>
      <sz val="20"/>
      <color theme="0"/>
      <name val="Calibri"/>
      <family val="2"/>
      <scheme val="minor"/>
    </font>
    <font>
      <sz val="20"/>
      <color theme="4"/>
      <name val="72 Black"/>
      <family val="2"/>
    </font>
    <font>
      <sz val="20"/>
      <color theme="0"/>
      <name val="72 Black"/>
      <family val="2"/>
    </font>
    <font>
      <b/>
      <sz val="20"/>
      <color theme="4"/>
      <name val="72 Black"/>
      <family val="2"/>
    </font>
    <font>
      <sz val="14"/>
      <color theme="0"/>
      <name val="72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0" xfId="0" quotePrefix="1"/>
    <xf numFmtId="0" fontId="0" fillId="4" borderId="1" xfId="0" applyFill="1" applyBorder="1"/>
    <xf numFmtId="0" fontId="1" fillId="2" borderId="2" xfId="0" quotePrefix="1" applyFont="1" applyFill="1" applyBorder="1"/>
    <xf numFmtId="0" fontId="5" fillId="0" borderId="0" xfId="3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wrapText="1"/>
    </xf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2" applyFont="1"/>
    <xf numFmtId="9" fontId="0" fillId="0" borderId="0" xfId="2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0" fillId="5" borderId="0" xfId="3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9" fontId="0" fillId="0" borderId="0" xfId="0" applyNumberFormat="1"/>
    <xf numFmtId="0" fontId="0" fillId="0" borderId="0" xfId="0" quotePrefix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0" fillId="5" borderId="0" xfId="3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0" fillId="5" borderId="0" xfId="3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31">
    <dxf>
      <numFmt numFmtId="13" formatCode="0%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numFmt numFmtId="19" formatCode="dd/mm/yyyy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saldo</a:t>
            </a:r>
            <a:endParaRPr lang="pt-BR"/>
          </a:p>
        </c:rich>
      </c:tx>
      <c:layout>
        <c:manualLayout>
          <c:xMode val="edge"/>
          <c:yMode val="edge"/>
          <c:x val="0.3253193350831146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Orçamento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Configurações!$C$16:$C$26</c:f>
              <c:strCache>
                <c:ptCount val="11"/>
                <c:pt idx="0">
                  <c:v>Potenciômetros</c:v>
                </c:pt>
                <c:pt idx="1">
                  <c:v>KANBAN</c:v>
                </c:pt>
                <c:pt idx="2">
                  <c:v>Site interno</c:v>
                </c:pt>
                <c:pt idx="3">
                  <c:v>Respostas automáticas</c:v>
                </c:pt>
                <c:pt idx="4">
                  <c:v>Treinamento</c:v>
                </c:pt>
                <c:pt idx="5">
                  <c:v>Padronização</c:v>
                </c:pt>
                <c:pt idx="6">
                  <c:v>Escalabilidade</c:v>
                </c:pt>
                <c:pt idx="7">
                  <c:v>Gestão telefônica</c:v>
                </c:pt>
                <c:pt idx="8">
                  <c:v>Novo setor</c:v>
                </c:pt>
                <c:pt idx="9">
                  <c:v>Padronização</c:v>
                </c:pt>
                <c:pt idx="10">
                  <c:v>Implementação</c:v>
                </c:pt>
              </c:strCache>
            </c:strRef>
          </c:cat>
          <c:val>
            <c:numRef>
              <c:f>Configurações!$G$3:$G$13</c:f>
              <c:numCache>
                <c:formatCode>_("R$"* #,##0.00_);_("R$"* \(#,##0.00\);_("R$"* "-"??_);_(@_)</c:formatCode>
                <c:ptCount val="11"/>
                <c:pt idx="0">
                  <c:v>12000</c:v>
                </c:pt>
                <c:pt idx="1">
                  <c:v>20000</c:v>
                </c:pt>
                <c:pt idx="2">
                  <c:v>19000</c:v>
                </c:pt>
                <c:pt idx="3">
                  <c:v>15000</c:v>
                </c:pt>
                <c:pt idx="4">
                  <c:v>14000</c:v>
                </c:pt>
                <c:pt idx="5">
                  <c:v>13000</c:v>
                </c:pt>
                <c:pt idx="6">
                  <c:v>12000</c:v>
                </c:pt>
                <c:pt idx="7">
                  <c:v>22000</c:v>
                </c:pt>
                <c:pt idx="8">
                  <c:v>11000</c:v>
                </c:pt>
                <c:pt idx="9">
                  <c:v>10000</c:v>
                </c:pt>
                <c:pt idx="1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6-4B2C-B3AD-14EC903BD78C}"/>
            </c:ext>
          </c:extLst>
        </c:ser>
        <c:ser>
          <c:idx val="1"/>
          <c:order val="1"/>
          <c:tx>
            <c:v>Investimento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Configurações!$C$16:$C$26</c:f>
              <c:strCache>
                <c:ptCount val="11"/>
                <c:pt idx="0">
                  <c:v>Potenciômetros</c:v>
                </c:pt>
                <c:pt idx="1">
                  <c:v>KANBAN</c:v>
                </c:pt>
                <c:pt idx="2">
                  <c:v>Site interno</c:v>
                </c:pt>
                <c:pt idx="3">
                  <c:v>Respostas automáticas</c:v>
                </c:pt>
                <c:pt idx="4">
                  <c:v>Treinamento</c:v>
                </c:pt>
                <c:pt idx="5">
                  <c:v>Padronização</c:v>
                </c:pt>
                <c:pt idx="6">
                  <c:v>Escalabilidade</c:v>
                </c:pt>
                <c:pt idx="7">
                  <c:v>Gestão telefônica</c:v>
                </c:pt>
                <c:pt idx="8">
                  <c:v>Novo setor</c:v>
                </c:pt>
                <c:pt idx="9">
                  <c:v>Padronização</c:v>
                </c:pt>
                <c:pt idx="10">
                  <c:v>Implementação</c:v>
                </c:pt>
              </c:strCache>
            </c:strRef>
          </c:cat>
          <c:val>
            <c:numRef>
              <c:f>Configurações!$H$3:$H$13</c:f>
              <c:numCache>
                <c:formatCode>_("R$"* #,##0.00_);_("R$"* \(#,##0.00\);_("R$"* "-"??_);_(@_)</c:formatCode>
                <c:ptCount val="11"/>
                <c:pt idx="0">
                  <c:v>12000</c:v>
                </c:pt>
                <c:pt idx="1">
                  <c:v>21000</c:v>
                </c:pt>
                <c:pt idx="2">
                  <c:v>13000</c:v>
                </c:pt>
                <c:pt idx="3">
                  <c:v>14000</c:v>
                </c:pt>
                <c:pt idx="4">
                  <c:v>10000</c:v>
                </c:pt>
                <c:pt idx="5">
                  <c:v>20000</c:v>
                </c:pt>
                <c:pt idx="6">
                  <c:v>31000</c:v>
                </c:pt>
                <c:pt idx="7">
                  <c:v>10000</c:v>
                </c:pt>
                <c:pt idx="8">
                  <c:v>12000</c:v>
                </c:pt>
                <c:pt idx="9">
                  <c:v>16000</c:v>
                </c:pt>
                <c:pt idx="1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6-4B2C-B3AD-14EC903B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576032"/>
        <c:axId val="1749755968"/>
      </c:barChart>
      <c:catAx>
        <c:axId val="11565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755968"/>
        <c:crosses val="autoZero"/>
        <c:auto val="1"/>
        <c:lblAlgn val="ctr"/>
        <c:lblOffset val="100"/>
        <c:noMultiLvlLbl val="0"/>
      </c:catAx>
      <c:valAx>
        <c:axId val="17497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5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161924</xdr:rowOff>
    </xdr:from>
    <xdr:to>
      <xdr:col>7</xdr:col>
      <xdr:colOff>2930</xdr:colOff>
      <xdr:row>15</xdr:row>
      <xdr:rowOff>76199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C92F4D-01B0-46D5-0C9D-8A6F96A6FA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9984" r="10481" b="-59988"/>
        <a:stretch/>
      </xdr:blipFill>
      <xdr:spPr>
        <a:xfrm flipV="1">
          <a:off x="0" y="4505324"/>
          <a:ext cx="8115299" cy="104775"/>
        </a:xfrm>
        <a:prstGeom prst="rect">
          <a:avLst/>
        </a:prstGeom>
      </xdr:spPr>
    </xdr:pic>
    <xdr:clientData/>
  </xdr:twoCellAnchor>
  <xdr:twoCellAnchor editAs="oneCell">
    <xdr:from>
      <xdr:col>3</xdr:col>
      <xdr:colOff>1209675</xdr:colOff>
      <xdr:row>0</xdr:row>
      <xdr:rowOff>0</xdr:rowOff>
    </xdr:from>
    <xdr:to>
      <xdr:col>3</xdr:col>
      <xdr:colOff>1581104</xdr:colOff>
      <xdr:row>1</xdr:row>
      <xdr:rowOff>190452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F136CF4-1CDD-EB9F-F9CA-2060CF552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0100" y="0"/>
          <a:ext cx="371429" cy="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828672</xdr:colOff>
      <xdr:row>8</xdr:row>
      <xdr:rowOff>9523</xdr:rowOff>
    </xdr:from>
    <xdr:to>
      <xdr:col>5</xdr:col>
      <xdr:colOff>1085850</xdr:colOff>
      <xdr:row>28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7BC09E-0221-4FDF-A32F-09119DA0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114300</xdr:colOff>
      <xdr:row>0</xdr:row>
      <xdr:rowOff>0</xdr:rowOff>
    </xdr:from>
    <xdr:to>
      <xdr:col>6</xdr:col>
      <xdr:colOff>590550</xdr:colOff>
      <xdr:row>1</xdr:row>
      <xdr:rowOff>61653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0E1B45-AFE1-436B-AC67-490850341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8025" y="0"/>
          <a:ext cx="476250" cy="4140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0</xdr:row>
      <xdr:rowOff>57150</xdr:rowOff>
    </xdr:from>
    <xdr:to>
      <xdr:col>6</xdr:col>
      <xdr:colOff>733425</xdr:colOff>
      <xdr:row>0</xdr:row>
      <xdr:rowOff>471228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0F7C56-EB1E-4A70-980C-A34E80ECA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57150"/>
          <a:ext cx="476250" cy="4140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8B6BB-B7F2-4756-89B5-56A5DF21BAEA}" name="Tabela1" displayName="Tabela1" ref="A4:G15" totalsRowShown="0" headerRowDxfId="29" dataDxfId="28">
  <autoFilter ref="A4:G15" xr:uid="{D158B6BB-B7F2-4756-89B5-56A5DF21BAEA}"/>
  <tableColumns count="7">
    <tableColumn id="1" xr3:uid="{FB052A06-7C7B-4250-8F46-00F550CB7740}" name="Nome do Projeto" dataDxfId="27">
      <calculatedColumnFormula>Configurações!C16</calculatedColumnFormula>
    </tableColumn>
    <tableColumn id="9" xr3:uid="{8BD16DA8-32C6-43AF-BE1E-5BB414AF9109}" name="Descrição do Projeto" dataDxfId="26">
      <calculatedColumnFormula>Configurações!D16</calculatedColumnFormula>
    </tableColumn>
    <tableColumn id="2" xr3:uid="{9EF858CE-4794-43BD-A047-45B485BB7B39}" name="Status da produção" dataDxfId="25">
      <calculatedColumnFormula>Configurações!F16</calculatedColumnFormula>
    </tableColumn>
    <tableColumn id="3" xr3:uid="{D6C97D6A-230C-452C-959F-EBE0D69DFE6C}" name="Descrição do status" dataDxfId="24"/>
    <tableColumn id="4" xr3:uid="{02A89866-13E3-4B61-8E43-E9B40ACB428E}" name="Criador" dataDxfId="23">
      <calculatedColumnFormula>Configurações!H16</calculatedColumnFormula>
    </tableColumn>
    <tableColumn id="5" xr3:uid="{D4B6140D-2034-44CC-AD08-68E84491A3B5}" name="Documentação" dataDxfId="22"/>
    <tableColumn id="6" xr3:uid="{7C363B17-2B8A-4949-8793-1C597340E04D}" name="Data de Implementação" dataDxfId="21">
      <calculatedColumnFormula>Configurações!I16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79D3E2-3B8D-45ED-88D9-48EC251B409E}" name="Tabela3" displayName="Tabela3" ref="B2:E3" totalsRowShown="0">
  <tableColumns count="4">
    <tableColumn id="1" xr3:uid="{D8AC69C9-BE3F-4FE9-B031-8F9F134EF661}" name="Nome do Projeto"/>
    <tableColumn id="4" xr3:uid="{A813FB55-34CD-476A-933D-682FC340B069}" name="Cód. Operação" dataDxfId="17">
      <calculatedColumnFormula>IF(B3=Configurações!C16,Configurações!B16,IF(B3=Configurações!C17,Configurações!B17,IF(B3=Configurações!C18,Configurações!B18,IF(B3=Configurações!C19,Configurações!B19,IF(B3=Configurações!C20,Configurações!B20,IF(B3=Configurações!C21,Configurações!B21,IF(B3=Configurações!C22,Configurações!B22,IF(B3=Configurações!C23,Configurações!B23,IF(B3=Configurações!C24,Configurações!B24,IF(B3=Configurações!C25,Configurações!B25,IF(B3=Configurações!C26,Configurações!B26,)))))))))))</calculatedColumnFormula>
    </tableColumn>
    <tableColumn id="2" xr3:uid="{9C3F29D5-4EA0-4CEC-8DA1-FA181670D520}" name="Tecnologia">
      <calculatedColumnFormula>IF(B3=Configurações!C16,Configurações!E16,IF(B3=Configurações!C17,Configurações!E17,IF(B3=Configurações!C18,Configurações!E18,IF(B3=Configurações!C19,Configurações!E19,IF(B3=Configurações!C20,Configurações!E20,IF(B3=Configurações!C21,Configurações!E21,IF(B3=Configurações!C22,Configurações!E22,IF(B3=Configurações!C23,Configurações!E23,IF(B3=Configurações!C24,Configurações!E24,IF(B3=Configurações!C25,Configurações!E25,IF(B3=Configurações!C26,Configurações!E26,)))))))))))</calculatedColumnFormula>
    </tableColumn>
    <tableColumn id="3" xr3:uid="{941A4CB5-02A8-4697-9E8E-3D22402F68A5}" name="Função" dataDxfId="16">
      <calculatedColumnFormula>IF(B3=Configurações!C16,Configurações!G16,IF(B3=Configurações!C17,Configurações!G17,IF(B3=Configurações!C18,Configurações!G18,IF(B3=Configurações!C19,Configurações!G19,IF(B3=Configurações!C20,Configurações!G20,IF(B3=Configurações!C21,Configurações!G21,IF(B3=Configurações!C22,Configurações!G22,IF(B3=Configurações!C23,Configurações!G23,IF(B3=Configurações!C24,Configurações!G24,IF(B3=Configurações!C25,Configurações!G25,IF(B3=Configurações!C26,Configurações!G26,)))))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5A1247-43EB-40F5-B7A9-B22B8B6E182A}" name="Tabela9" displayName="Tabela9" ref="B6:C7" totalsRowShown="0" dataDxfId="15">
  <autoFilter ref="B6:C7" xr:uid="{EF5A1247-43EB-40F5-B7A9-B22B8B6E182A}"/>
  <tableColumns count="2">
    <tableColumn id="1" xr3:uid="{B3E48C95-827C-46E9-942C-217213871E71}" name="Orçamento" dataDxfId="14">
      <calculatedColumnFormula>IF(B3=Configurações!C16,Configurações!G3,IF(B3=Configurações!C17,Configurações!G4,IF(B3=Configurações!C18,Configurações!G5,IF(B3=Configurações!C19,Configurações!G6,IF(B3=Configurações!C20,Configurações!G7,IF(B3=Configurações!C21,Configurações!G8,IF(B3=Configurações!C22,Configurações!G9,IF(B3=Configurações!C23,Configurações!G10,IF(B3=Configurações!C24,Configurações!G11,IF(B3=Configurações!C25,Configurações!G12,IF(B3=Configurações!C26,Configurações!G13)))))))))))</calculatedColumnFormula>
    </tableColumn>
    <tableColumn id="2" xr3:uid="{B5CDFF8B-2CAD-4750-B58B-0F22FBCF4ED7}" name="Diferença de Valores" dataDxfId="13">
      <calculatedColumnFormula>ABS(IF(B3=Configurações!C16,SUM(Configurações!G3,-Configurações!H3),IF(B3=Configurações!C17,SUM(Configurações!G4,-Configurações!H4),IF(B3=Configurações!C18,SUM(Configurações!G5,-Configurações!H5),IF(B3=Configurações!C19,SUM(Configurações!G6,-Configurações!H6),IF(B3=Configurações!C20,SUM(Configurações!G7,-Configurações!H7),IF(B3=Configurações!C21,SUM(Configurações!G8,-Configurações!H8),IF(B3=Configurações!C22,SUM(Configurações!G9,-Configurações!H9),IF(B3=Configurações!C23,SUM(Configurações!G10,-Configurações!H10),IF(B3=Configurações!C24,SUM(Configurações!G11,-Configurações!H11),IF(B3=Configurações!C25,SUM(Configurações!G12,-Configurações!H12),IF(B3=Configurações!C26,SUM(Configurações!G13,-Configurações!H13))))))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22D825-DB11-4175-ACD8-5F188D1ACF2B}" name="Tabela11" displayName="Tabela11" ref="D6:D7" totalsRowShown="0">
  <autoFilter ref="D6:D7" xr:uid="{2322D825-DB11-4175-ACD8-5F188D1ACF2B}"/>
  <tableColumns count="1">
    <tableColumn id="1" xr3:uid="{304A396B-7F9C-4D14-BE90-6EFC49FA9E82}" name="Avaliação" dataCellStyle="Porcentagem">
      <calculatedColumnFormula>IF(C7&gt;B7,"NEGATIVO","POSITIVO")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846C3-FEA1-4209-8EAC-7325D11C8C31}" name="Tabela2" displayName="Tabela2" ref="B2:C6" totalsRowShown="0" headerRowDxfId="12" headerRowBorderDxfId="11" tableBorderDxfId="10">
  <autoFilter ref="B2:C6" xr:uid="{048846C3-FEA1-4209-8EAC-7325D11C8C31}"/>
  <tableColumns count="2">
    <tableColumn id="1" xr3:uid="{C77732C8-61FF-4EC1-8126-CAFA68F2BDC5}" name="Status da Aplicação"/>
    <tableColumn id="2" xr3:uid="{BDDFBCD9-FC55-4B27-9ABC-0658A32D3A4F}" name="Descrição do status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382D9A-9CE0-4A90-8BC8-F2CF6C6EA31C}" name="Tabela6" displayName="Tabela6" ref="B15:I26" totalsRowShown="0">
  <autoFilter ref="B15:I26" xr:uid="{5E382D9A-9CE0-4A90-8BC8-F2CF6C6EA31C}"/>
  <tableColumns count="8">
    <tableColumn id="11" xr3:uid="{94701E95-BC59-482E-98B7-C68F2A1A7EBE}" name="Cód. Operação" dataDxfId="8"/>
    <tableColumn id="1" xr3:uid="{5B6EF05C-7239-4800-854A-AFE89F90B585}" name="Nome do Projeto" dataDxfId="7"/>
    <tableColumn id="2" xr3:uid="{E279B6C2-EE66-43A7-A2CB-719D869E3FCF}" name="Descrição do Projeto" dataDxfId="6"/>
    <tableColumn id="15" xr3:uid="{BB51C639-4121-43C8-8F93-027ECC441520}" name="Tecnologia" dataDxfId="5"/>
    <tableColumn id="3" xr3:uid="{0C7C1C23-26B7-4489-9C81-6900DE98A48F}" name="Status da Aplicação" dataDxfId="4"/>
    <tableColumn id="12" xr3:uid="{5184F36C-0E65-4CA1-A792-0307CB5012B0}" name="Função" dataDxfId="3"/>
    <tableColumn id="13" xr3:uid="{248D29A8-A29A-4082-831D-A0E1CFC87723}" name="Criador" dataDxfId="2"/>
    <tableColumn id="14" xr3:uid="{B0A8564E-58BF-406A-8133-2F552955BDAA}" name="Data de Implementaçã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D5D52E-C3AB-42F7-8876-6AE51FDCA012}" name="Tabela8" displayName="Tabela8" ref="G2:I13" totalsRowShown="0">
  <autoFilter ref="G2:I13" xr:uid="{40D5D52E-C3AB-42F7-8876-6AE51FDCA012}"/>
  <tableColumns count="3">
    <tableColumn id="2" xr3:uid="{43DF3554-C490-46CE-95A9-57A9E5D7390E}" name="ORÇAMENTO" dataDxfId="1" dataCellStyle="Moeda">
      <calculatedColumnFormula array="1">IF(Tabela3[Cód. Operação]=105,#REF!,0)</calculatedColumnFormula>
    </tableColumn>
    <tableColumn id="3" xr3:uid="{5FD0C65D-ED08-472B-8D55-E54568D2A1B4}" name="INVESTIMENTOS" dataCellStyle="Moeda"/>
    <tableColumn id="4" xr3:uid="{C039AAB3-D1A1-4BA9-927E-F3CA19E12EA0}" name="CONCLUSÃO" dataDxfId="0" dataCellStyle="Porcentage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F6BB52-D4E8-4AD0-A67B-EC7D4BE5A88B}" name="Tabela10" displayName="Tabela10" ref="J2:J3" totalsRowShown="0">
  <autoFilter ref="J2:J3" xr:uid="{E6F6BB52-D4E8-4AD0-A67B-EC7D4BE5A88B}"/>
  <tableColumns count="1">
    <tableColumn id="1" xr3:uid="{1AFF4892-624D-4781-B4BF-58B20C3A1EF5}" name="document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1A55-398C-44AF-BEA5-18D2054DCDF1}">
  <sheetPr>
    <pageSetUpPr fitToPage="1"/>
  </sheetPr>
  <dimension ref="A1:G18"/>
  <sheetViews>
    <sheetView showGridLines="0" tabSelected="1" zoomScale="140" zoomScaleNormal="140" workbookViewId="0">
      <selection activeCell="H6" sqref="H6"/>
    </sheetView>
  </sheetViews>
  <sheetFormatPr defaultRowHeight="15" x14ac:dyDescent="0.25"/>
  <cols>
    <col min="1" max="2" width="16.42578125" customWidth="1"/>
    <col min="3" max="3" width="21.85546875" customWidth="1"/>
    <col min="4" max="4" width="26.140625" customWidth="1"/>
    <col min="5" max="5" width="9.7109375" bestFit="1" customWidth="1"/>
    <col min="6" max="6" width="15.7109375" customWidth="1"/>
    <col min="7" max="7" width="15.42578125" customWidth="1"/>
    <col min="8" max="9" width="17.85546875" customWidth="1"/>
    <col min="10" max="10" width="22.7109375" bestFit="1" customWidth="1"/>
    <col min="11" max="12" width="39.28515625" bestFit="1" customWidth="1"/>
  </cols>
  <sheetData>
    <row r="1" spans="1:7" x14ac:dyDescent="0.25">
      <c r="A1" s="29" t="s">
        <v>0</v>
      </c>
      <c r="B1" s="30"/>
      <c r="C1" s="30"/>
      <c r="D1" s="30"/>
      <c r="E1" s="30"/>
      <c r="F1" s="30"/>
      <c r="G1" s="30"/>
    </row>
    <row r="2" spans="1:7" x14ac:dyDescent="0.25">
      <c r="A2" s="30"/>
      <c r="B2" s="30"/>
      <c r="C2" s="30"/>
      <c r="D2" s="30"/>
      <c r="E2" s="30"/>
      <c r="F2" s="30"/>
      <c r="G2" s="30"/>
    </row>
    <row r="3" spans="1:7" ht="22.5" customHeight="1" x14ac:dyDescent="0.4">
      <c r="A3" s="31" t="s">
        <v>1</v>
      </c>
      <c r="B3" s="31"/>
      <c r="C3" s="23" t="s">
        <v>2</v>
      </c>
      <c r="D3" s="32" t="s">
        <v>3</v>
      </c>
      <c r="E3" s="32"/>
      <c r="F3" s="24"/>
      <c r="G3" s="24"/>
    </row>
    <row r="4" spans="1:7" s="16" customFormat="1" ht="34.5" customHeight="1" x14ac:dyDescent="0.25">
      <c r="A4" s="17" t="s">
        <v>4</v>
      </c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  <c r="G4" s="17" t="s">
        <v>10</v>
      </c>
    </row>
    <row r="5" spans="1:7" ht="30" x14ac:dyDescent="0.25">
      <c r="A5" s="22" t="str">
        <f>Configurações!C16</f>
        <v>Potenciômetros</v>
      </c>
      <c r="B5" s="21" t="str">
        <f>Configurações!D16</f>
        <v>Automatização do setor</v>
      </c>
      <c r="C5" s="20" t="str">
        <f>Configurações!F16</f>
        <v>Parado</v>
      </c>
      <c r="D5" s="21" t="str">
        <f>IF(C5=Configurações!B2,Configurações!C2,IF(C5=Configurações!B3,Configurações!C3,IF(C5=Configurações!B4,Configurações!C4,IF(C5=Configurações!B5,Configurações!C5,0))))</f>
        <v>O projeto está em segundo plano</v>
      </c>
      <c r="E5" s="13" t="str">
        <f>Configurações!H16</f>
        <v>Gabriel</v>
      </c>
      <c r="F5" s="13" t="str">
        <f>Configurações!J3</f>
        <v>Link</v>
      </c>
      <c r="G5" s="18">
        <f>Configurações!I16</f>
        <v>45047</v>
      </c>
    </row>
    <row r="6" spans="1:7" ht="60" x14ac:dyDescent="0.25">
      <c r="A6" s="22" t="str">
        <f>Configurações!C17</f>
        <v>KANBAN</v>
      </c>
      <c r="B6" s="21" t="str">
        <f>Configurações!D17</f>
        <v>Auxílio na organização através de gráfico</v>
      </c>
      <c r="C6" s="20" t="str">
        <f>Configurações!F17</f>
        <v>Interrompido</v>
      </c>
      <c r="D6" s="21" t="str">
        <f>IF(C6=Configurações!B2,Configurações!C2,IF(C6=Configurações!B3,Configurações!C3,IF(C6=Configurações!B4,Configurações!C4,IF(C6=Configurações!B5,Configurações!C5,0))))</f>
        <v>Houve interrupção do projeto por erro</v>
      </c>
      <c r="E6" s="13" t="str">
        <f>Configurações!H17</f>
        <v>Eros</v>
      </c>
      <c r="F6" s="13" t="str">
        <f>Configurações!J3</f>
        <v>Link</v>
      </c>
      <c r="G6" s="18">
        <f>Configurações!I17</f>
        <v>44959</v>
      </c>
    </row>
    <row r="7" spans="1:7" ht="30" x14ac:dyDescent="0.25">
      <c r="A7" s="22" t="str">
        <f>Configurações!C18</f>
        <v>Site interno</v>
      </c>
      <c r="B7" s="21" t="str">
        <f>Configurações!D18</f>
        <v>Interligação de áreas online</v>
      </c>
      <c r="C7" s="20" t="str">
        <f>Configurações!F18</f>
        <v>Em andamento</v>
      </c>
      <c r="D7" s="21" t="str">
        <f>IF(C7=Configurações!B3,Configurações!C3,IF(C7=Configurações!B4,Configurações!C4,IF(C7=Configurações!B5,Configurações!C5,IF(C7=Configurações!B6,Configurações!C6,0))))</f>
        <v>Produção em andamento</v>
      </c>
      <c r="E7" s="13" t="str">
        <f>Configurações!H18</f>
        <v>Ana</v>
      </c>
      <c r="F7" s="13" t="str">
        <f>Configurações!J3</f>
        <v>Link</v>
      </c>
      <c r="G7" s="18">
        <f>Configurações!I18</f>
        <v>44988</v>
      </c>
    </row>
    <row r="8" spans="1:7" ht="30" x14ac:dyDescent="0.25">
      <c r="A8" s="27" t="str">
        <f>Configurações!C19</f>
        <v>Respostas automáticas</v>
      </c>
      <c r="B8" s="17" t="str">
        <f>Configurações!D19</f>
        <v>--</v>
      </c>
      <c r="C8" s="20" t="str">
        <f>Configurações!F19</f>
        <v>Parado (indeterminado)</v>
      </c>
      <c r="D8" s="21" t="str">
        <f>IF(C8=Configurações!B3,Configurações!C3,IF(C8=Configurações!B4,Configurações!C4,IF(C8=Configurações!B5,Configurações!C5,IF(C8=Configurações!B6,Configurações!C6,0))))</f>
        <v>O projeto foi descontinuado</v>
      </c>
      <c r="E8" s="13" t="str">
        <f>Configurações!H19</f>
        <v>Bia</v>
      </c>
      <c r="F8" s="13" t="str">
        <f>Configurações!J3</f>
        <v>Link</v>
      </c>
      <c r="G8" s="18">
        <f>Configurações!I19</f>
        <v>44927</v>
      </c>
    </row>
    <row r="9" spans="1:7" ht="30" x14ac:dyDescent="0.25">
      <c r="A9" s="22" t="str">
        <f>Configurações!C20</f>
        <v>Treinamento</v>
      </c>
      <c r="B9" s="21" t="str">
        <f>Configurações!D20</f>
        <v>Produto específico</v>
      </c>
      <c r="C9" s="20" t="str">
        <f>Configurações!F20</f>
        <v>Em andamento</v>
      </c>
      <c r="D9" s="21" t="str">
        <f>IF(C9=Configurações!B3,Configurações!C3,IF(C9=Configurações!B4,Configurações!C4,IF(C9=Configurações!B5,Configurações!C5,IF(C9=Configurações!B6,Configurações!C6,0))))</f>
        <v>Produção em andamento</v>
      </c>
      <c r="E9" s="13" t="str">
        <f>Configurações!H20</f>
        <v>Caio</v>
      </c>
      <c r="F9" s="13" t="str">
        <f>Configurações!J3</f>
        <v>Link</v>
      </c>
      <c r="G9" s="18">
        <f>Configurações!I20</f>
        <v>44977</v>
      </c>
    </row>
    <row r="10" spans="1:7" ht="30" x14ac:dyDescent="0.25">
      <c r="A10" s="22" t="str">
        <f>Configurações!C21</f>
        <v>Padronização</v>
      </c>
      <c r="B10" s="21" t="str">
        <f>Configurações!D21</f>
        <v>Produto alto custo</v>
      </c>
      <c r="C10" s="20" t="str">
        <f>Configurações!F21</f>
        <v>Parado</v>
      </c>
      <c r="D10" s="21" t="str">
        <f>IF(C10=Configurações!B3,Configurações!C3,IF(C10=Configurações!B4,Configurações!C4,IF(C10=Configurações!B5,Configurações!C5,IF(C10=Configurações!B6,Configurações!C6,0))))</f>
        <v>O projeto está em segundo plano</v>
      </c>
      <c r="E10" s="13" t="str">
        <f>Configurações!H21</f>
        <v>CJ</v>
      </c>
      <c r="F10" s="13" t="str">
        <f>Configurações!J3</f>
        <v>Link</v>
      </c>
      <c r="G10" s="19">
        <f>Configurações!I21</f>
        <v>44998</v>
      </c>
    </row>
    <row r="11" spans="1:7" x14ac:dyDescent="0.25">
      <c r="A11" s="22" t="str">
        <f>Configurações!C22</f>
        <v>Escalabilidade</v>
      </c>
      <c r="B11" s="21" t="str">
        <f>Configurações!D22</f>
        <v>Produto rápido</v>
      </c>
      <c r="C11" s="20" t="str">
        <f>Configurações!F22</f>
        <v>Em andamento</v>
      </c>
      <c r="D11" s="21" t="str">
        <f>IF(C11=Configurações!B3,Configurações!C3,IF(C11=Configurações!B4,Configurações!C4,IF(C11=Configurações!B5,Configurações!C5,IF(C11=Configurações!B6,Configurações!C6,0))))</f>
        <v>Produção em andamento</v>
      </c>
      <c r="E11" s="13" t="str">
        <f>Configurações!H22</f>
        <v>Gleyce</v>
      </c>
      <c r="F11" s="13" t="str">
        <f>Configurações!J3</f>
        <v>Link</v>
      </c>
      <c r="G11" s="19">
        <f>Configurações!I22</f>
        <v>45261</v>
      </c>
    </row>
    <row r="12" spans="1:7" ht="30" x14ac:dyDescent="0.25">
      <c r="A12" s="22" t="str">
        <f>Configurações!C23</f>
        <v>Gestão telefônica</v>
      </c>
      <c r="B12" s="21" t="str">
        <f>Configurações!D23</f>
        <v>Produto em série</v>
      </c>
      <c r="C12" s="20" t="str">
        <f>Configurações!F23</f>
        <v>Interrompido</v>
      </c>
      <c r="D12" s="21" t="str">
        <f>IF(C12=Configurações!B3,Configurações!C3,IF(C12=Configurações!B4,Configurações!C4,IF(C12=Configurações!B5,Configurações!C5,IF(C12=Configurações!B6,Configurações!C6,0))))</f>
        <v>Houve interrupção do projeto por erro</v>
      </c>
      <c r="E12" s="13" t="str">
        <f>Configurações!H23</f>
        <v>Gabriel</v>
      </c>
      <c r="F12" s="13" t="str">
        <f>Configurações!J3</f>
        <v>Link</v>
      </c>
      <c r="G12" s="19">
        <f>Configurações!I23</f>
        <v>45079</v>
      </c>
    </row>
    <row r="13" spans="1:7" x14ac:dyDescent="0.25">
      <c r="A13" s="22" t="str">
        <f>Configurações!C24</f>
        <v>Novo setor</v>
      </c>
      <c r="B13" s="21" t="str">
        <f>Configurações!D24</f>
        <v>Produto leve</v>
      </c>
      <c r="C13" s="20" t="str">
        <f>Configurações!F24</f>
        <v>Em andamento</v>
      </c>
      <c r="D13" s="21" t="str">
        <f>IF(C13=Configurações!B3,Configurações!C3,IF(C13=Configurações!B4,Configurações!C4,IF(C13=Configurações!B5,Configurações!C5,IF(C13=Configurações!B6,Configurações!C6,0))))</f>
        <v>Produção em andamento</v>
      </c>
      <c r="E13" s="13" t="str">
        <f>Configurações!H24</f>
        <v>Eros</v>
      </c>
      <c r="F13" s="13" t="str">
        <f>Configurações!J3</f>
        <v>Link</v>
      </c>
      <c r="G13" s="19">
        <f>Configurações!I24</f>
        <v>45008</v>
      </c>
    </row>
    <row r="14" spans="1:7" x14ac:dyDescent="0.25">
      <c r="A14" s="22" t="str">
        <f>Configurações!C25</f>
        <v>Padronização</v>
      </c>
      <c r="B14" s="21" t="str">
        <f>Configurações!D25</f>
        <v>Produto comum</v>
      </c>
      <c r="C14" s="20" t="str">
        <f>Configurações!F25</f>
        <v>Em andamento</v>
      </c>
      <c r="D14" s="21" t="str">
        <f>IF(C14=Configurações!B3,Configurações!C3,IF(C14=Configurações!B4,Configurações!C4,IF(C14=Configurações!B5,Configurações!C5,IF(C14=Configurações!B6,Configurações!C6,0))))</f>
        <v>Produção em andamento</v>
      </c>
      <c r="E14" s="13" t="str">
        <f>Configurações!H25</f>
        <v>Gabriel</v>
      </c>
      <c r="F14" s="13" t="str">
        <f>Configurações!J3</f>
        <v>Link</v>
      </c>
      <c r="G14" s="19">
        <f>Configurações!I25</f>
        <v>44937</v>
      </c>
    </row>
    <row r="15" spans="1:7" x14ac:dyDescent="0.25">
      <c r="A15" s="22" t="str">
        <f>Configurações!C26</f>
        <v>Implementação</v>
      </c>
      <c r="B15" s="21" t="str">
        <f>Configurações!D26</f>
        <v>Produto raro</v>
      </c>
      <c r="C15" s="20" t="str">
        <f>Configurações!F26</f>
        <v>Em andamento</v>
      </c>
      <c r="D15" s="21" t="str">
        <f>IF(C15=Configurações!B3,Configurações!C3,IF(C15=Configurações!B4,Configurações!C4,IF(C15=Configurações!B5,Configurações!C5,IF(C15=Configurações!B6,Configurações!C6,0))))</f>
        <v>Produção em andamento</v>
      </c>
      <c r="E15" s="13" t="str">
        <f>Configurações!H26</f>
        <v>Eros</v>
      </c>
      <c r="F15" s="13" t="str">
        <f>Configurações!J3</f>
        <v>Link</v>
      </c>
      <c r="G15" s="19">
        <f>Configurações!I26</f>
        <v>44979</v>
      </c>
    </row>
    <row r="18" spans="2:2" x14ac:dyDescent="0.25">
      <c r="B18" s="6"/>
    </row>
  </sheetData>
  <mergeCells count="3">
    <mergeCell ref="A1:G2"/>
    <mergeCell ref="A3:B3"/>
    <mergeCell ref="D3:E3"/>
  </mergeCells>
  <phoneticPr fontId="2" type="noConversion"/>
  <hyperlinks>
    <hyperlink ref="C3" location="Detalhes!A1" display="Detalhes" xr:uid="{6A42B760-46D1-4F45-8D57-0459B8AEED1C}"/>
    <hyperlink ref="D3:E3" location="Configurações!A1" display="Configuraçoes" xr:uid="{68F7AE2B-B780-4525-A43A-BACB31C7180B}"/>
  </hyperlinks>
  <pageMargins left="0.511811024" right="0.511811024" top="0.78740157499999996" bottom="0.78740157499999996" header="0.31496062000000002" footer="0.31496062000000002"/>
  <pageSetup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9B95D3E-0847-4914-8D20-A85C136FEFD3}">
            <xm:f>NOT(ISERROR(SEARCH(Configurações!$D$19,B8)))</xm:f>
            <xm:f>Configurações!$D$19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76FA-C38F-4628-A099-0DC02EF0FCE5}">
  <dimension ref="A1:H8"/>
  <sheetViews>
    <sheetView showGridLines="0" zoomScale="130" zoomScaleNormal="130" workbookViewId="0">
      <selection sqref="A1:B1"/>
    </sheetView>
  </sheetViews>
  <sheetFormatPr defaultRowHeight="15" x14ac:dyDescent="0.25"/>
  <cols>
    <col min="1" max="1" width="12.42578125" customWidth="1"/>
    <col min="2" max="2" width="19.140625" customWidth="1"/>
    <col min="3" max="3" width="22.28515625" bestFit="1" customWidth="1"/>
    <col min="4" max="4" width="17.28515625" customWidth="1"/>
    <col min="5" max="5" width="16.28515625" bestFit="1" customWidth="1"/>
    <col min="6" max="6" width="16.7109375" customWidth="1"/>
    <col min="7" max="9" width="10.28515625" customWidth="1"/>
  </cols>
  <sheetData>
    <row r="1" spans="1:8" ht="27.75" customHeight="1" x14ac:dyDescent="0.4">
      <c r="A1" s="34" t="s">
        <v>1</v>
      </c>
      <c r="B1" s="34"/>
      <c r="C1" s="33" t="s">
        <v>2</v>
      </c>
      <c r="D1" s="33"/>
      <c r="E1" s="32" t="s">
        <v>3</v>
      </c>
      <c r="F1" s="32"/>
      <c r="G1" s="35"/>
      <c r="H1" s="35"/>
    </row>
    <row r="2" spans="1:8" x14ac:dyDescent="0.25">
      <c r="B2" t="s">
        <v>4</v>
      </c>
      <c r="C2" s="3" t="s">
        <v>11</v>
      </c>
      <c r="D2" s="3" t="s">
        <v>12</v>
      </c>
      <c r="E2" s="3" t="s">
        <v>13</v>
      </c>
    </row>
    <row r="3" spans="1:8" x14ac:dyDescent="0.25">
      <c r="B3" s="3" t="s">
        <v>63</v>
      </c>
      <c r="C3" s="10">
        <f>IF(B3=Configurações!C16,Configurações!B16,IF(B3=Configurações!C17,Configurações!B17,IF(B3=Configurações!C18,Configurações!B18,IF(B3=Configurações!C19,Configurações!B19,IF(B3=Configurações!C20,Configurações!B20,IF(B3=Configurações!C21,Configurações!B21,IF(B3=Configurações!C22,Configurações!B22,IF(B3=Configurações!C23,Configurações!B23,IF(B3=Configurações!C24,Configurações!B24,IF(B3=Configurações!C25,Configurações!B25,IF(B3=Configurações!C26,Configurações!B26,)))))))))))</f>
        <v>107</v>
      </c>
      <c r="D3" t="str">
        <f>IF(B3=Configurações!C16,Configurações!E16,IF(B3=Configurações!C17,Configurações!E17,IF(B3=Configurações!C18,Configurações!E18,IF(B3=Configurações!C19,Configurações!E19,IF(B3=Configurações!C20,Configurações!E20,IF(B3=Configurações!C21,Configurações!E21,IF(B3=Configurações!C22,Configurações!E22,IF(B3=Configurações!C23,Configurações!E23,IF(B3=Configurações!C24,Configurações!E24,IF(B3=Configurações!C25,Configurações!E25,IF(B3=Configurações!C26,Configurações!E26,)))))))))))</f>
        <v>Banco de Dados</v>
      </c>
      <c r="E3" s="13" t="str">
        <f>IF(B3=Configurações!C16,Configurações!G16,IF(B3=Configurações!C17,Configurações!G17,IF(B3=Configurações!C18,Configurações!G18,IF(B3=Configurações!C19,Configurações!G19,IF(B3=Configurações!C20,Configurações!G20,IF(B3=Configurações!C21,Configurações!G21,IF(B3=Configurações!C22,Configurações!G22,IF(B3=Configurações!C23,Configurações!G23,IF(B3=Configurações!C24,Configurações!G24,IF(B3=Configurações!C25,Configurações!G25,IF(B3=Configurações!C26,Configurações!G26,)))))))))))</f>
        <v>RH</v>
      </c>
      <c r="F3" s="9"/>
    </row>
    <row r="5" spans="1:8" x14ac:dyDescent="0.25">
      <c r="B5" s="36" t="s">
        <v>15</v>
      </c>
      <c r="C5" s="36"/>
      <c r="D5" s="36"/>
      <c r="E5" s="28"/>
    </row>
    <row r="6" spans="1:8" x14ac:dyDescent="0.25">
      <c r="B6" t="s">
        <v>16</v>
      </c>
      <c r="C6" t="s">
        <v>17</v>
      </c>
      <c r="D6" t="s">
        <v>18</v>
      </c>
    </row>
    <row r="7" spans="1:8" x14ac:dyDescent="0.25">
      <c r="B7" s="9">
        <f>IF(B3=Configurações!C16,Configurações!G3,IF(B3=Configurações!C17,Configurações!G4,IF(B3=Configurações!C18,Configurações!G5,IF(B3=Configurações!C19,Configurações!G6,IF(B3=Configurações!C20,Configurações!G7,IF(B3=Configurações!C21,Configurações!G8,IF(B3=Configurações!C22,Configurações!G9,IF(B3=Configurações!C23,Configurações!G10,IF(B3=Configurações!C24,Configurações!G11,IF(B3=Configurações!C25,Configurações!G12,IF(B3=Configurações!C26,Configurações!G13)))))))))))</f>
        <v>12000</v>
      </c>
      <c r="C7" s="9">
        <f>ABS(IF(B3=Configurações!C16,SUM(Configurações!G3,-Configurações!H3),IF(B3=Configurações!C17,SUM(Configurações!G4,-Configurações!H4),IF(B3=Configurações!C18,SUM(Configurações!G5,-Configurações!H5),IF(B3=Configurações!C19,SUM(Configurações!G6,-Configurações!H6),IF(B3=Configurações!C20,SUM(Configurações!G7,-Configurações!H7),IF(B3=Configurações!C21,SUM(Configurações!G8,-Configurações!H8),IF(B3=Configurações!C22,SUM(Configurações!G9,-Configurações!H9),IF(B3=Configurações!C23,SUM(Configurações!G10,-Configurações!H10),IF(B3=Configurações!C24,SUM(Configurações!G11,-Configurações!H11),IF(B3=Configurações!C25,SUM(Configurações!G12,-Configurações!H12),IF(B3=Configurações!C26,SUM(Configurações!G13,-Configurações!H13)))))))))))))</f>
        <v>19000</v>
      </c>
      <c r="D7" t="str">
        <f>IF(C7&gt;B7,"NEGATIVO","POSITIVO")</f>
        <v>NEGATIVO</v>
      </c>
      <c r="F7" s="14"/>
    </row>
    <row r="8" spans="1:8" x14ac:dyDescent="0.25">
      <c r="G8" s="25"/>
    </row>
  </sheetData>
  <mergeCells count="5">
    <mergeCell ref="C1:D1"/>
    <mergeCell ref="A1:B1"/>
    <mergeCell ref="E1:F1"/>
    <mergeCell ref="G1:H1"/>
    <mergeCell ref="B5:D5"/>
  </mergeCells>
  <conditionalFormatting sqref="C7">
    <cfRule type="cellIs" dxfId="20" priority="3" operator="greaterThan">
      <formula>$B$7</formula>
    </cfRule>
  </conditionalFormatting>
  <conditionalFormatting sqref="D7">
    <cfRule type="cellIs" dxfId="19" priority="1" operator="equal">
      <formula>"POSITIVO"</formula>
    </cfRule>
    <cfRule type="cellIs" dxfId="18" priority="2" operator="equal">
      <formula>"NEGATIVO"</formula>
    </cfRule>
  </conditionalFormatting>
  <hyperlinks>
    <hyperlink ref="A1:B1" location="'Visão Geral'!A1" display="Visao Geral" xr:uid="{22A953F1-1FF3-4F2D-AAFC-6A33B1CA0BA6}"/>
    <hyperlink ref="E1:F1" location="Configurações!A1" display="Configuraçoes" xr:uid="{0EB99F00-1A9B-4E94-B0C5-1EF424842796}"/>
  </hyperlinks>
  <pageMargins left="0.511811024" right="0.511811024" top="0.78740157499999996" bottom="0.78740157499999996" header="0.31496062000000002" footer="0.31496062000000002"/>
  <pageSetup orientation="landscape" r:id="rId1"/>
  <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35A34E-BDC7-46AF-A17A-8479B026F375}">
          <x14:formula1>
            <xm:f>'Visão Geral'!$A$5:$A$15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B5DB-E5F7-48AE-9691-669D94E82826}">
  <dimension ref="A1:K28"/>
  <sheetViews>
    <sheetView showGridLines="0" workbookViewId="0">
      <selection activeCell="C1" sqref="C1:D1"/>
    </sheetView>
  </sheetViews>
  <sheetFormatPr defaultRowHeight="15" x14ac:dyDescent="0.25"/>
  <cols>
    <col min="1" max="1" width="15.28515625" customWidth="1"/>
    <col min="2" max="2" width="16.28515625" bestFit="1" customWidth="1"/>
    <col min="3" max="3" width="18.5703125" customWidth="1"/>
    <col min="4" max="4" width="16.28515625" customWidth="1"/>
    <col min="5" max="5" width="18.42578125" customWidth="1"/>
    <col min="6" max="6" width="20.28515625" customWidth="1"/>
    <col min="7" max="7" width="14.28515625" bestFit="1" customWidth="1"/>
    <col min="8" max="8" width="20" customWidth="1"/>
    <col min="9" max="9" width="15.140625" customWidth="1"/>
    <col min="10" max="10" width="14.140625" bestFit="1" customWidth="1"/>
  </cols>
  <sheetData>
    <row r="1" spans="1:11" ht="39.75" customHeight="1" x14ac:dyDescent="0.25">
      <c r="A1" s="34" t="s">
        <v>1</v>
      </c>
      <c r="B1" s="34"/>
      <c r="C1" s="34" t="s">
        <v>2</v>
      </c>
      <c r="D1" s="34"/>
      <c r="E1" s="37" t="s">
        <v>3</v>
      </c>
      <c r="F1" s="37"/>
    </row>
    <row r="2" spans="1:11" x14ac:dyDescent="0.25">
      <c r="B2" s="5" t="s">
        <v>19</v>
      </c>
      <c r="C2" s="5" t="s">
        <v>7</v>
      </c>
      <c r="G2" t="s">
        <v>20</v>
      </c>
      <c r="H2" t="s">
        <v>21</v>
      </c>
      <c r="I2" t="s">
        <v>22</v>
      </c>
      <c r="J2" t="s">
        <v>23</v>
      </c>
    </row>
    <row r="3" spans="1:11" ht="30" x14ac:dyDescent="0.25">
      <c r="B3" s="1" t="s">
        <v>24</v>
      </c>
      <c r="C3" s="16" t="s">
        <v>25</v>
      </c>
      <c r="G3" s="11">
        <v>12000</v>
      </c>
      <c r="H3" s="11">
        <v>12000</v>
      </c>
      <c r="I3" s="15">
        <v>0.3</v>
      </c>
      <c r="J3" t="s">
        <v>26</v>
      </c>
    </row>
    <row r="4" spans="1:11" ht="30" x14ac:dyDescent="0.25">
      <c r="B4" s="4" t="s">
        <v>27</v>
      </c>
      <c r="C4" s="16" t="s">
        <v>28</v>
      </c>
      <c r="G4" s="11">
        <v>20000</v>
      </c>
      <c r="H4" s="11">
        <v>21000</v>
      </c>
      <c r="I4" s="15">
        <v>0.45</v>
      </c>
      <c r="K4" t="s">
        <v>29</v>
      </c>
    </row>
    <row r="5" spans="1:11" ht="30" x14ac:dyDescent="0.25">
      <c r="B5" s="2" t="s">
        <v>30</v>
      </c>
      <c r="C5" s="16" t="s">
        <v>31</v>
      </c>
      <c r="G5" s="11">
        <v>19000</v>
      </c>
      <c r="H5" s="11">
        <v>13000</v>
      </c>
      <c r="I5" s="15">
        <v>0.6</v>
      </c>
      <c r="K5" s="14">
        <f>IF(Detalhes!B3=Configurações!C16,Configurações!I3,IF(Detalhes!B3=Configurações!C17,Configurações!I4,IF(Detalhes!B3=Configurações!C18,Configurações!I5,IF(Detalhes!B3=Configurações!C19,Configurações!I6,IF(Detalhes!B3=Configurações!C20,Configurações!I7,IF(Detalhes!B3=Configurações!C21,Configurações!I8,IF(Detalhes!B3=Configurações!C22,Configurações!I9,IF(Detalhes!B3=Configurações!C23,Configurações!I10,IF(Detalhes!B3=Configurações!C24,Configurações!I11,IF(Detalhes!B3=Configurações!C25,Configurações!I12,IF(Detalhes!B3=Configurações!C26,Configurações!I13,)))))))))))</f>
        <v>0.35</v>
      </c>
    </row>
    <row r="6" spans="1:11" ht="30" x14ac:dyDescent="0.25">
      <c r="B6" s="2" t="s">
        <v>32</v>
      </c>
      <c r="C6" s="16" t="s">
        <v>33</v>
      </c>
      <c r="G6" s="11">
        <v>15000</v>
      </c>
      <c r="H6" s="11">
        <v>14000</v>
      </c>
      <c r="I6" s="15">
        <v>0.1</v>
      </c>
    </row>
    <row r="7" spans="1:11" x14ac:dyDescent="0.25">
      <c r="G7" s="11">
        <v>14000</v>
      </c>
      <c r="H7" s="11">
        <v>10000</v>
      </c>
      <c r="I7" s="15">
        <v>0.15</v>
      </c>
    </row>
    <row r="8" spans="1:11" x14ac:dyDescent="0.25">
      <c r="G8" s="11">
        <v>13000</v>
      </c>
      <c r="H8" s="11">
        <v>20000</v>
      </c>
      <c r="I8" s="15">
        <v>0.2</v>
      </c>
    </row>
    <row r="9" spans="1:11" x14ac:dyDescent="0.25">
      <c r="G9" s="11">
        <v>12000</v>
      </c>
      <c r="H9" s="11">
        <v>31000</v>
      </c>
      <c r="I9" s="15">
        <v>0.35</v>
      </c>
    </row>
    <row r="10" spans="1:11" x14ac:dyDescent="0.25">
      <c r="G10" s="11">
        <v>22000</v>
      </c>
      <c r="H10" s="11">
        <v>10000</v>
      </c>
      <c r="I10" s="15">
        <v>0.4</v>
      </c>
    </row>
    <row r="11" spans="1:11" x14ac:dyDescent="0.25">
      <c r="G11" s="11">
        <v>11000</v>
      </c>
      <c r="H11" s="11">
        <v>12000</v>
      </c>
      <c r="I11" s="15">
        <v>0.55000000000000004</v>
      </c>
    </row>
    <row r="12" spans="1:11" x14ac:dyDescent="0.25">
      <c r="G12" s="11">
        <v>10000</v>
      </c>
      <c r="H12" s="11">
        <v>16000</v>
      </c>
      <c r="I12" s="15">
        <v>0.6</v>
      </c>
    </row>
    <row r="13" spans="1:11" x14ac:dyDescent="0.25">
      <c r="G13" s="11">
        <v>9000</v>
      </c>
      <c r="H13" s="11">
        <v>18000</v>
      </c>
      <c r="I13" s="15">
        <v>0.71</v>
      </c>
    </row>
    <row r="15" spans="1:11" x14ac:dyDescent="0.25">
      <c r="B15" s="8" t="s">
        <v>11</v>
      </c>
      <c r="C15" s="3" t="s">
        <v>4</v>
      </c>
      <c r="D15" s="3" t="s">
        <v>5</v>
      </c>
      <c r="E15" t="s">
        <v>12</v>
      </c>
      <c r="F15" s="3" t="s">
        <v>19</v>
      </c>
      <c r="G15" t="s">
        <v>13</v>
      </c>
      <c r="H15" t="s">
        <v>8</v>
      </c>
      <c r="I15" t="s">
        <v>10</v>
      </c>
    </row>
    <row r="16" spans="1:11" ht="30" x14ac:dyDescent="0.25">
      <c r="B16" s="7">
        <v>101</v>
      </c>
      <c r="C16" s="7" t="s">
        <v>34</v>
      </c>
      <c r="D16" s="26" t="s">
        <v>35</v>
      </c>
      <c r="E16" s="7" t="s">
        <v>36</v>
      </c>
      <c r="F16" s="13" t="s">
        <v>24</v>
      </c>
      <c r="G16" s="13" t="s">
        <v>37</v>
      </c>
      <c r="H16" s="13" t="s">
        <v>38</v>
      </c>
      <c r="I16" s="12">
        <v>45047</v>
      </c>
    </row>
    <row r="17" spans="2:9" ht="60" x14ac:dyDescent="0.25">
      <c r="B17" s="7">
        <v>102</v>
      </c>
      <c r="C17" s="7" t="s">
        <v>39</v>
      </c>
      <c r="D17" s="26" t="s">
        <v>40</v>
      </c>
      <c r="E17" s="7" t="s">
        <v>41</v>
      </c>
      <c r="F17" s="13" t="s">
        <v>30</v>
      </c>
      <c r="G17" s="13" t="s">
        <v>42</v>
      </c>
      <c r="H17" s="13" t="s">
        <v>43</v>
      </c>
      <c r="I17" s="12">
        <v>44959</v>
      </c>
    </row>
    <row r="18" spans="2:9" ht="30" x14ac:dyDescent="0.25">
      <c r="B18" s="7">
        <v>103</v>
      </c>
      <c r="C18" s="7" t="s">
        <v>44</v>
      </c>
      <c r="D18" s="26" t="s">
        <v>45</v>
      </c>
      <c r="E18" s="7" t="s">
        <v>46</v>
      </c>
      <c r="F18" s="13" t="s">
        <v>32</v>
      </c>
      <c r="G18" s="13" t="s">
        <v>47</v>
      </c>
      <c r="H18" s="13" t="s">
        <v>48</v>
      </c>
      <c r="I18" s="12">
        <v>44988</v>
      </c>
    </row>
    <row r="19" spans="2:9" x14ac:dyDescent="0.25">
      <c r="B19" s="7">
        <v>104</v>
      </c>
      <c r="C19" s="7" t="s">
        <v>49</v>
      </c>
      <c r="D19" s="26" t="s">
        <v>50</v>
      </c>
      <c r="E19" s="7" t="s">
        <v>51</v>
      </c>
      <c r="F19" s="13" t="s">
        <v>27</v>
      </c>
      <c r="G19" s="13" t="s">
        <v>52</v>
      </c>
      <c r="H19" s="13" t="s">
        <v>53</v>
      </c>
      <c r="I19" s="12">
        <v>44927</v>
      </c>
    </row>
    <row r="20" spans="2:9" ht="30" x14ac:dyDescent="0.25">
      <c r="B20" s="7">
        <v>105</v>
      </c>
      <c r="C20" s="7" t="s">
        <v>54</v>
      </c>
      <c r="D20" s="26" t="s">
        <v>55</v>
      </c>
      <c r="E20" s="7" t="s">
        <v>56</v>
      </c>
      <c r="F20" s="13" t="s">
        <v>32</v>
      </c>
      <c r="G20" s="13" t="s">
        <v>57</v>
      </c>
      <c r="H20" s="13" t="s">
        <v>58</v>
      </c>
      <c r="I20" s="12">
        <v>44977</v>
      </c>
    </row>
    <row r="21" spans="2:9" ht="30" x14ac:dyDescent="0.25">
      <c r="B21" s="7">
        <v>106</v>
      </c>
      <c r="C21" s="7" t="s">
        <v>59</v>
      </c>
      <c r="D21" s="26" t="s">
        <v>60</v>
      </c>
      <c r="E21" s="7" t="s">
        <v>61</v>
      </c>
      <c r="F21" s="13" t="s">
        <v>24</v>
      </c>
      <c r="G21" s="13" t="s">
        <v>37</v>
      </c>
      <c r="H21" s="13" t="s">
        <v>62</v>
      </c>
      <c r="I21" s="12">
        <v>44998</v>
      </c>
    </row>
    <row r="22" spans="2:9" x14ac:dyDescent="0.25">
      <c r="B22" s="7">
        <v>107</v>
      </c>
      <c r="C22" s="7" t="s">
        <v>63</v>
      </c>
      <c r="D22" s="26" t="s">
        <v>64</v>
      </c>
      <c r="E22" s="7" t="s">
        <v>65</v>
      </c>
      <c r="F22" s="13" t="s">
        <v>32</v>
      </c>
      <c r="G22" s="13" t="s">
        <v>42</v>
      </c>
      <c r="H22" s="13" t="s">
        <v>66</v>
      </c>
      <c r="I22" s="12">
        <v>45261</v>
      </c>
    </row>
    <row r="23" spans="2:9" ht="30" x14ac:dyDescent="0.25">
      <c r="B23" s="7">
        <v>108</v>
      </c>
      <c r="C23" s="7" t="s">
        <v>67</v>
      </c>
      <c r="D23" s="26" t="s">
        <v>68</v>
      </c>
      <c r="E23" s="7" t="s">
        <v>69</v>
      </c>
      <c r="F23" s="13" t="s">
        <v>30</v>
      </c>
      <c r="G23" s="13" t="s">
        <v>47</v>
      </c>
      <c r="H23" s="13" t="s">
        <v>38</v>
      </c>
      <c r="I23" s="12">
        <v>45079</v>
      </c>
    </row>
    <row r="24" spans="2:9" x14ac:dyDescent="0.25">
      <c r="B24" s="7">
        <v>109</v>
      </c>
      <c r="C24" s="7" t="s">
        <v>70</v>
      </c>
      <c r="D24" s="26" t="s">
        <v>71</v>
      </c>
      <c r="E24" s="7" t="s">
        <v>51</v>
      </c>
      <c r="F24" s="13" t="s">
        <v>32</v>
      </c>
      <c r="G24" s="13" t="s">
        <v>52</v>
      </c>
      <c r="H24" s="13" t="s">
        <v>43</v>
      </c>
      <c r="I24" s="12">
        <v>45008</v>
      </c>
    </row>
    <row r="25" spans="2:9" x14ac:dyDescent="0.25">
      <c r="B25" s="7">
        <v>110</v>
      </c>
      <c r="C25" s="7" t="s">
        <v>59</v>
      </c>
      <c r="D25" s="26" t="s">
        <v>72</v>
      </c>
      <c r="E25" s="7" t="s">
        <v>73</v>
      </c>
      <c r="F25" s="13" t="s">
        <v>32</v>
      </c>
      <c r="G25" s="13" t="s">
        <v>37</v>
      </c>
      <c r="H25" s="13" t="s">
        <v>38</v>
      </c>
      <c r="I25" s="12">
        <v>44937</v>
      </c>
    </row>
    <row r="26" spans="2:9" x14ac:dyDescent="0.25">
      <c r="B26" s="7">
        <v>111</v>
      </c>
      <c r="C26" s="7" t="s">
        <v>14</v>
      </c>
      <c r="D26" s="26" t="s">
        <v>74</v>
      </c>
      <c r="E26" s="7" t="s">
        <v>75</v>
      </c>
      <c r="F26" s="13" t="s">
        <v>32</v>
      </c>
      <c r="G26" s="13" t="s">
        <v>42</v>
      </c>
      <c r="H26" s="13" t="s">
        <v>43</v>
      </c>
      <c r="I26" s="12">
        <v>44979</v>
      </c>
    </row>
    <row r="27" spans="2:9" x14ac:dyDescent="0.25">
      <c r="H27" s="11"/>
    </row>
    <row r="28" spans="2:9" ht="18" x14ac:dyDescent="0.25">
      <c r="B28" s="38" t="s">
        <v>76</v>
      </c>
      <c r="C28" s="38"/>
      <c r="D28" s="38"/>
      <c r="E28" s="38"/>
      <c r="F28" s="38"/>
      <c r="G28" s="38"/>
      <c r="H28" s="38"/>
      <c r="I28" s="38"/>
    </row>
  </sheetData>
  <mergeCells count="4">
    <mergeCell ref="E1:F1"/>
    <mergeCell ref="A1:B1"/>
    <mergeCell ref="C1:D1"/>
    <mergeCell ref="B28:I28"/>
  </mergeCells>
  <phoneticPr fontId="2" type="noConversion"/>
  <dataValidations count="1">
    <dataValidation type="list" allowBlank="1" showInputMessage="1" showErrorMessage="1" sqref="F16:F26" xr:uid="{6CD16A60-2BE5-4B50-84B2-ABAF1699FADF}">
      <formula1>$B$3:$B$6</formula1>
    </dataValidation>
  </dataValidations>
  <hyperlinks>
    <hyperlink ref="C1:D1" location="Detalhes!A1" display="Detalhes" xr:uid="{3C919EDD-16AD-423F-8C0C-D53CB6D1E603}"/>
    <hyperlink ref="A1:B1" location="'Visão Geral'!A1" display="Visao Geral" xr:uid="{B393FDA7-416E-4013-BA64-768159DC3AD4}"/>
  </hyperlinks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CFD48BB06784794B569E7371F9C72" ma:contentTypeVersion="7" ma:contentTypeDescription="Create a new document." ma:contentTypeScope="" ma:versionID="1b010ddf2dda69ebb5a5aac7544bedd2">
  <xsd:schema xmlns:xsd="http://www.w3.org/2001/XMLSchema" xmlns:xs="http://www.w3.org/2001/XMLSchema" xmlns:p="http://schemas.microsoft.com/office/2006/metadata/properties" xmlns:ns3="1f8e6ed7-3586-4d23-8d59-5f49354700d3" xmlns:ns4="4e29a3d7-1ffd-4a87-ae58-7d7aa2ea47bd" targetNamespace="http://schemas.microsoft.com/office/2006/metadata/properties" ma:root="true" ma:fieldsID="a423066a3c5285e4cf1c17b07674c4c9" ns3:_="" ns4:_="">
    <xsd:import namespace="1f8e6ed7-3586-4d23-8d59-5f49354700d3"/>
    <xsd:import namespace="4e29a3d7-1ffd-4a87-ae58-7d7aa2ea47b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8e6ed7-3586-4d23-8d59-5f49354700d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9a3d7-1ffd-4a87-ae58-7d7aa2ea4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K 0 9 D V 3 7 a a s + l A A A A 9 w A A A B I A H A B D b 2 5 m a W c v U G F j a 2 F n Z S 5 4 b W w g o h g A K K A U A A A A A A A A A A A A A A A A A A A A A A A A A A A A h Y 8 x D o I w G I W v Q r r T l u J g y E 9 J d J X E a G J c m 1 K h E Q q h x X I 3 B 4 / k F c Q o 6 u b 4 v v c N 7 9 2 v N 8 j G p g 4 u q r e 6 N S m K M E W B M r I t t C l T N L h T u E Q Z h 6 2 Q Z 1 G q Y J K N T U Z b p K h y r k s I 8 d 5 j H + O 2 L w m j N C L H f L O X l W o E + s j 6 v x x q Y 5 0 w U i E O h 9 c Y z n A U L T B j L M Y U y E w h 1 + Z r s G n w s / 2 B s B 5 q N / S K d y 5 c 7 Y D M E c j 7 B H 8 A U E s D B B Q A A g A I A C t P Q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T 0 N X K I p H u A 4 A A A A R A A A A E w A c A E Z v c m 1 1 b G F z L 1 N l Y 3 R p b 2 4 x L m 0 g o h g A K K A U A A A A A A A A A A A A A A A A A A A A A A A A A A A A K 0 5 N L s n M z 1 M I h t C G 1 g B Q S w E C L Q A U A A I A C A A r T 0 N X f t p q z 6 U A A A D 3 A A A A E g A A A A A A A A A A A A A A A A A A A A A A Q 2 9 u Z m l n L 1 B h Y 2 t h Z 2 U u e G 1 s U E s B A i 0 A F A A C A A g A K 0 9 D V w / K 6 a u k A A A A 6 Q A A A B M A A A A A A A A A A A A A A A A A 8 Q A A A F t D b 2 5 0 Z W 5 0 X 1 R 5 c G V z X S 5 4 b W x Q S w E C L Q A U A A I A C A A r T 0 N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n S p Z V P z 3 Y k u I C d j + Z b u M O A A A A A A C A A A A A A A D Z g A A w A A A A B A A A A C Z 0 Z u o B q 1 F I y J T A J g h U l U 4 A A A A A A S A A A C g A A A A E A A A A O n X i J x I o / w v I c 6 F b / w S b 4 1 Q A A A A b U d i f B n j R G f G r 7 P Y f l 8 e 7 i c U K t q H O 4 s V K g m T O m 2 E 9 f a 0 9 7 e K T h k y b u P 0 j 2 4 J x L e V p H a F 6 H t 3 5 z Q t 2 y L m G x M r Y G i h i h G z D F P w B T P i X e E C x P M U A A A A N T W h z 6 6 t C R h R G V Y / 3 0 s T H 5 R w B 1 c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8e6ed7-3586-4d23-8d59-5f49354700d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DFD84-A3E8-4986-8FA4-2FB7FB5268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8e6ed7-3586-4d23-8d59-5f49354700d3"/>
    <ds:schemaRef ds:uri="4e29a3d7-1ffd-4a87-ae58-7d7aa2ea4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D9520B-C3A1-4A5E-BA9C-C2A2425896D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17062E6-4BE4-4E19-8E8C-5DAC10EC2E77}">
  <ds:schemaRefs>
    <ds:schemaRef ds:uri="http://www.w3.org/XML/1998/namespace"/>
    <ds:schemaRef ds:uri="http://schemas.microsoft.com/office/infopath/2007/PartnerControls"/>
    <ds:schemaRef ds:uri="http://purl.org/dc/elements/1.1/"/>
    <ds:schemaRef ds:uri="4e29a3d7-1ffd-4a87-ae58-7d7aa2ea47bd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1f8e6ed7-3586-4d23-8d59-5f49354700d3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1A1C7E3-6328-4457-9583-D7C866302B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Visão Geral</vt:lpstr>
      <vt:lpstr>Detalhes</vt:lpstr>
      <vt:lpstr>Configurações</vt:lpstr>
      <vt:lpstr>'Visão Geral'!Area_de_impressao</vt:lpstr>
      <vt:lpstr>Criar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Reis Gabriel (SO/BUD3-ETS)</dc:creator>
  <cp:keywords/>
  <dc:description/>
  <cp:lastModifiedBy>Amancio Indianara (SO/BUD3-ETS)</cp:lastModifiedBy>
  <cp:revision/>
  <cp:lastPrinted>2023-10-04T13:33:13Z</cp:lastPrinted>
  <dcterms:created xsi:type="dcterms:W3CDTF">2023-10-02T13:46:07Z</dcterms:created>
  <dcterms:modified xsi:type="dcterms:W3CDTF">2023-10-04T13:33:33Z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0x010100150CFD48BB06784794B569E7371F9C72</vt:lpwstr>
  </property>
</Properties>
</file>