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la\Documents\TU\Git\Showing-Physics\book\demos\demo52\"/>
    </mc:Choice>
  </mc:AlternateContent>
  <xr:revisionPtr revIDLastSave="0" documentId="13_ncr:1_{ED75462D-09AD-430E-A287-A3A3AA48340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Measurements" sheetId="1" r:id="rId1"/>
    <sheet name="Average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111" i="1"/>
  <c r="L8" i="3" l="1"/>
  <c r="K8" i="3"/>
  <c r="J8" i="3"/>
  <c r="I8" i="3"/>
  <c r="H8" i="3"/>
  <c r="G8" i="3"/>
  <c r="F8" i="3"/>
  <c r="E8" i="3"/>
  <c r="D8" i="3"/>
  <c r="C8" i="3"/>
  <c r="B8" i="3"/>
  <c r="D19" i="3"/>
  <c r="D24" i="3"/>
  <c r="D25" i="3" s="1"/>
  <c r="D16" i="3"/>
  <c r="D13" i="3"/>
  <c r="D14" i="3" s="1"/>
  <c r="C3" i="3"/>
  <c r="D3" i="3" s="1"/>
  <c r="E3" i="3" s="1"/>
  <c r="F3" i="3" s="1"/>
  <c r="G3" i="3" s="1"/>
  <c r="H3" i="3" s="1"/>
  <c r="I3" i="3" s="1"/>
  <c r="J3" i="3" s="1"/>
  <c r="K3" i="3" s="1"/>
  <c r="L3" i="3" s="1"/>
  <c r="D17" i="3" l="1"/>
  <c r="D20" i="3"/>
  <c r="D21" i="3" s="1"/>
  <c r="D22" i="3" s="1"/>
  <c r="F22" i="3"/>
  <c r="G4" i="2"/>
  <c r="G3" i="2"/>
  <c r="G6" i="2" s="1"/>
  <c r="G8" i="2" l="1"/>
  <c r="E10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<sst xmlns="http://schemas.openxmlformats.org/spreadsheetml/2006/main" count="71" uniqueCount="62">
  <si>
    <t>L⊙ (Watt)</t>
  </si>
  <si>
    <t>Watt/m^2</t>
  </si>
  <si>
    <t>Watt</t>
  </si>
  <si>
    <t>J/jaar</t>
  </si>
  <si>
    <t>J/dag</t>
  </si>
  <si>
    <t>W/m^2</t>
  </si>
  <si>
    <t>m^2</t>
  </si>
  <si>
    <t>In km^2:</t>
  </si>
  <si>
    <t>km^2</t>
  </si>
  <si>
    <t>X</t>
  </si>
  <si>
    <t xml:space="preserve">T⊙ = </t>
  </si>
  <si>
    <t>cm</t>
  </si>
  <si>
    <t>Standaardafwijking:</t>
  </si>
  <si>
    <t>Gemiddelde afstand:</t>
  </si>
  <si>
    <t>Calculation power of the Sun - Measurements</t>
  </si>
  <si>
    <t>(1) Turn on a 100 W light bulb</t>
  </si>
  <si>
    <t>(2) Ask someone else to measure the distance while you procede witht the experiment.</t>
  </si>
  <si>
    <t>(3) Close your eyes.</t>
  </si>
  <si>
    <t>(4) At what distance from the light bulb do you feel the same kind of warmt as you can feel on a sunny day?</t>
  </si>
  <si>
    <t>(5) Note down the distance in cm in the table below</t>
  </si>
  <si>
    <t>(6)See the next page for the result!</t>
  </si>
  <si>
    <t>BE CAREFUL not to burn your hand on the light bulb!</t>
  </si>
  <si>
    <t>Participant</t>
  </si>
  <si>
    <t>Distance (cm)</t>
  </si>
  <si>
    <t>Calculation power of the Sun</t>
  </si>
  <si>
    <t>Average distance to the bulb</t>
  </si>
  <si>
    <t>Standard deviation</t>
  </si>
  <si>
    <t>Then the power of the Sun is:</t>
  </si>
  <si>
    <t>The part of that which reaches Earth:</t>
  </si>
  <si>
    <t>We use on average*:</t>
  </si>
  <si>
    <t xml:space="preserve">Thus the Sun delivers  </t>
  </si>
  <si>
    <t>times more energy to Earth than that we use!</t>
  </si>
  <si>
    <t>* source (Dutch): http://www.deconsult.nl/Tekst/en_energieverbruik.htm</t>
  </si>
  <si>
    <t>Power of the Sun as a function of distance from hand to light bulb</t>
  </si>
  <si>
    <t>Distance to light bulb(cm)</t>
  </si>
  <si>
    <t>From literature:  L⊙ = 3,90.10^26 Watt  o.a. Shu, F., The Physical Universe, p. 83, ISBN 0-19-855-706-X)</t>
  </si>
  <si>
    <t>Calculation of temperature with L⊙=4πR^2σT^4:</t>
  </si>
  <si>
    <r>
      <t xml:space="preserve">Law of Stefan Boltzmann with </t>
    </r>
    <r>
      <rPr>
        <sz val="11"/>
        <color theme="1"/>
        <rFont val="Calibri"/>
        <family val="2"/>
      </rPr>
      <t xml:space="preserve">σ=5,67E-8 Wm^-2K^-1   en Rsun= 0,696E9 m </t>
    </r>
  </si>
  <si>
    <t>Some impressive conclusions:</t>
  </si>
  <si>
    <t xml:space="preserve">The earth then recieves: </t>
  </si>
  <si>
    <t>This is called the solar constant. - distance sun-earth= 1,496.10^11 m</t>
  </si>
  <si>
    <t>Total average solar power that hits the earth:</t>
  </si>
  <si>
    <t>R earth = 6,378.10^6 m</t>
  </si>
  <si>
    <t>Average energy use earth:</t>
  </si>
  <si>
    <t>J/year</t>
  </si>
  <si>
    <t>source (Dutch): http://www.deconsult.nl/Tekst/en_energieverbruik.htm</t>
  </si>
  <si>
    <t>i.e. avg power energy use:</t>
  </si>
  <si>
    <t>So multiplication factor:</t>
  </si>
  <si>
    <t>i.e. we receive over 10.000 x the power of the sun than that we all use together!</t>
  </si>
  <si>
    <t>for solar panel of 1,58 x 0,808 m (=surface 1,28 m^2) with 200 Watt peak power</t>
  </si>
  <si>
    <t>Thus necessary m^2 solar panels:</t>
  </si>
  <si>
    <t>for current energy use</t>
  </si>
  <si>
    <t>so for a surface of ca 100.000 km^2</t>
  </si>
  <si>
    <t>So surface needed of about</t>
  </si>
  <si>
    <t>km for solar panels - say: a surface of 320 x 320 km!</t>
  </si>
  <si>
    <t>Avg energy per m^2 solar panel:</t>
  </si>
  <si>
    <t>for 6,6 billion people on earth</t>
  </si>
  <si>
    <t>Avg energy use per person/day:</t>
  </si>
  <si>
    <t>Avg energy use per person/year:</t>
  </si>
  <si>
    <t>Expected avg energy use earth in 2030:</t>
  </si>
  <si>
    <t>(optimistic)</t>
  </si>
  <si>
    <t>(with wealth-increase of third world countries)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</si>
</sst>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4" fillId="0" borderId="0" xfId="0" applyFont="1"/>
    <xf numFmtId="0" fontId="2" fillId="0" borderId="0" xfId="0" applyFont="1"/>
    <xf numFmtId="11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1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8" fillId="2" borderId="0" xfId="0" applyFont="1" applyFill="1"/>
    <xf numFmtId="0" fontId="0" fillId="2" borderId="0" xfId="0" applyFill="1"/>
    <xf numFmtId="0" fontId="12" fillId="0" borderId="0" xfId="0" applyFont="1" applyAlignment="1">
      <alignment horizontal="left" vertical="top"/>
    </xf>
    <xf numFmtId="0" fontId="13" fillId="0" borderId="2" xfId="0" applyFont="1" applyBorder="1"/>
    <xf numFmtId="0" fontId="13" fillId="0" borderId="1" xfId="0" applyFont="1" applyBorder="1"/>
    <xf numFmtId="164" fontId="13" fillId="0" borderId="0" xfId="0" applyNumberFormat="1" applyFont="1"/>
    <xf numFmtId="0" fontId="14" fillId="0" borderId="0" xfId="0" applyFont="1"/>
    <xf numFmtId="0" fontId="7" fillId="2" borderId="0" xfId="0" applyFont="1" applyFill="1"/>
    <xf numFmtId="2" fontId="13" fillId="2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1" fontId="1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10</xdr:col>
      <xdr:colOff>504824</xdr:colOff>
      <xdr:row>21</xdr:row>
      <xdr:rowOff>15025</xdr:rowOff>
    </xdr:to>
    <xdr:pic>
      <xdr:nvPicPr>
        <xdr:cNvPr id="13" name="irc_mi" descr="http://images.clipartpanda.com/idea-light-bulb-clip-art-black-and-white-MTLEnkBTa.jpe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2247900"/>
          <a:ext cx="2943224" cy="3482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2</xdr:row>
      <xdr:rowOff>28575</xdr:rowOff>
    </xdr:from>
    <xdr:to>
      <xdr:col>14</xdr:col>
      <xdr:colOff>153232</xdr:colOff>
      <xdr:row>6</xdr:row>
      <xdr:rowOff>168638</xdr:rowOff>
    </xdr:to>
    <xdr:pic>
      <xdr:nvPicPr>
        <xdr:cNvPr id="4" name="irc_mi" descr="http://holistische-kinderyoga-amersfoort-hoogland.nl/wp/wp-content/uploads/2013/10/zon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25025" y="933450"/>
          <a:ext cx="2553532" cy="21593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"/>
  <sheetViews>
    <sheetView workbookViewId="0">
      <selection activeCell="F13" sqref="F13"/>
    </sheetView>
  </sheetViews>
  <sheetFormatPr defaultRowHeight="14.4" x14ac:dyDescent="0.3"/>
  <cols>
    <col min="1" max="2" width="40.6640625" customWidth="1"/>
  </cols>
  <sheetData>
    <row r="1" spans="1:2" ht="30" customHeight="1" x14ac:dyDescent="0.6">
      <c r="A1" s="17" t="s">
        <v>14</v>
      </c>
    </row>
    <row r="2" spans="1:2" ht="21" customHeight="1" x14ac:dyDescent="0.45">
      <c r="A2" s="13" t="s">
        <v>15</v>
      </c>
    </row>
    <row r="3" spans="1:2" ht="21" customHeight="1" x14ac:dyDescent="0.45">
      <c r="A3" s="13" t="s">
        <v>16</v>
      </c>
    </row>
    <row r="4" spans="1:2" ht="21" customHeight="1" x14ac:dyDescent="0.45">
      <c r="A4" s="13" t="s">
        <v>17</v>
      </c>
    </row>
    <row r="5" spans="1:2" ht="21" customHeight="1" x14ac:dyDescent="0.45">
      <c r="A5" s="13" t="s">
        <v>18</v>
      </c>
    </row>
    <row r="6" spans="1:2" ht="21" customHeight="1" x14ac:dyDescent="0.45">
      <c r="A6" s="13" t="s">
        <v>19</v>
      </c>
    </row>
    <row r="7" spans="1:2" ht="21" customHeight="1" x14ac:dyDescent="0.45">
      <c r="A7" s="13" t="s">
        <v>20</v>
      </c>
    </row>
    <row r="8" spans="1:2" ht="21" customHeight="1" x14ac:dyDescent="0.5">
      <c r="A8" s="27" t="s">
        <v>21</v>
      </c>
    </row>
    <row r="9" spans="1:2" ht="21" customHeight="1" x14ac:dyDescent="0.45">
      <c r="A9" s="25" t="s">
        <v>22</v>
      </c>
      <c r="B9" s="24" t="s">
        <v>23</v>
      </c>
    </row>
    <row r="10" spans="1:2" ht="21" x14ac:dyDescent="0.4">
      <c r="A10" s="7">
        <v>1</v>
      </c>
      <c r="B10" s="8">
        <v>7.6</v>
      </c>
    </row>
    <row r="11" spans="1:2" ht="21" x14ac:dyDescent="0.4">
      <c r="A11" s="7">
        <f>A10+1</f>
        <v>2</v>
      </c>
      <c r="B11" s="8"/>
    </row>
    <row r="12" spans="1:2" ht="21" x14ac:dyDescent="0.4">
      <c r="A12" s="7">
        <f t="shared" ref="A12:A33" si="0">A11+1</f>
        <v>3</v>
      </c>
      <c r="B12" s="8"/>
    </row>
    <row r="13" spans="1:2" ht="21" x14ac:dyDescent="0.4">
      <c r="A13" s="7">
        <f t="shared" si="0"/>
        <v>4</v>
      </c>
      <c r="B13" s="8"/>
    </row>
    <row r="14" spans="1:2" ht="21" x14ac:dyDescent="0.4">
      <c r="A14" s="7">
        <f t="shared" si="0"/>
        <v>5</v>
      </c>
      <c r="B14" s="8"/>
    </row>
    <row r="15" spans="1:2" ht="21" x14ac:dyDescent="0.4">
      <c r="A15" s="7">
        <f t="shared" si="0"/>
        <v>6</v>
      </c>
      <c r="B15" s="8"/>
    </row>
    <row r="16" spans="1:2" ht="21" x14ac:dyDescent="0.4">
      <c r="A16" s="7">
        <f t="shared" si="0"/>
        <v>7</v>
      </c>
      <c r="B16" s="8"/>
    </row>
    <row r="17" spans="1:2" ht="21" x14ac:dyDescent="0.4">
      <c r="A17" s="7">
        <f t="shared" si="0"/>
        <v>8</v>
      </c>
      <c r="B17" s="8"/>
    </row>
    <row r="18" spans="1:2" ht="21" x14ac:dyDescent="0.4">
      <c r="A18" s="7">
        <f t="shared" si="0"/>
        <v>9</v>
      </c>
      <c r="B18" s="8"/>
    </row>
    <row r="19" spans="1:2" ht="21" x14ac:dyDescent="0.4">
      <c r="A19" s="7">
        <f t="shared" si="0"/>
        <v>10</v>
      </c>
      <c r="B19" s="8"/>
    </row>
    <row r="20" spans="1:2" ht="21" x14ac:dyDescent="0.4">
      <c r="A20" s="7">
        <f t="shared" si="0"/>
        <v>11</v>
      </c>
      <c r="B20" s="8"/>
    </row>
    <row r="21" spans="1:2" ht="21" x14ac:dyDescent="0.4">
      <c r="A21" s="7">
        <f t="shared" si="0"/>
        <v>12</v>
      </c>
      <c r="B21" s="8"/>
    </row>
    <row r="22" spans="1:2" ht="21" x14ac:dyDescent="0.4">
      <c r="A22" s="7">
        <f t="shared" si="0"/>
        <v>13</v>
      </c>
      <c r="B22" s="8"/>
    </row>
    <row r="23" spans="1:2" ht="21" x14ac:dyDescent="0.4">
      <c r="A23" s="7">
        <f t="shared" si="0"/>
        <v>14</v>
      </c>
      <c r="B23" s="8"/>
    </row>
    <row r="24" spans="1:2" ht="21" x14ac:dyDescent="0.4">
      <c r="A24" s="7">
        <f t="shared" si="0"/>
        <v>15</v>
      </c>
      <c r="B24" s="8"/>
    </row>
    <row r="25" spans="1:2" ht="21" x14ac:dyDescent="0.4">
      <c r="A25" s="7">
        <f t="shared" si="0"/>
        <v>16</v>
      </c>
      <c r="B25" s="8"/>
    </row>
    <row r="26" spans="1:2" ht="21" x14ac:dyDescent="0.4">
      <c r="A26" s="7">
        <f t="shared" si="0"/>
        <v>17</v>
      </c>
      <c r="B26" s="8"/>
    </row>
    <row r="27" spans="1:2" ht="21" x14ac:dyDescent="0.4">
      <c r="A27" s="7">
        <f t="shared" si="0"/>
        <v>18</v>
      </c>
      <c r="B27" s="8"/>
    </row>
    <row r="28" spans="1:2" ht="21" x14ac:dyDescent="0.4">
      <c r="A28" s="7">
        <f t="shared" si="0"/>
        <v>19</v>
      </c>
      <c r="B28" s="8"/>
    </row>
    <row r="29" spans="1:2" ht="21" x14ac:dyDescent="0.4">
      <c r="A29" s="7">
        <f t="shared" si="0"/>
        <v>20</v>
      </c>
      <c r="B29" s="8"/>
    </row>
    <row r="30" spans="1:2" ht="21" x14ac:dyDescent="0.4">
      <c r="A30" s="7">
        <f t="shared" si="0"/>
        <v>21</v>
      </c>
      <c r="B30" s="8"/>
    </row>
    <row r="31" spans="1:2" ht="21" x14ac:dyDescent="0.4">
      <c r="A31" s="7">
        <f t="shared" si="0"/>
        <v>22</v>
      </c>
      <c r="B31" s="8"/>
    </row>
    <row r="32" spans="1:2" ht="21" x14ac:dyDescent="0.4">
      <c r="A32" s="7">
        <f t="shared" si="0"/>
        <v>23</v>
      </c>
      <c r="B32" s="8"/>
    </row>
    <row r="33" spans="1:2" ht="21" x14ac:dyDescent="0.4">
      <c r="A33" s="7">
        <f t="shared" si="0"/>
        <v>24</v>
      </c>
      <c r="B33" s="8"/>
    </row>
    <row r="34" spans="1:2" ht="21" x14ac:dyDescent="0.4">
      <c r="A34" s="7">
        <f>A33+1</f>
        <v>25</v>
      </c>
      <c r="B34" s="8"/>
    </row>
    <row r="35" spans="1:2" ht="21" x14ac:dyDescent="0.4">
      <c r="A35" s="7">
        <f t="shared" ref="A35:A49" si="1">A34+1</f>
        <v>26</v>
      </c>
      <c r="B35" s="8"/>
    </row>
    <row r="36" spans="1:2" ht="21" x14ac:dyDescent="0.4">
      <c r="A36" s="7">
        <f t="shared" si="1"/>
        <v>27</v>
      </c>
      <c r="B36" s="8"/>
    </row>
    <row r="37" spans="1:2" ht="21" x14ac:dyDescent="0.4">
      <c r="A37" s="7">
        <f t="shared" si="1"/>
        <v>28</v>
      </c>
      <c r="B37" s="8"/>
    </row>
    <row r="38" spans="1:2" ht="21" x14ac:dyDescent="0.4">
      <c r="A38" s="7">
        <f t="shared" si="1"/>
        <v>29</v>
      </c>
      <c r="B38" s="8"/>
    </row>
    <row r="39" spans="1:2" ht="21" x14ac:dyDescent="0.4">
      <c r="A39" s="7">
        <f t="shared" si="1"/>
        <v>30</v>
      </c>
      <c r="B39" s="8"/>
    </row>
    <row r="40" spans="1:2" ht="21" x14ac:dyDescent="0.4">
      <c r="A40" s="7">
        <f t="shared" si="1"/>
        <v>31</v>
      </c>
      <c r="B40" s="8"/>
    </row>
    <row r="41" spans="1:2" ht="21" x14ac:dyDescent="0.4">
      <c r="A41" s="7">
        <f t="shared" si="1"/>
        <v>32</v>
      </c>
      <c r="B41" s="8"/>
    </row>
    <row r="42" spans="1:2" ht="21" x14ac:dyDescent="0.4">
      <c r="A42" s="7">
        <f t="shared" si="1"/>
        <v>33</v>
      </c>
      <c r="B42" s="8"/>
    </row>
    <row r="43" spans="1:2" ht="21" x14ac:dyDescent="0.4">
      <c r="A43" s="7">
        <f t="shared" si="1"/>
        <v>34</v>
      </c>
      <c r="B43" s="8"/>
    </row>
    <row r="44" spans="1:2" ht="21" x14ac:dyDescent="0.4">
      <c r="A44" s="7">
        <f t="shared" si="1"/>
        <v>35</v>
      </c>
      <c r="B44" s="8"/>
    </row>
    <row r="45" spans="1:2" ht="21" x14ac:dyDescent="0.4">
      <c r="A45" s="7">
        <f t="shared" si="1"/>
        <v>36</v>
      </c>
      <c r="B45" s="8"/>
    </row>
    <row r="46" spans="1:2" ht="21" x14ac:dyDescent="0.4">
      <c r="A46" s="7">
        <f t="shared" si="1"/>
        <v>37</v>
      </c>
      <c r="B46" s="8"/>
    </row>
    <row r="47" spans="1:2" ht="21" x14ac:dyDescent="0.4">
      <c r="A47" s="7">
        <f t="shared" si="1"/>
        <v>38</v>
      </c>
      <c r="B47" s="8"/>
    </row>
    <row r="48" spans="1:2" ht="21" x14ac:dyDescent="0.4">
      <c r="A48" s="7">
        <f t="shared" si="1"/>
        <v>39</v>
      </c>
      <c r="B48" s="8"/>
    </row>
    <row r="49" spans="1:2" ht="21" x14ac:dyDescent="0.4">
      <c r="A49" s="7">
        <f t="shared" si="1"/>
        <v>40</v>
      </c>
      <c r="B49" s="8"/>
    </row>
    <row r="50" spans="1:2" ht="21" x14ac:dyDescent="0.4">
      <c r="A50" s="7">
        <f t="shared" ref="A50:A87" si="2">A49+1</f>
        <v>41</v>
      </c>
      <c r="B50" s="8"/>
    </row>
    <row r="51" spans="1:2" ht="21" x14ac:dyDescent="0.4">
      <c r="A51" s="7">
        <f t="shared" si="2"/>
        <v>42</v>
      </c>
      <c r="B51" s="8"/>
    </row>
    <row r="52" spans="1:2" ht="21" x14ac:dyDescent="0.4">
      <c r="A52" s="7">
        <f t="shared" si="2"/>
        <v>43</v>
      </c>
      <c r="B52" s="8"/>
    </row>
    <row r="53" spans="1:2" ht="21" x14ac:dyDescent="0.4">
      <c r="A53" s="7">
        <f t="shared" si="2"/>
        <v>44</v>
      </c>
      <c r="B53" s="8"/>
    </row>
    <row r="54" spans="1:2" ht="21" x14ac:dyDescent="0.4">
      <c r="A54" s="7">
        <f t="shared" si="2"/>
        <v>45</v>
      </c>
      <c r="B54" s="8"/>
    </row>
    <row r="55" spans="1:2" ht="21" x14ac:dyDescent="0.4">
      <c r="A55" s="7">
        <f t="shared" si="2"/>
        <v>46</v>
      </c>
      <c r="B55" s="8"/>
    </row>
    <row r="56" spans="1:2" ht="21" x14ac:dyDescent="0.4">
      <c r="A56" s="7">
        <f t="shared" si="2"/>
        <v>47</v>
      </c>
      <c r="B56" s="8"/>
    </row>
    <row r="57" spans="1:2" ht="21" x14ac:dyDescent="0.4">
      <c r="A57" s="7">
        <f t="shared" si="2"/>
        <v>48</v>
      </c>
      <c r="B57" s="8"/>
    </row>
    <row r="58" spans="1:2" ht="21" x14ac:dyDescent="0.4">
      <c r="A58" s="7">
        <f t="shared" si="2"/>
        <v>49</v>
      </c>
      <c r="B58" s="8"/>
    </row>
    <row r="59" spans="1:2" ht="21" x14ac:dyDescent="0.4">
      <c r="A59" s="7">
        <f t="shared" si="2"/>
        <v>50</v>
      </c>
      <c r="B59" s="8"/>
    </row>
    <row r="60" spans="1:2" ht="21" x14ac:dyDescent="0.4">
      <c r="A60" s="7">
        <f t="shared" si="2"/>
        <v>51</v>
      </c>
      <c r="B60" s="8"/>
    </row>
    <row r="61" spans="1:2" ht="21" x14ac:dyDescent="0.4">
      <c r="A61" s="7">
        <f t="shared" si="2"/>
        <v>52</v>
      </c>
      <c r="B61" s="8"/>
    </row>
    <row r="62" spans="1:2" ht="21" x14ac:dyDescent="0.4">
      <c r="A62" s="7">
        <f t="shared" si="2"/>
        <v>53</v>
      </c>
      <c r="B62" s="8"/>
    </row>
    <row r="63" spans="1:2" ht="21" x14ac:dyDescent="0.4">
      <c r="A63" s="7">
        <f t="shared" si="2"/>
        <v>54</v>
      </c>
      <c r="B63" s="8"/>
    </row>
    <row r="64" spans="1:2" ht="21" x14ac:dyDescent="0.4">
      <c r="A64" s="7">
        <f t="shared" si="2"/>
        <v>55</v>
      </c>
      <c r="B64" s="8"/>
    </row>
    <row r="65" spans="1:2" ht="21" x14ac:dyDescent="0.4">
      <c r="A65" s="7">
        <f t="shared" si="2"/>
        <v>56</v>
      </c>
      <c r="B65" s="8"/>
    </row>
    <row r="66" spans="1:2" ht="21" x14ac:dyDescent="0.4">
      <c r="A66" s="7">
        <f t="shared" si="2"/>
        <v>57</v>
      </c>
      <c r="B66" s="8"/>
    </row>
    <row r="67" spans="1:2" ht="21" x14ac:dyDescent="0.4">
      <c r="A67" s="7">
        <f t="shared" si="2"/>
        <v>58</v>
      </c>
      <c r="B67" s="8"/>
    </row>
    <row r="68" spans="1:2" ht="21" x14ac:dyDescent="0.4">
      <c r="A68" s="7">
        <f t="shared" si="2"/>
        <v>59</v>
      </c>
      <c r="B68" s="8"/>
    </row>
    <row r="69" spans="1:2" ht="21" x14ac:dyDescent="0.4">
      <c r="A69" s="7">
        <f t="shared" si="2"/>
        <v>60</v>
      </c>
      <c r="B69" s="8"/>
    </row>
    <row r="70" spans="1:2" ht="21" x14ac:dyDescent="0.4">
      <c r="A70" s="7">
        <f t="shared" si="2"/>
        <v>61</v>
      </c>
      <c r="B70" s="8"/>
    </row>
    <row r="71" spans="1:2" ht="21" x14ac:dyDescent="0.4">
      <c r="A71" s="7">
        <f t="shared" si="2"/>
        <v>62</v>
      </c>
      <c r="B71" s="8"/>
    </row>
    <row r="72" spans="1:2" ht="21" x14ac:dyDescent="0.4">
      <c r="A72" s="7">
        <f t="shared" si="2"/>
        <v>63</v>
      </c>
      <c r="B72" s="8"/>
    </row>
    <row r="73" spans="1:2" ht="21" x14ac:dyDescent="0.4">
      <c r="A73" s="7">
        <f t="shared" si="2"/>
        <v>64</v>
      </c>
      <c r="B73" s="8"/>
    </row>
    <row r="74" spans="1:2" ht="21" x14ac:dyDescent="0.4">
      <c r="A74" s="7">
        <f t="shared" si="2"/>
        <v>65</v>
      </c>
      <c r="B74" s="8"/>
    </row>
    <row r="75" spans="1:2" ht="21" x14ac:dyDescent="0.4">
      <c r="A75" s="7">
        <f t="shared" si="2"/>
        <v>66</v>
      </c>
      <c r="B75" s="8"/>
    </row>
    <row r="76" spans="1:2" ht="21" x14ac:dyDescent="0.4">
      <c r="A76" s="7">
        <f t="shared" si="2"/>
        <v>67</v>
      </c>
      <c r="B76" s="8"/>
    </row>
    <row r="77" spans="1:2" ht="21" x14ac:dyDescent="0.4">
      <c r="A77" s="7">
        <f t="shared" si="2"/>
        <v>68</v>
      </c>
      <c r="B77" s="8"/>
    </row>
    <row r="78" spans="1:2" ht="21" x14ac:dyDescent="0.4">
      <c r="A78" s="7">
        <f t="shared" si="2"/>
        <v>69</v>
      </c>
      <c r="B78" s="8"/>
    </row>
    <row r="79" spans="1:2" ht="21" x14ac:dyDescent="0.4">
      <c r="A79" s="7">
        <f t="shared" si="2"/>
        <v>70</v>
      </c>
      <c r="B79" s="8"/>
    </row>
    <row r="80" spans="1:2" ht="21" x14ac:dyDescent="0.4">
      <c r="A80" s="7">
        <f t="shared" si="2"/>
        <v>71</v>
      </c>
      <c r="B80" s="8"/>
    </row>
    <row r="81" spans="1:2" ht="21" x14ac:dyDescent="0.4">
      <c r="A81" s="7">
        <f t="shared" si="2"/>
        <v>72</v>
      </c>
      <c r="B81" s="8"/>
    </row>
    <row r="82" spans="1:2" ht="21" x14ac:dyDescent="0.4">
      <c r="A82" s="7">
        <f t="shared" si="2"/>
        <v>73</v>
      </c>
      <c r="B82" s="8"/>
    </row>
    <row r="83" spans="1:2" ht="21" x14ac:dyDescent="0.4">
      <c r="A83" s="7">
        <f t="shared" si="2"/>
        <v>74</v>
      </c>
      <c r="B83" s="8"/>
    </row>
    <row r="84" spans="1:2" ht="21" x14ac:dyDescent="0.4">
      <c r="A84" s="7">
        <f t="shared" si="2"/>
        <v>75</v>
      </c>
      <c r="B84" s="8"/>
    </row>
    <row r="85" spans="1:2" ht="21" x14ac:dyDescent="0.4">
      <c r="A85" s="7">
        <f t="shared" si="2"/>
        <v>76</v>
      </c>
      <c r="B85" s="8"/>
    </row>
    <row r="86" spans="1:2" ht="21" x14ac:dyDescent="0.4">
      <c r="A86" s="7">
        <f t="shared" si="2"/>
        <v>77</v>
      </c>
      <c r="B86" s="8"/>
    </row>
    <row r="87" spans="1:2" ht="21" x14ac:dyDescent="0.4">
      <c r="A87" s="7">
        <f t="shared" si="2"/>
        <v>78</v>
      </c>
      <c r="B87" s="8"/>
    </row>
    <row r="88" spans="1:2" ht="21" x14ac:dyDescent="0.4">
      <c r="A88" s="7">
        <f>A87+1</f>
        <v>79</v>
      </c>
      <c r="B88" s="8"/>
    </row>
    <row r="89" spans="1:2" ht="21" x14ac:dyDescent="0.4">
      <c r="A89" s="7">
        <f t="shared" ref="A89:A106" si="3">A88+1</f>
        <v>80</v>
      </c>
      <c r="B89" s="8"/>
    </row>
    <row r="90" spans="1:2" ht="21" x14ac:dyDescent="0.4">
      <c r="A90" s="7">
        <f t="shared" si="3"/>
        <v>81</v>
      </c>
      <c r="B90" s="8"/>
    </row>
    <row r="91" spans="1:2" ht="21" x14ac:dyDescent="0.4">
      <c r="A91" s="7">
        <f t="shared" si="3"/>
        <v>82</v>
      </c>
      <c r="B91" s="8"/>
    </row>
    <row r="92" spans="1:2" ht="21" x14ac:dyDescent="0.4">
      <c r="A92" s="7">
        <f t="shared" si="3"/>
        <v>83</v>
      </c>
      <c r="B92" s="8"/>
    </row>
    <row r="93" spans="1:2" ht="21" x14ac:dyDescent="0.4">
      <c r="A93" s="7">
        <f t="shared" si="3"/>
        <v>84</v>
      </c>
      <c r="B93" s="8"/>
    </row>
    <row r="94" spans="1:2" ht="21" x14ac:dyDescent="0.4">
      <c r="A94" s="7">
        <f t="shared" si="3"/>
        <v>85</v>
      </c>
      <c r="B94" s="8"/>
    </row>
    <row r="95" spans="1:2" ht="21" x14ac:dyDescent="0.4">
      <c r="A95" s="7">
        <f t="shared" si="3"/>
        <v>86</v>
      </c>
      <c r="B95" s="8"/>
    </row>
    <row r="96" spans="1:2" ht="21" x14ac:dyDescent="0.4">
      <c r="A96" s="7">
        <f t="shared" si="3"/>
        <v>87</v>
      </c>
      <c r="B96" s="8"/>
    </row>
    <row r="97" spans="1:3" ht="21" x14ac:dyDescent="0.4">
      <c r="A97" s="7">
        <f t="shared" si="3"/>
        <v>88</v>
      </c>
      <c r="B97" s="8"/>
    </row>
    <row r="98" spans="1:3" ht="21" x14ac:dyDescent="0.4">
      <c r="A98" s="7">
        <f t="shared" si="3"/>
        <v>89</v>
      </c>
      <c r="B98" s="8"/>
    </row>
    <row r="99" spans="1:3" ht="21" x14ac:dyDescent="0.4">
      <c r="A99" s="7">
        <f t="shared" si="3"/>
        <v>90</v>
      </c>
      <c r="B99" s="8"/>
    </row>
    <row r="100" spans="1:3" ht="21" x14ac:dyDescent="0.4">
      <c r="A100" s="7">
        <f t="shared" si="3"/>
        <v>91</v>
      </c>
      <c r="B100" s="8"/>
    </row>
    <row r="101" spans="1:3" ht="21" x14ac:dyDescent="0.4">
      <c r="A101" s="7">
        <f t="shared" si="3"/>
        <v>92</v>
      </c>
      <c r="B101" s="8"/>
    </row>
    <row r="102" spans="1:3" ht="21" x14ac:dyDescent="0.4">
      <c r="A102" s="7">
        <f t="shared" si="3"/>
        <v>93</v>
      </c>
      <c r="B102" s="8"/>
    </row>
    <row r="103" spans="1:3" ht="21" x14ac:dyDescent="0.4">
      <c r="A103" s="7">
        <f t="shared" si="3"/>
        <v>94</v>
      </c>
      <c r="B103" s="8"/>
    </row>
    <row r="104" spans="1:3" ht="21" x14ac:dyDescent="0.4">
      <c r="A104" s="7">
        <f t="shared" si="3"/>
        <v>95</v>
      </c>
      <c r="B104" s="8"/>
    </row>
    <row r="105" spans="1:3" ht="21" x14ac:dyDescent="0.4">
      <c r="A105" s="7">
        <f t="shared" si="3"/>
        <v>96</v>
      </c>
      <c r="B105" s="8"/>
    </row>
    <row r="106" spans="1:3" ht="21" x14ac:dyDescent="0.4">
      <c r="A106" s="7">
        <f t="shared" si="3"/>
        <v>97</v>
      </c>
      <c r="B106" s="8"/>
    </row>
    <row r="107" spans="1:3" ht="21" x14ac:dyDescent="0.4">
      <c r="A107" s="7">
        <f t="shared" ref="A107:A109" si="4">A106+1</f>
        <v>98</v>
      </c>
      <c r="B107" s="8"/>
    </row>
    <row r="108" spans="1:3" ht="21" x14ac:dyDescent="0.4">
      <c r="A108" s="7">
        <f t="shared" si="4"/>
        <v>99</v>
      </c>
      <c r="B108" s="8"/>
    </row>
    <row r="109" spans="1:3" ht="21" x14ac:dyDescent="0.4">
      <c r="A109" s="7">
        <f t="shared" si="4"/>
        <v>100</v>
      </c>
      <c r="B109" s="8"/>
    </row>
    <row r="110" spans="1:3" ht="21" customHeight="1" x14ac:dyDescent="0.3"/>
    <row r="111" spans="1:3" ht="21" customHeight="1" x14ac:dyDescent="0.45">
      <c r="A111" s="19" t="s">
        <v>13</v>
      </c>
      <c r="B111" s="26">
        <f>AVERAGE(B10:B109)</f>
        <v>7.6</v>
      </c>
      <c r="C111" s="19" t="s">
        <v>11</v>
      </c>
    </row>
    <row r="112" spans="1:3" ht="21" customHeight="1" x14ac:dyDescent="0.45">
      <c r="A112" s="19" t="s">
        <v>12</v>
      </c>
      <c r="B112" s="19">
        <f>ROUND(AVEDEV(B10:B109),2)</f>
        <v>0</v>
      </c>
      <c r="C112" s="19" t="s">
        <v>11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G3" sqref="G3"/>
    </sheetView>
  </sheetViews>
  <sheetFormatPr defaultRowHeight="14.4" x14ac:dyDescent="0.3"/>
  <cols>
    <col min="1" max="4" width="9.6640625" customWidth="1"/>
    <col min="5" max="5" width="21.109375" customWidth="1"/>
    <col min="6" max="6" width="28.88671875" customWidth="1"/>
    <col min="7" max="7" width="29" customWidth="1"/>
  </cols>
  <sheetData>
    <row r="1" spans="1:14" ht="31.2" x14ac:dyDescent="0.6">
      <c r="A1" s="17" t="s">
        <v>24</v>
      </c>
    </row>
    <row r="2" spans="1:14" ht="39.9" customHeight="1" x14ac:dyDescent="0.3"/>
    <row r="3" spans="1:14" ht="39.9" customHeight="1" x14ac:dyDescent="1.1000000000000001">
      <c r="A3" s="28" t="s">
        <v>25</v>
      </c>
      <c r="B3" s="20"/>
      <c r="C3" s="20"/>
      <c r="D3" s="20"/>
      <c r="E3" s="21"/>
      <c r="F3" s="21"/>
      <c r="G3" s="29">
        <f>Measurements!B111</f>
        <v>7.6</v>
      </c>
      <c r="H3" s="28" t="s">
        <v>11</v>
      </c>
      <c r="I3" s="28"/>
      <c r="J3" s="14"/>
    </row>
    <row r="4" spans="1:14" ht="39.9" customHeight="1" x14ac:dyDescent="0.85">
      <c r="A4" s="13" t="s">
        <v>26</v>
      </c>
      <c r="B4" s="18"/>
      <c r="C4" s="18"/>
      <c r="D4" s="18"/>
      <c r="E4" s="15"/>
      <c r="F4" s="15"/>
      <c r="G4" s="30">
        <f>Measurements!B112</f>
        <v>0</v>
      </c>
      <c r="H4" s="13" t="s">
        <v>11</v>
      </c>
      <c r="I4" s="13"/>
    </row>
    <row r="5" spans="1:14" ht="39.9" customHeight="1" x14ac:dyDescent="0.7">
      <c r="A5" s="13"/>
      <c r="B5" s="18"/>
      <c r="C5" s="18"/>
      <c r="D5" s="18"/>
      <c r="G5" s="31"/>
      <c r="H5" s="13"/>
      <c r="I5" s="13"/>
    </row>
    <row r="6" spans="1:14" ht="39.9" customHeight="1" x14ac:dyDescent="1.1000000000000001">
      <c r="A6" s="28" t="s">
        <v>27</v>
      </c>
      <c r="B6" s="20"/>
      <c r="C6" s="20"/>
      <c r="D6" s="20"/>
      <c r="E6" s="21"/>
      <c r="F6" s="21"/>
      <c r="G6" s="32">
        <f>100*(15000000000000/G3)^2</f>
        <v>3.8954293628808875E+26</v>
      </c>
      <c r="H6" s="28" t="s">
        <v>2</v>
      </c>
      <c r="I6" s="28"/>
      <c r="J6" s="14"/>
      <c r="K6" s="14"/>
    </row>
    <row r="7" spans="1:14" ht="39.9" customHeight="1" x14ac:dyDescent="1.1000000000000001">
      <c r="A7" s="13"/>
      <c r="B7" s="18"/>
      <c r="C7" s="18"/>
      <c r="D7" s="18"/>
      <c r="E7" s="14"/>
      <c r="F7" s="14"/>
      <c r="G7" s="33"/>
      <c r="H7" s="13"/>
      <c r="I7" s="13"/>
      <c r="J7" s="14"/>
      <c r="K7" s="14"/>
    </row>
    <row r="8" spans="1:14" ht="39.9" customHeight="1" x14ac:dyDescent="0.7">
      <c r="A8" s="28" t="s">
        <v>28</v>
      </c>
      <c r="B8" s="20"/>
      <c r="C8" s="20"/>
      <c r="D8" s="20"/>
      <c r="E8" s="22"/>
      <c r="F8" s="22"/>
      <c r="G8" s="32">
        <f>G6/(4*PI()*(150000000000)^2)*PI()*(6378000)^2</f>
        <v>1.7606857686980614E+17</v>
      </c>
      <c r="H8" s="28" t="s">
        <v>2</v>
      </c>
      <c r="I8" s="28"/>
    </row>
    <row r="9" spans="1:14" ht="39.9" customHeight="1" x14ac:dyDescent="0.7">
      <c r="A9" s="28" t="s">
        <v>29</v>
      </c>
      <c r="B9" s="20"/>
      <c r="C9" s="22"/>
      <c r="D9" s="22"/>
      <c r="E9" s="22"/>
      <c r="F9" s="22"/>
      <c r="G9" s="37">
        <v>15900000000000</v>
      </c>
      <c r="H9" s="28" t="s">
        <v>2</v>
      </c>
      <c r="I9" s="28"/>
    </row>
    <row r="10" spans="1:14" s="36" customFormat="1" ht="39.9" customHeight="1" x14ac:dyDescent="0.3">
      <c r="A10" s="35" t="s">
        <v>30</v>
      </c>
      <c r="B10" s="23"/>
      <c r="E10" s="34">
        <f>ROUND(G8/G9,0)</f>
        <v>11073</v>
      </c>
      <c r="F10" s="35" t="s">
        <v>31</v>
      </c>
      <c r="G10" s="35"/>
      <c r="H10" s="35"/>
      <c r="I10" s="35"/>
      <c r="J10" s="35"/>
      <c r="K10" s="35"/>
      <c r="L10" s="35"/>
      <c r="M10" s="35"/>
      <c r="N10" s="35"/>
    </row>
    <row r="11" spans="1:14" x14ac:dyDescent="0.3">
      <c r="A11" s="16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abSelected="1" workbookViewId="0">
      <selection activeCell="F33" sqref="F33"/>
    </sheetView>
  </sheetViews>
  <sheetFormatPr defaultRowHeight="14.4" x14ac:dyDescent="0.3"/>
  <cols>
    <col min="1" max="1" width="24.5546875" bestFit="1" customWidth="1"/>
    <col min="3" max="3" width="12" bestFit="1" customWidth="1"/>
  </cols>
  <sheetData>
    <row r="1" spans="1:14" ht="25.8" x14ac:dyDescent="0.5">
      <c r="A1" s="4" t="s">
        <v>33</v>
      </c>
    </row>
    <row r="2" spans="1:14" ht="25.8" x14ac:dyDescent="0.5">
      <c r="A2" s="4"/>
    </row>
    <row r="3" spans="1:14" x14ac:dyDescent="0.3">
      <c r="A3" s="3" t="s">
        <v>34</v>
      </c>
      <c r="B3" s="2">
        <v>7</v>
      </c>
      <c r="C3" s="2">
        <f>B3+0.1</f>
        <v>7.1</v>
      </c>
      <c r="D3" s="2">
        <f t="shared" ref="D3:L3" si="0">C3+0.1</f>
        <v>7.1999999999999993</v>
      </c>
      <c r="E3" s="2">
        <f t="shared" si="0"/>
        <v>7.2999999999999989</v>
      </c>
      <c r="F3" s="2">
        <f t="shared" si="0"/>
        <v>7.3999999999999986</v>
      </c>
      <c r="G3" s="2">
        <f t="shared" si="0"/>
        <v>7.4999999999999982</v>
      </c>
      <c r="H3" s="2">
        <f t="shared" si="0"/>
        <v>7.5999999999999979</v>
      </c>
      <c r="I3" s="2">
        <f t="shared" si="0"/>
        <v>7.6999999999999975</v>
      </c>
      <c r="J3" s="2">
        <f t="shared" si="0"/>
        <v>7.7999999999999972</v>
      </c>
      <c r="K3" s="2">
        <f t="shared" si="0"/>
        <v>7.8999999999999968</v>
      </c>
      <c r="L3" s="2">
        <f t="shared" si="0"/>
        <v>7.9999999999999964</v>
      </c>
    </row>
    <row r="4" spans="1:14" x14ac:dyDescent="0.3">
      <c r="A4" s="3" t="s">
        <v>0</v>
      </c>
      <c r="B4" s="1">
        <v>4.5999999999999996</v>
      </c>
      <c r="C4" s="1">
        <v>4.4000000000000004</v>
      </c>
      <c r="D4" s="1">
        <v>4.3</v>
      </c>
      <c r="E4" s="1">
        <v>4.2</v>
      </c>
      <c r="F4" s="1">
        <v>4.0999999999999996</v>
      </c>
      <c r="G4" s="1">
        <v>4</v>
      </c>
      <c r="H4" s="1">
        <v>3.9</v>
      </c>
      <c r="I4" s="1">
        <v>3.8</v>
      </c>
      <c r="J4" s="1">
        <v>3.7</v>
      </c>
      <c r="K4" s="1">
        <v>3.6</v>
      </c>
      <c r="L4" s="1">
        <v>3.5</v>
      </c>
    </row>
    <row r="5" spans="1:14" x14ac:dyDescent="0.3">
      <c r="A5" s="5" t="s">
        <v>35</v>
      </c>
    </row>
    <row r="7" spans="1:14" x14ac:dyDescent="0.3">
      <c r="A7" s="5" t="s">
        <v>36</v>
      </c>
    </row>
    <row r="8" spans="1:14" x14ac:dyDescent="0.3">
      <c r="A8" s="12" t="s">
        <v>10</v>
      </c>
      <c r="B8" s="1">
        <f>(B4*1E+26/(4*PI()*(696000000)^2*0.0000000567))^0.25</f>
        <v>6042.0818941247835</v>
      </c>
      <c r="C8" s="1">
        <f t="shared" ref="C8:L8" si="1">(C4*1E+26/(4*PI()*(696000000)^2*0.0000000567))^0.25</f>
        <v>5975.3083093151145</v>
      </c>
      <c r="D8" s="1">
        <f t="shared" si="1"/>
        <v>5941.0644450021082</v>
      </c>
      <c r="E8" s="1">
        <f t="shared" si="1"/>
        <v>5906.2179894111905</v>
      </c>
      <c r="F8" s="1">
        <f t="shared" si="1"/>
        <v>5870.7436042701411</v>
      </c>
      <c r="G8" s="1">
        <f t="shared" si="1"/>
        <v>5834.6142357075778</v>
      </c>
      <c r="H8" s="1">
        <f t="shared" si="1"/>
        <v>5797.8009518445351</v>
      </c>
      <c r="I8" s="1">
        <f t="shared" si="1"/>
        <v>5760.2727604058573</v>
      </c>
      <c r="J8" s="1">
        <f t="shared" si="1"/>
        <v>5721.9964032966509</v>
      </c>
      <c r="K8" s="1">
        <f t="shared" si="1"/>
        <v>5682.9361245255568</v>
      </c>
      <c r="L8" s="1">
        <f t="shared" si="1"/>
        <v>5643.0534071706943</v>
      </c>
      <c r="N8" t="s">
        <v>37</v>
      </c>
    </row>
    <row r="11" spans="1:14" ht="25.8" x14ac:dyDescent="0.5">
      <c r="A11" s="4" t="s">
        <v>38</v>
      </c>
    </row>
    <row r="13" spans="1:14" x14ac:dyDescent="0.3">
      <c r="A13" s="5" t="s">
        <v>39</v>
      </c>
      <c r="D13">
        <f>3.9E+26/(4*PI()*(149600000000)^2)</f>
        <v>1386.7288662332883</v>
      </c>
      <c r="E13" t="s">
        <v>1</v>
      </c>
      <c r="G13" t="s">
        <v>40</v>
      </c>
    </row>
    <row r="14" spans="1:14" x14ac:dyDescent="0.3">
      <c r="A14" s="5" t="s">
        <v>41</v>
      </c>
      <c r="D14">
        <f>D13*PI()*(6378000)^2</f>
        <v>1.7721907216034198E+17</v>
      </c>
      <c r="E14" t="s">
        <v>2</v>
      </c>
      <c r="G14" t="s">
        <v>42</v>
      </c>
    </row>
    <row r="15" spans="1:14" x14ac:dyDescent="0.3">
      <c r="A15" s="5" t="s">
        <v>43</v>
      </c>
      <c r="D15" s="6">
        <v>5E+20</v>
      </c>
      <c r="E15" t="s">
        <v>44</v>
      </c>
      <c r="G15" t="s">
        <v>45</v>
      </c>
    </row>
    <row r="16" spans="1:14" x14ac:dyDescent="0.3">
      <c r="A16" s="5" t="s">
        <v>46</v>
      </c>
      <c r="D16" s="6">
        <f>D15/(365*24*3600)</f>
        <v>15854895991882.293</v>
      </c>
      <c r="E16" t="s">
        <v>2</v>
      </c>
    </row>
    <row r="17" spans="1:15" x14ac:dyDescent="0.3">
      <c r="A17" s="5" t="s">
        <v>47</v>
      </c>
      <c r="D17" s="9">
        <f>D14/D16</f>
        <v>11177.56131929709</v>
      </c>
      <c r="G17" s="10" t="s">
        <v>48</v>
      </c>
      <c r="H17" s="10"/>
      <c r="I17" s="10"/>
      <c r="J17" s="10"/>
      <c r="K17" s="10"/>
      <c r="L17" s="10"/>
      <c r="M17" s="10"/>
      <c r="N17" s="10"/>
      <c r="O17" s="10"/>
    </row>
    <row r="19" spans="1:15" x14ac:dyDescent="0.3">
      <c r="A19" s="5" t="s">
        <v>55</v>
      </c>
      <c r="D19">
        <f>200/1.28</f>
        <v>156.25</v>
      </c>
      <c r="E19" t="s">
        <v>5</v>
      </c>
      <c r="G19" t="s">
        <v>49</v>
      </c>
    </row>
    <row r="20" spans="1:15" x14ac:dyDescent="0.3">
      <c r="A20" s="5" t="s">
        <v>50</v>
      </c>
      <c r="D20" s="6">
        <f>D16/D19</f>
        <v>101471334348.04668</v>
      </c>
      <c r="E20" t="s">
        <v>6</v>
      </c>
      <c r="G20" t="s">
        <v>51</v>
      </c>
    </row>
    <row r="21" spans="1:15" x14ac:dyDescent="0.3">
      <c r="A21" s="5" t="s">
        <v>7</v>
      </c>
      <c r="D21" s="6">
        <f>D20/1000000</f>
        <v>101471.33434804667</v>
      </c>
      <c r="E21" t="s">
        <v>8</v>
      </c>
      <c r="G21" t="s">
        <v>52</v>
      </c>
    </row>
    <row r="22" spans="1:15" x14ac:dyDescent="0.3">
      <c r="A22" s="5" t="s">
        <v>53</v>
      </c>
      <c r="D22">
        <f>SQRT(D21)</f>
        <v>318.54565504499772</v>
      </c>
      <c r="E22" s="11" t="s">
        <v>9</v>
      </c>
      <c r="F22">
        <f>SQRT(D21)</f>
        <v>318.54565504499772</v>
      </c>
      <c r="G22" t="s">
        <v>54</v>
      </c>
    </row>
    <row r="24" spans="1:15" x14ac:dyDescent="0.3">
      <c r="A24" s="5" t="s">
        <v>58</v>
      </c>
      <c r="D24" s="6">
        <f>D15/6600000000</f>
        <v>75757575757.57576</v>
      </c>
      <c r="E24" t="s">
        <v>3</v>
      </c>
      <c r="G24" t="s">
        <v>56</v>
      </c>
    </row>
    <row r="25" spans="1:15" x14ac:dyDescent="0.3">
      <c r="A25" s="5" t="s">
        <v>57</v>
      </c>
      <c r="D25" s="6">
        <f>D24/365</f>
        <v>207555002.07555002</v>
      </c>
      <c r="E25" t="s">
        <v>4</v>
      </c>
    </row>
    <row r="27" spans="1:15" x14ac:dyDescent="0.3">
      <c r="A27" s="5" t="s">
        <v>59</v>
      </c>
      <c r="D27" s="6">
        <v>7E+20</v>
      </c>
      <c r="E27" t="s">
        <v>3</v>
      </c>
      <c r="G27" t="s">
        <v>60</v>
      </c>
    </row>
    <row r="28" spans="1:15" x14ac:dyDescent="0.3">
      <c r="D28" s="6">
        <v>1.2E+21</v>
      </c>
      <c r="E28" t="s">
        <v>3</v>
      </c>
      <c r="G28" t="s">
        <v>61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Average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Feldbrugge</dc:creator>
  <cp:lastModifiedBy>Ella van Leeuwen</cp:lastModifiedBy>
  <dcterms:created xsi:type="dcterms:W3CDTF">2013-10-31T09:44:16Z</dcterms:created>
  <dcterms:modified xsi:type="dcterms:W3CDTF">2024-06-17T11:37:19Z</dcterms:modified>
</cp:coreProperties>
</file>